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https://pcawa.sharepoint.com/sites/Data/Shared Documents/12 Projects/12.3 Sports Leaderboards/02 Eventing/2023 Eventing LB/"/>
    </mc:Choice>
  </mc:AlternateContent>
  <xr:revisionPtr revIDLastSave="23" documentId="8_{F28BDAD7-AD5B-4534-BF32-DA906271BC7A}" xr6:coauthVersionLast="47" xr6:coauthVersionMax="47" xr10:uidLastSave="{1415D54D-93BA-4E0F-AE56-51986F426120}"/>
  <bookViews>
    <workbookView xWindow="22932" yWindow="-108" windowWidth="23256" windowHeight="12456" tabRatio="897" activeTab="8" xr2:uid="{00000000-000D-0000-FFFF-FFFF00000000}"/>
  </bookViews>
  <sheets>
    <sheet name="PC105 &amp; PC110" sheetId="153" r:id="rId1"/>
    <sheet name="PC95 12-24" sheetId="152" r:id="rId2"/>
    <sheet name="PC80 17-24" sheetId="151" r:id="rId3"/>
    <sheet name="PC80 11-16" sheetId="150" r:id="rId4"/>
    <sheet name="PC65 17-24" sheetId="149" r:id="rId5"/>
    <sheet name="PC65 13-16" sheetId="148" r:id="rId6"/>
    <sheet name="PC65 9-12" sheetId="147" r:id="rId7"/>
    <sheet name="PC45 13-24" sheetId="146" r:id="rId8"/>
    <sheet name="PC45 8-12" sheetId="37" r:id="rId9"/>
    <sheet name="RBPS" sheetId="109" r:id="rId10"/>
    <sheet name="CAP" sheetId="122" r:id="rId11"/>
    <sheet name="ALB" sheetId="126" r:id="rId12"/>
    <sheet name="ESP1" sheetId="133" r:id="rId13"/>
    <sheet name="DARD" sheetId="155" r:id="rId14"/>
    <sheet name="AVON" sheetId="131" r:id="rId15"/>
    <sheet name="MUR" sheetId="130" r:id="rId16"/>
    <sheet name="BAL" sheetId="124" r:id="rId17"/>
    <sheet name="KAL" sheetId="112" r:id="rId18"/>
    <sheet name="KEL" sheetId="110" r:id="rId19"/>
    <sheet name="ESP2" sheetId="128" r:id="rId20"/>
    <sheet name="MOON" sheetId="157" r:id="rId21"/>
    <sheet name="DRY" sheetId="113" r:id="rId22"/>
    <sheet name="WALL" sheetId="129" r:id="rId23"/>
    <sheet name="23SC" sheetId="116" r:id="rId24"/>
    <sheet name="GID" sheetId="125" r:id="rId25"/>
    <sheet name="Original" sheetId="156" r:id="rId26"/>
    <sheet name="Spare2" sheetId="121" r:id="rId27"/>
    <sheet name="Spare3" sheetId="118" r:id="rId28"/>
    <sheet name="Spare4" sheetId="111" r:id="rId29"/>
    <sheet name="Spare5" sheetId="114" r:id="rId30"/>
  </sheets>
  <externalReferences>
    <externalReference r:id="rId31"/>
    <externalReference r:id="rId32"/>
  </externalReferences>
  <definedNames>
    <definedName name="_xlnm._FilterDatabase" localSheetId="11" hidden="1">ALB!$A$3:$N$147</definedName>
    <definedName name="_xlnm._FilterDatabase" localSheetId="14" hidden="1">AVON!$A$3:$N$131</definedName>
    <definedName name="_xlnm._FilterDatabase" localSheetId="19" hidden="1">'ESP2'!$A$3:$N$94</definedName>
    <definedName name="_xlnm._FilterDatabase" localSheetId="20" hidden="1">MOON!$A$3:$N$61</definedName>
    <definedName name="_xlnm._FilterDatabase" localSheetId="15" hidden="1">MUR!$A$3:$N$35</definedName>
    <definedName name="_xlnm._FilterDatabase" localSheetId="0" hidden="1">'PC105 &amp; PC110'!$B$6:$F$45</definedName>
    <definedName name="_xlnm._FilterDatabase" localSheetId="7" hidden="1">'PC45 13-24'!$B$6:$F$43</definedName>
    <definedName name="_xlnm._FilterDatabase" localSheetId="8" hidden="1">'PC45 8-12'!$B$6:$F$38</definedName>
    <definedName name="_xlnm._FilterDatabase" localSheetId="5" hidden="1">'PC65 13-16'!$B$6:$F$38</definedName>
    <definedName name="_xlnm._FilterDatabase" localSheetId="4" hidden="1">'PC65 17-24'!$B$6:$F$43</definedName>
    <definedName name="_xlnm._FilterDatabase" localSheetId="6" hidden="1">'PC65 9-12'!$B$6:$F$42</definedName>
    <definedName name="_xlnm._FilterDatabase" localSheetId="3" hidden="1">'PC80 11-16'!$B$6:$F$41</definedName>
    <definedName name="_xlnm._FilterDatabase" localSheetId="2" hidden="1">'PC80 17-24'!$B$6:$F$42</definedName>
    <definedName name="_xlnm._FilterDatabase" localSheetId="1" hidden="1">'PC95 12-24'!$B$5:$AF$49</definedName>
    <definedName name="_xlnm._FilterDatabase" localSheetId="22" hidden="1">WALL!$A$3:$N$151</definedName>
    <definedName name="_xlnm.Print_Area" localSheetId="0">'PC105 &amp; PC110'!$A$1:$AG$52</definedName>
    <definedName name="_xlnm.Print_Area" localSheetId="7">'PC45 13-24'!$A$1:$AC$50</definedName>
    <definedName name="_xlnm.Print_Area" localSheetId="8">'PC45 8-12'!$A$1:$I$31</definedName>
    <definedName name="_xlnm.Print_Area" localSheetId="5">'PC65 13-16'!$A$1:$AC$47</definedName>
    <definedName name="_xlnm.Print_Area" localSheetId="4">'PC65 17-24'!$A$1:$AF$51</definedName>
    <definedName name="_xlnm.Print_Area" localSheetId="6">'PC65 9-12'!$A$1:$AE$50</definedName>
    <definedName name="_xlnm.Print_Area" localSheetId="3">'PC80 11-16'!$A$1:$Z$47</definedName>
    <definedName name="_xlnm.Print_Area" localSheetId="2">'PC80 17-24'!$A$1:$AI$48</definedName>
    <definedName name="_xlnm.Print_Area" localSheetId="1">'PC95 12-24'!$A$1:$AG$50</definedName>
  </definedNames>
  <calcPr calcId="191028"/>
  <fileRecoveryPr autoRecover="0"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7" i="146" l="1"/>
  <c r="R8" i="146"/>
  <c r="R9" i="146"/>
  <c r="R10" i="146"/>
  <c r="R11" i="146"/>
  <c r="R12" i="146"/>
  <c r="R13" i="146"/>
  <c r="R14" i="146"/>
  <c r="R15" i="146"/>
  <c r="R16" i="146"/>
  <c r="R17" i="146"/>
  <c r="R18" i="146"/>
  <c r="R19" i="146"/>
  <c r="R20" i="146"/>
  <c r="R21" i="146"/>
  <c r="R22" i="146"/>
  <c r="R23" i="146"/>
  <c r="R24" i="146"/>
  <c r="R25" i="146"/>
  <c r="R26" i="146"/>
  <c r="R27" i="146"/>
  <c r="R28" i="146"/>
  <c r="N7" i="150"/>
  <c r="N8" i="150"/>
  <c r="N12" i="150"/>
  <c r="K39" i="148" l="1"/>
  <c r="L39" i="148"/>
  <c r="O39" i="148"/>
  <c r="Q39" i="148"/>
  <c r="R39" i="148"/>
  <c r="S39" i="148"/>
  <c r="T39" i="148"/>
  <c r="U39" i="148"/>
  <c r="V39" i="148"/>
  <c r="W39" i="148"/>
  <c r="X39" i="148"/>
  <c r="AB39" i="148"/>
  <c r="AC39" i="148"/>
  <c r="K40" i="148"/>
  <c r="L40" i="148"/>
  <c r="O40" i="148"/>
  <c r="Q40" i="148"/>
  <c r="R40" i="148"/>
  <c r="S40" i="148"/>
  <c r="T40" i="148"/>
  <c r="U40" i="148"/>
  <c r="V40" i="148"/>
  <c r="W40" i="148"/>
  <c r="X40" i="148"/>
  <c r="AB40" i="148"/>
  <c r="AC40" i="148"/>
  <c r="K41" i="148"/>
  <c r="L41" i="148"/>
  <c r="O41" i="148"/>
  <c r="Q41" i="148"/>
  <c r="R41" i="148"/>
  <c r="S41" i="148"/>
  <c r="T41" i="148"/>
  <c r="U41" i="148"/>
  <c r="V41" i="148"/>
  <c r="W41" i="148"/>
  <c r="X41" i="148"/>
  <c r="AB41" i="148"/>
  <c r="AC41" i="148"/>
  <c r="M28" i="131"/>
  <c r="N28" i="131" s="1"/>
  <c r="M18" i="131"/>
  <c r="M19" i="131"/>
  <c r="M20" i="131"/>
  <c r="N20" i="131" s="1"/>
  <c r="M38" i="131"/>
  <c r="N38" i="131"/>
  <c r="M39" i="131"/>
  <c r="N39" i="131"/>
  <c r="M40" i="131"/>
  <c r="N40" i="131" s="1"/>
  <c r="M41" i="131"/>
  <c r="N41" i="131"/>
  <c r="M42" i="131"/>
  <c r="N42" i="131"/>
  <c r="M43" i="131"/>
  <c r="N43" i="131"/>
  <c r="M44" i="131"/>
  <c r="N44" i="131"/>
  <c r="M45" i="131"/>
  <c r="N45" i="131"/>
  <c r="M46" i="131"/>
  <c r="N46" i="131"/>
  <c r="M47" i="131"/>
  <c r="N47" i="131"/>
  <c r="M48" i="131"/>
  <c r="N48" i="131" s="1"/>
  <c r="M49" i="131"/>
  <c r="N49" i="131" s="1"/>
  <c r="M50" i="131"/>
  <c r="N50" i="131"/>
  <c r="M51" i="131"/>
  <c r="N51" i="131"/>
  <c r="M52" i="131"/>
  <c r="N52" i="131"/>
  <c r="M53" i="131"/>
  <c r="N53" i="131" s="1"/>
  <c r="N18" i="131"/>
  <c r="N19" i="131"/>
  <c r="N23" i="131"/>
  <c r="N24" i="131"/>
  <c r="N25" i="131"/>
  <c r="N26" i="131"/>
  <c r="N27" i="131"/>
  <c r="N32" i="131"/>
  <c r="N33" i="131"/>
  <c r="N34" i="131"/>
  <c r="N35" i="131"/>
  <c r="N36" i="131"/>
  <c r="N37" i="131"/>
  <c r="N14" i="116"/>
  <c r="S7" i="152" l="1"/>
  <c r="S8" i="152"/>
  <c r="S9" i="152"/>
  <c r="S10" i="152"/>
  <c r="S11" i="152"/>
  <c r="S12" i="152"/>
  <c r="S13" i="152"/>
  <c r="S14" i="152"/>
  <c r="S15" i="152"/>
  <c r="S16" i="152"/>
  <c r="S17" i="152"/>
  <c r="S18" i="152"/>
  <c r="S19" i="152"/>
  <c r="S20" i="152"/>
  <c r="S21" i="152"/>
  <c r="S22" i="152"/>
  <c r="S23" i="152"/>
  <c r="S24" i="152"/>
  <c r="S25" i="152"/>
  <c r="S26" i="152"/>
  <c r="S27" i="152"/>
  <c r="S6" i="152"/>
  <c r="A6" i="128"/>
  <c r="A7" i="128"/>
  <c r="A9" i="128"/>
  <c r="S28" i="152"/>
  <c r="W20" i="152"/>
  <c r="W21" i="152"/>
  <c r="W27" i="152"/>
  <c r="W28" i="152"/>
  <c r="N8" i="116"/>
  <c r="N10" i="116"/>
  <c r="N11" i="116"/>
  <c r="N12" i="116"/>
  <c r="N13" i="116"/>
  <c r="N6" i="116"/>
  <c r="N5" i="116"/>
  <c r="N7" i="116" s="1"/>
  <c r="N15" i="116"/>
  <c r="N17" i="116"/>
  <c r="N18" i="116"/>
  <c r="N19" i="116"/>
  <c r="N20" i="116"/>
  <c r="N21" i="116"/>
  <c r="N22" i="116"/>
  <c r="M20" i="128"/>
  <c r="M21" i="128"/>
  <c r="M22" i="128"/>
  <c r="M23" i="128"/>
  <c r="M24" i="128"/>
  <c r="M25" i="128"/>
  <c r="M26" i="128"/>
  <c r="M9" i="128"/>
  <c r="M10" i="128"/>
  <c r="M11" i="128"/>
  <c r="M12" i="128"/>
  <c r="M13" i="128"/>
  <c r="M14" i="128"/>
  <c r="M15" i="128"/>
  <c r="M16" i="128"/>
  <c r="M17" i="128"/>
  <c r="M18" i="128"/>
  <c r="M19" i="128"/>
  <c r="N16" i="116" l="1"/>
  <c r="N9" i="116"/>
  <c r="X7" i="153"/>
  <c r="X8" i="153"/>
  <c r="X9" i="153"/>
  <c r="X10" i="153"/>
  <c r="X11" i="153"/>
  <c r="X12" i="153"/>
  <c r="X13" i="153"/>
  <c r="X14" i="153"/>
  <c r="X15" i="153"/>
  <c r="X16" i="153"/>
  <c r="X6" i="153"/>
  <c r="V10" i="153"/>
  <c r="X7" i="152"/>
  <c r="X8" i="152"/>
  <c r="X9" i="152"/>
  <c r="X10" i="152"/>
  <c r="X11" i="152"/>
  <c r="X12" i="152"/>
  <c r="X13" i="152"/>
  <c r="X14" i="152"/>
  <c r="X15" i="152"/>
  <c r="X16" i="152"/>
  <c r="X17" i="152"/>
  <c r="X18" i="152"/>
  <c r="X19" i="152"/>
  <c r="X20" i="152"/>
  <c r="X21" i="152"/>
  <c r="X22" i="152"/>
  <c r="X23" i="152"/>
  <c r="X24" i="152"/>
  <c r="X25" i="152"/>
  <c r="X26" i="152"/>
  <c r="X27" i="152"/>
  <c r="X28" i="152"/>
  <c r="X29" i="152"/>
  <c r="X6" i="152"/>
  <c r="X32" i="151"/>
  <c r="X31" i="151"/>
  <c r="X30" i="151"/>
  <c r="X29" i="151"/>
  <c r="X28" i="151"/>
  <c r="X27" i="151"/>
  <c r="X26" i="151"/>
  <c r="X25" i="151"/>
  <c r="X24" i="151"/>
  <c r="X23" i="151"/>
  <c r="X22" i="151"/>
  <c r="X21" i="151"/>
  <c r="X20" i="151"/>
  <c r="X19" i="151"/>
  <c r="X18" i="151"/>
  <c r="X17" i="151"/>
  <c r="X16" i="151"/>
  <c r="X15" i="151"/>
  <c r="X14" i="151"/>
  <c r="X13" i="151"/>
  <c r="X12" i="151"/>
  <c r="X11" i="151"/>
  <c r="X10" i="151"/>
  <c r="X9" i="151"/>
  <c r="X8" i="151"/>
  <c r="X7" i="151"/>
  <c r="X6" i="151"/>
  <c r="X7" i="150"/>
  <c r="X8" i="150"/>
  <c r="X9" i="150"/>
  <c r="X10" i="150"/>
  <c r="X11" i="150"/>
  <c r="X12" i="150"/>
  <c r="X13" i="150"/>
  <c r="X14" i="150"/>
  <c r="X15" i="150"/>
  <c r="X16" i="150"/>
  <c r="X17" i="150"/>
  <c r="X18" i="150"/>
  <c r="X19" i="150"/>
  <c r="X20" i="150"/>
  <c r="X21" i="150"/>
  <c r="X22" i="150"/>
  <c r="X23" i="150"/>
  <c r="X24" i="150"/>
  <c r="X25" i="150"/>
  <c r="X26" i="150"/>
  <c r="X27" i="150"/>
  <c r="X28" i="150"/>
  <c r="X29" i="150"/>
  <c r="X30" i="150"/>
  <c r="X31" i="150"/>
  <c r="X32" i="150"/>
  <c r="X6" i="150"/>
  <c r="X7" i="149"/>
  <c r="X8" i="149"/>
  <c r="X9" i="149"/>
  <c r="X10" i="149"/>
  <c r="X11" i="149"/>
  <c r="X12" i="149"/>
  <c r="X13" i="149"/>
  <c r="X14" i="149"/>
  <c r="X15" i="149"/>
  <c r="X16" i="149"/>
  <c r="X17" i="149"/>
  <c r="X18" i="149"/>
  <c r="X19" i="149"/>
  <c r="X20" i="149"/>
  <c r="X21" i="149"/>
  <c r="X22" i="149"/>
  <c r="X23" i="149"/>
  <c r="X24" i="149"/>
  <c r="X25" i="149"/>
  <c r="X35" i="149"/>
  <c r="X34" i="149"/>
  <c r="X33" i="149"/>
  <c r="X32" i="149"/>
  <c r="X31" i="149"/>
  <c r="X30" i="149"/>
  <c r="X29" i="149"/>
  <c r="X28" i="149"/>
  <c r="X27" i="149"/>
  <c r="X26" i="149"/>
  <c r="X6" i="149"/>
  <c r="X37" i="148"/>
  <c r="X35" i="148"/>
  <c r="X34" i="148"/>
  <c r="X33" i="148"/>
  <c r="X32" i="148"/>
  <c r="X31" i="148"/>
  <c r="X30" i="148"/>
  <c r="X29" i="148"/>
  <c r="X28" i="148"/>
  <c r="X27" i="148"/>
  <c r="X26" i="148"/>
  <c r="X25" i="148"/>
  <c r="X24" i="148"/>
  <c r="X23" i="148"/>
  <c r="X22" i="148"/>
  <c r="X21" i="148"/>
  <c r="X20" i="148"/>
  <c r="X19" i="148"/>
  <c r="X18" i="148"/>
  <c r="X17" i="148"/>
  <c r="X16" i="148"/>
  <c r="X15" i="148"/>
  <c r="X14" i="148"/>
  <c r="X13" i="148"/>
  <c r="X12" i="148"/>
  <c r="X11" i="148"/>
  <c r="X10" i="148"/>
  <c r="X9" i="148"/>
  <c r="X8" i="148"/>
  <c r="X7" i="148"/>
  <c r="X6" i="148"/>
  <c r="X35" i="147"/>
  <c r="X34" i="147"/>
  <c r="X33" i="147"/>
  <c r="X32" i="147"/>
  <c r="X31" i="147"/>
  <c r="X30" i="147"/>
  <c r="X29" i="147"/>
  <c r="X28" i="147"/>
  <c r="X27" i="147"/>
  <c r="X26" i="147"/>
  <c r="X25" i="147"/>
  <c r="X24" i="147"/>
  <c r="X23" i="147"/>
  <c r="X22" i="147"/>
  <c r="X21" i="147"/>
  <c r="X20" i="147"/>
  <c r="X19" i="147"/>
  <c r="X18" i="147"/>
  <c r="X17" i="147"/>
  <c r="X16" i="147"/>
  <c r="X15" i="147"/>
  <c r="X14" i="147"/>
  <c r="X13" i="147"/>
  <c r="X12" i="147"/>
  <c r="X11" i="147"/>
  <c r="X10" i="147"/>
  <c r="X9" i="147"/>
  <c r="X8" i="147"/>
  <c r="X7" i="147"/>
  <c r="X6" i="147"/>
  <c r="X35" i="146"/>
  <c r="X34" i="146"/>
  <c r="X33" i="146"/>
  <c r="X32" i="146"/>
  <c r="X31" i="146"/>
  <c r="X30" i="146"/>
  <c r="X29" i="146"/>
  <c r="X28" i="146"/>
  <c r="X27" i="146"/>
  <c r="X26" i="146"/>
  <c r="X25" i="146"/>
  <c r="X24" i="146"/>
  <c r="X23" i="146"/>
  <c r="X22" i="146"/>
  <c r="X21" i="146"/>
  <c r="X20" i="146"/>
  <c r="X19" i="146"/>
  <c r="X18" i="146"/>
  <c r="X17" i="146"/>
  <c r="X16" i="146"/>
  <c r="X15" i="146"/>
  <c r="X14" i="146"/>
  <c r="X13" i="146"/>
  <c r="X12" i="146"/>
  <c r="X11" i="146"/>
  <c r="X10" i="146"/>
  <c r="X9" i="146"/>
  <c r="X8" i="146"/>
  <c r="X7" i="146"/>
  <c r="X6" i="146"/>
  <c r="X7" i="37"/>
  <c r="X8" i="37"/>
  <c r="X9" i="37"/>
  <c r="X10" i="37"/>
  <c r="X11" i="37"/>
  <c r="X12" i="37"/>
  <c r="X13" i="37"/>
  <c r="X14" i="37"/>
  <c r="X15" i="37"/>
  <c r="X16" i="37"/>
  <c r="X17" i="37"/>
  <c r="X18" i="37"/>
  <c r="X19" i="37"/>
  <c r="X20" i="37"/>
  <c r="X21" i="37"/>
  <c r="X22" i="37"/>
  <c r="X23" i="37"/>
  <c r="X24" i="37"/>
  <c r="X25" i="37"/>
  <c r="X26" i="37"/>
  <c r="X27" i="37"/>
  <c r="X28" i="37"/>
  <c r="X29" i="37"/>
  <c r="X30" i="37"/>
  <c r="X31" i="37"/>
  <c r="X32" i="37"/>
  <c r="X33" i="37"/>
  <c r="X34" i="37"/>
  <c r="X35" i="37"/>
  <c r="X6" i="37"/>
  <c r="M65" i="125" l="1"/>
  <c r="M66" i="125"/>
  <c r="M67" i="125"/>
  <c r="M68" i="125"/>
  <c r="M69" i="125"/>
  <c r="M70" i="125"/>
  <c r="M71" i="125"/>
  <c r="M72" i="125"/>
  <c r="M73" i="125"/>
  <c r="M74" i="125"/>
  <c r="M75" i="125"/>
  <c r="M76" i="125"/>
  <c r="M77" i="125"/>
  <c r="M78" i="125"/>
  <c r="M79" i="125"/>
  <c r="N5" i="125"/>
  <c r="L23" i="152"/>
  <c r="O23" i="152"/>
  <c r="Q23" i="152"/>
  <c r="R23" i="152"/>
  <c r="U23" i="152"/>
  <c r="L24" i="152"/>
  <c r="O24" i="152"/>
  <c r="U24" i="152"/>
  <c r="N76" i="125" l="1"/>
  <c r="N77" i="125"/>
  <c r="N71" i="125"/>
  <c r="N78" i="125"/>
  <c r="N72" i="125"/>
  <c r="N69" i="125"/>
  <c r="N68" i="125"/>
  <c r="N67" i="125"/>
  <c r="N74" i="125"/>
  <c r="N73" i="125"/>
  <c r="N65" i="125"/>
  <c r="N70" i="125"/>
  <c r="N66" i="125"/>
  <c r="N75" i="125"/>
  <c r="N79" i="125"/>
  <c r="U7" i="147"/>
  <c r="U8" i="147"/>
  <c r="U9" i="147"/>
  <c r="U10" i="147"/>
  <c r="U11" i="147"/>
  <c r="U12" i="147"/>
  <c r="U13" i="147"/>
  <c r="U14" i="147"/>
  <c r="U15" i="147"/>
  <c r="U16" i="147"/>
  <c r="U17" i="147"/>
  <c r="U18" i="147"/>
  <c r="U19" i="147"/>
  <c r="U20" i="147"/>
  <c r="U21" i="147"/>
  <c r="U22" i="147"/>
  <c r="U23" i="147"/>
  <c r="U24" i="147"/>
  <c r="U25" i="147"/>
  <c r="U26" i="147"/>
  <c r="U27" i="147"/>
  <c r="U28" i="147"/>
  <c r="U29" i="147"/>
  <c r="U6" i="147"/>
  <c r="T19" i="147"/>
  <c r="U8" i="149"/>
  <c r="U9" i="149"/>
  <c r="U10" i="149"/>
  <c r="U11" i="149"/>
  <c r="U12" i="149"/>
  <c r="U13" i="149"/>
  <c r="U14" i="149"/>
  <c r="U15" i="149"/>
  <c r="U16" i="149"/>
  <c r="U17" i="149"/>
  <c r="U18" i="149"/>
  <c r="U7" i="149"/>
  <c r="U6" i="149"/>
  <c r="U8" i="151"/>
  <c r="U9" i="151"/>
  <c r="U10" i="151"/>
  <c r="U11" i="151"/>
  <c r="U12" i="151"/>
  <c r="U13" i="151"/>
  <c r="U14" i="151"/>
  <c r="U15" i="151"/>
  <c r="U16" i="151"/>
  <c r="U17" i="151"/>
  <c r="U18" i="151"/>
  <c r="U19" i="151"/>
  <c r="U20" i="151"/>
  <c r="U21" i="151"/>
  <c r="U7" i="151"/>
  <c r="U6" i="151"/>
  <c r="T18" i="151"/>
  <c r="U8" i="150"/>
  <c r="U9" i="150"/>
  <c r="U10" i="150"/>
  <c r="U11" i="150"/>
  <c r="U12" i="150"/>
  <c r="U13" i="150"/>
  <c r="U14" i="150"/>
  <c r="U15" i="150"/>
  <c r="U16" i="150"/>
  <c r="U17" i="150"/>
  <c r="U18" i="150"/>
  <c r="U19" i="150"/>
  <c r="U20" i="150"/>
  <c r="U21" i="150"/>
  <c r="U22" i="150"/>
  <c r="U23" i="150"/>
  <c r="U24" i="150"/>
  <c r="U25" i="150"/>
  <c r="U26" i="150"/>
  <c r="U27" i="150"/>
  <c r="U28" i="150"/>
  <c r="U29" i="150"/>
  <c r="U30" i="150"/>
  <c r="U31" i="150"/>
  <c r="U32" i="150"/>
  <c r="U7" i="150"/>
  <c r="U6" i="150"/>
  <c r="T11" i="150"/>
  <c r="T13" i="150"/>
  <c r="U7" i="153"/>
  <c r="U8" i="153"/>
  <c r="U9" i="153"/>
  <c r="U10" i="153"/>
  <c r="T11" i="153"/>
  <c r="U11" i="153"/>
  <c r="U12" i="153"/>
  <c r="U13" i="153"/>
  <c r="U6" i="153"/>
  <c r="N21" i="113"/>
  <c r="N66" i="113"/>
  <c r="M7" i="113"/>
  <c r="M8" i="113"/>
  <c r="M9" i="113"/>
  <c r="M10" i="113"/>
  <c r="M11" i="113"/>
  <c r="M12" i="113"/>
  <c r="M13" i="113"/>
  <c r="M14" i="113"/>
  <c r="M15" i="113"/>
  <c r="M16" i="113"/>
  <c r="M17" i="113"/>
  <c r="M18" i="113"/>
  <c r="M19" i="113"/>
  <c r="M20" i="113"/>
  <c r="M21" i="113"/>
  <c r="M22" i="113"/>
  <c r="M23" i="113"/>
  <c r="M24" i="113"/>
  <c r="M25" i="113"/>
  <c r="M26" i="113"/>
  <c r="M27" i="113"/>
  <c r="M28" i="113"/>
  <c r="M29" i="113"/>
  <c r="M30" i="113"/>
  <c r="M31" i="113"/>
  <c r="M32" i="113"/>
  <c r="M33" i="113"/>
  <c r="M34" i="113"/>
  <c r="M35" i="113"/>
  <c r="M36" i="113"/>
  <c r="M37" i="113"/>
  <c r="M38" i="113"/>
  <c r="M39" i="113"/>
  <c r="M40" i="113"/>
  <c r="M41" i="113"/>
  <c r="M42" i="113"/>
  <c r="M43" i="113"/>
  <c r="M44" i="113"/>
  <c r="M45" i="113"/>
  <c r="M46" i="113"/>
  <c r="M47" i="113"/>
  <c r="M48" i="113"/>
  <c r="M49" i="113"/>
  <c r="M50" i="113"/>
  <c r="M51" i="113"/>
  <c r="M52" i="113"/>
  <c r="M53" i="113"/>
  <c r="M54" i="113"/>
  <c r="M55" i="113"/>
  <c r="M56" i="113"/>
  <c r="M57" i="113"/>
  <c r="M58" i="113"/>
  <c r="M59" i="113"/>
  <c r="M60" i="113"/>
  <c r="M61" i="113"/>
  <c r="M62" i="113"/>
  <c r="M63" i="113"/>
  <c r="M64" i="113"/>
  <c r="M65" i="113"/>
  <c r="M66" i="113"/>
  <c r="M67" i="113"/>
  <c r="M68" i="113"/>
  <c r="M69" i="113"/>
  <c r="M70" i="113"/>
  <c r="M71" i="113"/>
  <c r="M72" i="113"/>
  <c r="M73" i="113"/>
  <c r="M74" i="113"/>
  <c r="M75" i="113"/>
  <c r="M76" i="113"/>
  <c r="M77" i="113"/>
  <c r="M78" i="113"/>
  <c r="M79" i="113"/>
  <c r="M80" i="113"/>
  <c r="M81" i="113"/>
  <c r="M82" i="113"/>
  <c r="M83" i="113"/>
  <c r="M84" i="113"/>
  <c r="M85" i="113"/>
  <c r="M86" i="113"/>
  <c r="M87" i="113"/>
  <c r="M88" i="113"/>
  <c r="M89" i="113"/>
  <c r="M90" i="113"/>
  <c r="M91" i="113"/>
  <c r="M92" i="113"/>
  <c r="M93" i="113"/>
  <c r="M94" i="113"/>
  <c r="M95" i="113"/>
  <c r="U7" i="146"/>
  <c r="U8" i="146"/>
  <c r="U10" i="146"/>
  <c r="U11" i="146"/>
  <c r="U12" i="146"/>
  <c r="U13" i="146"/>
  <c r="U14" i="146"/>
  <c r="U15" i="146"/>
  <c r="U16" i="146"/>
  <c r="U17" i="146"/>
  <c r="U18" i="146"/>
  <c r="U19" i="146"/>
  <c r="U20" i="146"/>
  <c r="U21" i="146"/>
  <c r="U22" i="146"/>
  <c r="U6" i="146"/>
  <c r="U7" i="37"/>
  <c r="U8" i="37"/>
  <c r="U9" i="37"/>
  <c r="U10" i="37"/>
  <c r="U12" i="37"/>
  <c r="U13" i="37"/>
  <c r="U14" i="37"/>
  <c r="U15" i="37"/>
  <c r="U16" i="37"/>
  <c r="U17" i="37"/>
  <c r="U18" i="37"/>
  <c r="U19" i="37"/>
  <c r="U20" i="37"/>
  <c r="U21" i="37"/>
  <c r="U22" i="37"/>
  <c r="U23" i="37"/>
  <c r="U24" i="37"/>
  <c r="U25" i="37"/>
  <c r="U26" i="37"/>
  <c r="U28" i="37"/>
  <c r="U29" i="37"/>
  <c r="U30" i="37"/>
  <c r="U31" i="37"/>
  <c r="U32" i="37"/>
  <c r="U33" i="37"/>
  <c r="U34" i="37"/>
  <c r="U6" i="37"/>
  <c r="A23" i="157"/>
  <c r="T9" i="147" s="1"/>
  <c r="A24" i="157"/>
  <c r="A25" i="157"/>
  <c r="A26" i="157"/>
  <c r="A27" i="157"/>
  <c r="A28" i="157"/>
  <c r="A29" i="157"/>
  <c r="A30" i="157"/>
  <c r="T37" i="148"/>
  <c r="T30" i="150" l="1"/>
  <c r="T24" i="146"/>
  <c r="T23" i="147"/>
  <c r="T22" i="150"/>
  <c r="T14" i="150"/>
  <c r="T25" i="37"/>
  <c r="T9" i="37"/>
  <c r="T10" i="151"/>
  <c r="T33" i="37"/>
  <c r="T16" i="146"/>
  <c r="T8" i="146"/>
  <c r="T17" i="37"/>
  <c r="T13" i="149"/>
  <c r="T15" i="147"/>
  <c r="T16" i="37"/>
  <c r="T12" i="153"/>
  <c r="T12" i="149"/>
  <c r="T6" i="37"/>
  <c r="T7" i="37"/>
  <c r="T28" i="150"/>
  <c r="T8" i="151"/>
  <c r="T13" i="147"/>
  <c r="T14" i="37"/>
  <c r="T13" i="146"/>
  <c r="T27" i="150"/>
  <c r="T6" i="151"/>
  <c r="T18" i="149"/>
  <c r="T37" i="37"/>
  <c r="T29" i="37"/>
  <c r="T21" i="37"/>
  <c r="T13" i="37"/>
  <c r="T20" i="146"/>
  <c r="T12" i="146"/>
  <c r="T6" i="153"/>
  <c r="T6" i="150"/>
  <c r="T26" i="150"/>
  <c r="T18" i="150"/>
  <c r="T10" i="150"/>
  <c r="T22" i="151"/>
  <c r="T14" i="151"/>
  <c r="T17" i="149"/>
  <c r="T9" i="149"/>
  <c r="T11" i="147"/>
  <c r="T24" i="37"/>
  <c r="T23" i="146"/>
  <c r="T29" i="150"/>
  <c r="T9" i="151"/>
  <c r="T14" i="147"/>
  <c r="T23" i="37"/>
  <c r="T12" i="150"/>
  <c r="T7" i="149"/>
  <c r="T38" i="37"/>
  <c r="T21" i="146"/>
  <c r="T7" i="153"/>
  <c r="T7" i="151"/>
  <c r="T12" i="147"/>
  <c r="T36" i="37"/>
  <c r="T28" i="37"/>
  <c r="T20" i="37"/>
  <c r="T12" i="37"/>
  <c r="T19" i="146"/>
  <c r="T11" i="146"/>
  <c r="T10" i="153"/>
  <c r="T33" i="150"/>
  <c r="T25" i="150"/>
  <c r="T17" i="150"/>
  <c r="T9" i="150"/>
  <c r="T21" i="151"/>
  <c r="T13" i="151"/>
  <c r="T16" i="149"/>
  <c r="T8" i="149"/>
  <c r="T18" i="147"/>
  <c r="T10" i="147"/>
  <c r="T7" i="147"/>
  <c r="T32" i="37"/>
  <c r="T15" i="146"/>
  <c r="T21" i="150"/>
  <c r="T22" i="147"/>
  <c r="T31" i="37"/>
  <c r="T22" i="146"/>
  <c r="T20" i="150"/>
  <c r="T11" i="149"/>
  <c r="T30" i="37"/>
  <c r="T20" i="147"/>
  <c r="T35" i="37"/>
  <c r="T27" i="37"/>
  <c r="T19" i="37"/>
  <c r="T11" i="37"/>
  <c r="T6" i="146"/>
  <c r="T18" i="146"/>
  <c r="T10" i="146"/>
  <c r="T32" i="150"/>
  <c r="T24" i="150"/>
  <c r="T16" i="150"/>
  <c r="T8" i="150"/>
  <c r="T20" i="151"/>
  <c r="T12" i="151"/>
  <c r="T15" i="149"/>
  <c r="T6" i="147"/>
  <c r="T17" i="147"/>
  <c r="T7" i="152"/>
  <c r="T23" i="152"/>
  <c r="T24" i="152"/>
  <c r="T8" i="37"/>
  <c r="T8" i="153"/>
  <c r="T17" i="151"/>
  <c r="T6" i="149"/>
  <c r="T15" i="37"/>
  <c r="T14" i="146"/>
  <c r="T16" i="151"/>
  <c r="T21" i="147"/>
  <c r="T22" i="37"/>
  <c r="T19" i="150"/>
  <c r="T15" i="151"/>
  <c r="T10" i="149"/>
  <c r="T34" i="37"/>
  <c r="T26" i="37"/>
  <c r="T18" i="37"/>
  <c r="T10" i="37"/>
  <c r="T7" i="146"/>
  <c r="T17" i="146"/>
  <c r="T9" i="146"/>
  <c r="T13" i="153"/>
  <c r="T9" i="153"/>
  <c r="T31" i="150"/>
  <c r="T23" i="150"/>
  <c r="T15" i="150"/>
  <c r="T7" i="150"/>
  <c r="T19" i="151"/>
  <c r="T11" i="151"/>
  <c r="T14" i="149"/>
  <c r="T24" i="147"/>
  <c r="T16" i="147"/>
  <c r="T8" i="147"/>
  <c r="N9" i="112"/>
  <c r="N10" i="112"/>
  <c r="N11" i="112"/>
  <c r="N12" i="112"/>
  <c r="N13" i="112"/>
  <c r="N14" i="112"/>
  <c r="N15" i="112"/>
  <c r="N16" i="112"/>
  <c r="N17" i="112"/>
  <c r="N20" i="112"/>
  <c r="N21" i="112"/>
  <c r="N22" i="112"/>
  <c r="N23" i="112"/>
  <c r="N24" i="112"/>
  <c r="N25" i="112"/>
  <c r="N26" i="112"/>
  <c r="N27" i="112"/>
  <c r="N28" i="112"/>
  <c r="N29" i="112"/>
  <c r="N30" i="112"/>
  <c r="N33" i="112"/>
  <c r="N34" i="112"/>
  <c r="N35" i="112"/>
  <c r="N36" i="112"/>
  <c r="V20" i="152" l="1"/>
  <c r="V22" i="152"/>
  <c r="V9" i="151"/>
  <c r="V12" i="150"/>
  <c r="V29" i="150"/>
  <c r="V30" i="150"/>
  <c r="V32" i="148"/>
  <c r="V7" i="149" l="1"/>
  <c r="V11" i="149"/>
  <c r="M22" i="112"/>
  <c r="M23" i="112"/>
  <c r="M24" i="112"/>
  <c r="M25" i="112"/>
  <c r="M26" i="112"/>
  <c r="M27" i="112"/>
  <c r="M28" i="112"/>
  <c r="M29" i="112"/>
  <c r="M30" i="112"/>
  <c r="M33" i="112"/>
  <c r="M34" i="112"/>
  <c r="M35" i="112"/>
  <c r="M36" i="112"/>
  <c r="A16" i="128"/>
  <c r="M8" i="128"/>
  <c r="M6" i="128"/>
  <c r="A17" i="128"/>
  <c r="A18" i="128"/>
  <c r="A19" i="128"/>
  <c r="A8" i="128"/>
  <c r="M49" i="116" l="1"/>
  <c r="N49" i="116" s="1"/>
  <c r="M50" i="116"/>
  <c r="N50" i="116" s="1"/>
  <c r="N5" i="155" l="1"/>
  <c r="M6" i="155"/>
  <c r="M7" i="155"/>
  <c r="N7" i="155" s="1"/>
  <c r="M8" i="155"/>
  <c r="N8" i="155" s="1"/>
  <c r="M9" i="155"/>
  <c r="N9" i="155" s="1"/>
  <c r="M10" i="155"/>
  <c r="M11" i="155"/>
  <c r="M12" i="155"/>
  <c r="N12" i="155" s="1"/>
  <c r="M13" i="155"/>
  <c r="N13" i="155" s="1"/>
  <c r="M14" i="155"/>
  <c r="N14" i="155" s="1"/>
  <c r="M15" i="155"/>
  <c r="N15" i="155" s="1"/>
  <c r="M16" i="155"/>
  <c r="M17" i="155"/>
  <c r="M18" i="155"/>
  <c r="M19" i="155"/>
  <c r="N19" i="155" s="1"/>
  <c r="M20" i="155"/>
  <c r="N20" i="155" s="1"/>
  <c r="M21" i="155"/>
  <c r="M22" i="155"/>
  <c r="M23" i="155"/>
  <c r="N23" i="155" s="1"/>
  <c r="M24" i="155"/>
  <c r="N24" i="155" s="1"/>
  <c r="M25" i="155"/>
  <c r="N25" i="155" s="1"/>
  <c r="M26" i="155"/>
  <c r="M27" i="155"/>
  <c r="M28" i="155"/>
  <c r="N28" i="155" s="1"/>
  <c r="M29" i="155"/>
  <c r="N29" i="155" s="1"/>
  <c r="M30" i="155"/>
  <c r="N30" i="155" s="1"/>
  <c r="M31" i="155"/>
  <c r="M32" i="155"/>
  <c r="M33" i="155"/>
  <c r="M34" i="155"/>
  <c r="M35" i="155"/>
  <c r="M36" i="155"/>
  <c r="M37" i="155"/>
  <c r="M38" i="155"/>
  <c r="M39" i="155"/>
  <c r="M40" i="155"/>
  <c r="N40" i="155"/>
  <c r="M41" i="155"/>
  <c r="M42" i="155"/>
  <c r="M43" i="155"/>
  <c r="M44" i="155"/>
  <c r="N44" i="155" s="1"/>
  <c r="M45" i="155"/>
  <c r="N45" i="155" s="1"/>
  <c r="M46" i="155"/>
  <c r="N46" i="155" s="1"/>
  <c r="M47" i="155"/>
  <c r="M48" i="155"/>
  <c r="M49" i="155"/>
  <c r="M50" i="155"/>
  <c r="M51" i="155"/>
  <c r="M52" i="155"/>
  <c r="M53" i="155"/>
  <c r="M54" i="155"/>
  <c r="N54" i="155"/>
  <c r="M55" i="155"/>
  <c r="N55" i="155" s="1"/>
  <c r="M56" i="155"/>
  <c r="N56" i="155" s="1"/>
  <c r="M57" i="155"/>
  <c r="N57" i="155" s="1"/>
  <c r="M58" i="155"/>
  <c r="M59" i="155"/>
  <c r="M60" i="155"/>
  <c r="M61" i="155"/>
  <c r="M62" i="155"/>
  <c r="M63" i="155"/>
  <c r="M64" i="155"/>
  <c r="N64" i="155" s="1"/>
  <c r="M65" i="155"/>
  <c r="N65" i="155" s="1"/>
  <c r="M66" i="155"/>
  <c r="N66" i="155"/>
  <c r="M67" i="155"/>
  <c r="M68" i="155"/>
  <c r="N10" i="155" l="1"/>
  <c r="N63" i="155"/>
  <c r="N48" i="155"/>
  <c r="N43" i="155"/>
  <c r="N32" i="155"/>
  <c r="N27" i="155"/>
  <c r="N22" i="155"/>
  <c r="N17" i="155"/>
  <c r="N42" i="155"/>
  <c r="N31" i="155"/>
  <c r="N16" i="155"/>
  <c r="N11" i="155"/>
  <c r="N6" i="155"/>
  <c r="N47" i="155"/>
  <c r="N41" i="155"/>
  <c r="N26" i="155"/>
  <c r="N21" i="155"/>
  <c r="W49" i="153"/>
  <c r="V49" i="153"/>
  <c r="W48" i="153"/>
  <c r="V48" i="153"/>
  <c r="W47" i="153"/>
  <c r="V47" i="153"/>
  <c r="W46" i="153"/>
  <c r="V46" i="153"/>
  <c r="W45" i="153"/>
  <c r="V45" i="153"/>
  <c r="W44" i="153"/>
  <c r="V44" i="153"/>
  <c r="W43" i="153"/>
  <c r="V43" i="153"/>
  <c r="W42" i="153"/>
  <c r="V42" i="153"/>
  <c r="W41" i="153"/>
  <c r="V41" i="153"/>
  <c r="W40" i="153"/>
  <c r="V40" i="153"/>
  <c r="W39" i="153"/>
  <c r="V39" i="153"/>
  <c r="W38" i="153"/>
  <c r="V38" i="153"/>
  <c r="W37" i="153"/>
  <c r="V37" i="153"/>
  <c r="W36" i="153"/>
  <c r="V36" i="153"/>
  <c r="W35" i="153"/>
  <c r="V35" i="153"/>
  <c r="W34" i="153"/>
  <c r="V34" i="153"/>
  <c r="W33" i="153"/>
  <c r="V33" i="153"/>
  <c r="W32" i="153"/>
  <c r="V32" i="153"/>
  <c r="W31" i="153"/>
  <c r="V31" i="153"/>
  <c r="W30" i="153"/>
  <c r="V30" i="153"/>
  <c r="W29" i="153"/>
  <c r="V29" i="153"/>
  <c r="W28" i="153"/>
  <c r="V28" i="153"/>
  <c r="W27" i="153"/>
  <c r="V27" i="153"/>
  <c r="W26" i="153"/>
  <c r="V26" i="153"/>
  <c r="W25" i="153"/>
  <c r="V25" i="153"/>
  <c r="W24" i="153"/>
  <c r="V24" i="153"/>
  <c r="W23" i="153"/>
  <c r="V23" i="153"/>
  <c r="W22" i="153"/>
  <c r="V22" i="153"/>
  <c r="W21" i="153"/>
  <c r="V21" i="153"/>
  <c r="W20" i="153"/>
  <c r="V20" i="153"/>
  <c r="W19" i="153"/>
  <c r="V19" i="153"/>
  <c r="W18" i="153"/>
  <c r="V18" i="153"/>
  <c r="V17" i="153"/>
  <c r="V16" i="153"/>
  <c r="W47" i="152"/>
  <c r="V47" i="152"/>
  <c r="W46" i="152"/>
  <c r="V46" i="152"/>
  <c r="W45" i="152"/>
  <c r="V45" i="152"/>
  <c r="W44" i="152"/>
  <c r="V44" i="152"/>
  <c r="W43" i="152"/>
  <c r="V43" i="152"/>
  <c r="W42" i="152"/>
  <c r="V42" i="152"/>
  <c r="W41" i="152"/>
  <c r="V41" i="152"/>
  <c r="W40" i="152"/>
  <c r="V40" i="152"/>
  <c r="W39" i="152"/>
  <c r="V39" i="152"/>
  <c r="W38" i="152"/>
  <c r="V38" i="152"/>
  <c r="W37" i="152"/>
  <c r="V37" i="152"/>
  <c r="W36" i="152"/>
  <c r="V36" i="152"/>
  <c r="W35" i="152"/>
  <c r="V35" i="152"/>
  <c r="W34" i="152"/>
  <c r="V34" i="152"/>
  <c r="W33" i="152"/>
  <c r="V33" i="152"/>
  <c r="W32" i="152"/>
  <c r="W31" i="152"/>
  <c r="W30" i="152"/>
  <c r="W29" i="152"/>
  <c r="W47" i="151"/>
  <c r="V47" i="151"/>
  <c r="W46" i="151"/>
  <c r="V46" i="151"/>
  <c r="W45" i="151"/>
  <c r="V45" i="151"/>
  <c r="W44" i="151"/>
  <c r="V44" i="151"/>
  <c r="W43" i="151"/>
  <c r="V43" i="151"/>
  <c r="W42" i="151"/>
  <c r="V42" i="151"/>
  <c r="W41" i="151"/>
  <c r="V41" i="151"/>
  <c r="W40" i="151"/>
  <c r="V40" i="151"/>
  <c r="W39" i="151"/>
  <c r="V39" i="151"/>
  <c r="W38" i="151"/>
  <c r="V38" i="151"/>
  <c r="W37" i="151"/>
  <c r="V37" i="151"/>
  <c r="W36" i="151"/>
  <c r="V36" i="151"/>
  <c r="W35" i="151"/>
  <c r="V35" i="151"/>
  <c r="W34" i="151"/>
  <c r="V34" i="151"/>
  <c r="W33" i="151"/>
  <c r="V33" i="151"/>
  <c r="W32" i="151"/>
  <c r="V32" i="151"/>
  <c r="W31" i="151"/>
  <c r="V31" i="151"/>
  <c r="W30" i="151"/>
  <c r="V30" i="151"/>
  <c r="W29" i="151"/>
  <c r="V29" i="151"/>
  <c r="W28" i="151"/>
  <c r="V28" i="151"/>
  <c r="W27" i="151"/>
  <c r="V27" i="151"/>
  <c r="W26" i="151"/>
  <c r="V26" i="151"/>
  <c r="W25" i="151"/>
  <c r="W24" i="151"/>
  <c r="W23" i="151"/>
  <c r="W22" i="151"/>
  <c r="W21" i="151"/>
  <c r="W20" i="151"/>
  <c r="W46" i="150"/>
  <c r="V46" i="150"/>
  <c r="W45" i="150"/>
  <c r="V45" i="150"/>
  <c r="W44" i="150"/>
  <c r="V44" i="150"/>
  <c r="W43" i="150"/>
  <c r="V43" i="150"/>
  <c r="W42" i="150"/>
  <c r="V42" i="150"/>
  <c r="W41" i="150"/>
  <c r="V41" i="150"/>
  <c r="W40" i="150"/>
  <c r="V40" i="150"/>
  <c r="W39" i="150"/>
  <c r="V39" i="150"/>
  <c r="W38" i="150"/>
  <c r="V38" i="150"/>
  <c r="W37" i="150"/>
  <c r="V37" i="150"/>
  <c r="W36" i="150"/>
  <c r="V36" i="150"/>
  <c r="W35" i="150"/>
  <c r="V35" i="150"/>
  <c r="W49" i="149"/>
  <c r="V49" i="149"/>
  <c r="W48" i="149"/>
  <c r="V48" i="149"/>
  <c r="W47" i="149"/>
  <c r="V47" i="149"/>
  <c r="W46" i="149"/>
  <c r="V46" i="149"/>
  <c r="W45" i="149"/>
  <c r="V45" i="149"/>
  <c r="W44" i="149"/>
  <c r="V44" i="149"/>
  <c r="W43" i="149"/>
  <c r="V43" i="149"/>
  <c r="W42" i="149"/>
  <c r="V42" i="149"/>
  <c r="W41" i="149"/>
  <c r="V41" i="149"/>
  <c r="W40" i="149"/>
  <c r="V40" i="149"/>
  <c r="W39" i="149"/>
  <c r="V39" i="149"/>
  <c r="W38" i="149"/>
  <c r="V38" i="149"/>
  <c r="W37" i="149"/>
  <c r="V37" i="149"/>
  <c r="W36" i="149"/>
  <c r="V36" i="149"/>
  <c r="W35" i="149"/>
  <c r="V35" i="149"/>
  <c r="W34" i="149"/>
  <c r="V34" i="149"/>
  <c r="W33" i="149"/>
  <c r="V33" i="149"/>
  <c r="W32" i="149"/>
  <c r="V32" i="149"/>
  <c r="W31" i="149"/>
  <c r="V31" i="149"/>
  <c r="W30" i="149"/>
  <c r="V30" i="149"/>
  <c r="W29" i="149"/>
  <c r="W28" i="149"/>
  <c r="W27" i="149"/>
  <c r="W26" i="149"/>
  <c r="W25" i="149"/>
  <c r="W24" i="149"/>
  <c r="W23" i="149"/>
  <c r="W22" i="149"/>
  <c r="W21" i="149"/>
  <c r="W20" i="149"/>
  <c r="W19" i="149"/>
  <c r="W18" i="149"/>
  <c r="V44" i="148"/>
  <c r="V43" i="148"/>
  <c r="AB6" i="148"/>
  <c r="AC6" i="148"/>
  <c r="AB7" i="148"/>
  <c r="AC7" i="148"/>
  <c r="AB8" i="148"/>
  <c r="AC8" i="148"/>
  <c r="AB9" i="148"/>
  <c r="AC9" i="148"/>
  <c r="AB10" i="148"/>
  <c r="AC10" i="148"/>
  <c r="AB12" i="148"/>
  <c r="AC12" i="148"/>
  <c r="AB13" i="148"/>
  <c r="AC13" i="148"/>
  <c r="AB14" i="148"/>
  <c r="AC14" i="148"/>
  <c r="AB15" i="148"/>
  <c r="AC15" i="148"/>
  <c r="AB16" i="148"/>
  <c r="AC16" i="148"/>
  <c r="W44" i="148"/>
  <c r="W43" i="148"/>
  <c r="W42" i="148"/>
  <c r="W48" i="147"/>
  <c r="V48" i="147"/>
  <c r="W47" i="147"/>
  <c r="V47" i="147"/>
  <c r="W46" i="147"/>
  <c r="V46" i="147"/>
  <c r="W45" i="147"/>
  <c r="V45" i="147"/>
  <c r="W44" i="147"/>
  <c r="V44" i="147"/>
  <c r="W43" i="147"/>
  <c r="V43" i="147"/>
  <c r="W42" i="147"/>
  <c r="V42" i="147"/>
  <c r="W41" i="147"/>
  <c r="V41" i="147"/>
  <c r="W40" i="147"/>
  <c r="V40" i="147"/>
  <c r="W39" i="147"/>
  <c r="V39" i="147"/>
  <c r="W38" i="147"/>
  <c r="V38" i="147"/>
  <c r="W37" i="147"/>
  <c r="V37" i="147"/>
  <c r="W36" i="147"/>
  <c r="V36" i="147"/>
  <c r="W35" i="147"/>
  <c r="V35" i="147"/>
  <c r="W34" i="147"/>
  <c r="V34" i="147"/>
  <c r="W33" i="147"/>
  <c r="V33" i="147"/>
  <c r="W32" i="147"/>
  <c r="V32" i="147"/>
  <c r="W31" i="147"/>
  <c r="V31" i="147"/>
  <c r="W30" i="147"/>
  <c r="V30" i="147"/>
  <c r="W29" i="147"/>
  <c r="V29" i="147"/>
  <c r="W28" i="147"/>
  <c r="V28" i="147"/>
  <c r="W27" i="147"/>
  <c r="V27" i="147"/>
  <c r="V26" i="147"/>
  <c r="V27" i="146"/>
  <c r="V28" i="146"/>
  <c r="V29" i="146"/>
  <c r="V30" i="146"/>
  <c r="V31" i="146"/>
  <c r="V32" i="146"/>
  <c r="V33" i="146"/>
  <c r="V34" i="146"/>
  <c r="V35" i="146"/>
  <c r="V36" i="146"/>
  <c r="V37" i="146"/>
  <c r="V38" i="146"/>
  <c r="V39" i="146"/>
  <c r="V40" i="146"/>
  <c r="V41" i="146"/>
  <c r="V42" i="146"/>
  <c r="V43" i="146"/>
  <c r="V44" i="146"/>
  <c r="V45" i="146"/>
  <c r="V46" i="146"/>
  <c r="V47" i="146"/>
  <c r="V48" i="146"/>
  <c r="V49" i="146"/>
  <c r="W49" i="146"/>
  <c r="W48" i="146"/>
  <c r="W47" i="146"/>
  <c r="W46" i="146"/>
  <c r="W45" i="146"/>
  <c r="W44" i="146"/>
  <c r="W43" i="146"/>
  <c r="W42" i="146"/>
  <c r="W41" i="146"/>
  <c r="W40" i="146"/>
  <c r="W39" i="146"/>
  <c r="W38" i="146"/>
  <c r="W37" i="146"/>
  <c r="W36" i="146"/>
  <c r="W35" i="146"/>
  <c r="W34" i="146"/>
  <c r="W33" i="146"/>
  <c r="W32" i="146"/>
  <c r="W31" i="146"/>
  <c r="W30" i="146"/>
  <c r="W29" i="146"/>
  <c r="W37" i="37"/>
  <c r="W38" i="37"/>
  <c r="V39" i="37"/>
  <c r="W39" i="37"/>
  <c r="V40" i="37"/>
  <c r="W40" i="37"/>
  <c r="V41" i="37"/>
  <c r="W41" i="37"/>
  <c r="V42" i="37"/>
  <c r="W42" i="37"/>
  <c r="V43" i="37"/>
  <c r="W43" i="37"/>
  <c r="V44" i="37"/>
  <c r="W44" i="37"/>
  <c r="M10" i="129"/>
  <c r="M11" i="129"/>
  <c r="M13" i="129"/>
  <c r="M14" i="129"/>
  <c r="M15" i="129"/>
  <c r="M16" i="129"/>
  <c r="M17" i="129"/>
  <c r="M18" i="129"/>
  <c r="M19" i="129"/>
  <c r="M20" i="129"/>
  <c r="M21" i="129"/>
  <c r="M22" i="129"/>
  <c r="M23" i="129"/>
  <c r="M24" i="129"/>
  <c r="M25" i="129"/>
  <c r="M26" i="129"/>
  <c r="M27" i="129"/>
  <c r="M28" i="129"/>
  <c r="M29" i="129"/>
  <c r="M30" i="129"/>
  <c r="M31" i="129"/>
  <c r="M32" i="129"/>
  <c r="M33" i="129"/>
  <c r="M34" i="129"/>
  <c r="M35" i="129"/>
  <c r="M36" i="129"/>
  <c r="M37" i="129"/>
  <c r="M38" i="129"/>
  <c r="M39" i="129"/>
  <c r="M40" i="129"/>
  <c r="M41" i="129"/>
  <c r="M42" i="129"/>
  <c r="M43" i="129"/>
  <c r="M44" i="129"/>
  <c r="M45" i="129"/>
  <c r="M46" i="129"/>
  <c r="M47" i="129"/>
  <c r="M48" i="129"/>
  <c r="M49" i="129"/>
  <c r="M50" i="129"/>
  <c r="M51" i="129"/>
  <c r="M52" i="129"/>
  <c r="M53" i="129"/>
  <c r="M54" i="129"/>
  <c r="M55" i="129"/>
  <c r="M56" i="129"/>
  <c r="M57" i="129"/>
  <c r="M58" i="129"/>
  <c r="M59" i="129"/>
  <c r="M60" i="129"/>
  <c r="M61" i="129"/>
  <c r="M62" i="129"/>
  <c r="M63" i="129"/>
  <c r="M64" i="129"/>
  <c r="M65" i="129"/>
  <c r="M66" i="129"/>
  <c r="M67" i="129"/>
  <c r="M68" i="129"/>
  <c r="M69" i="129"/>
  <c r="M70" i="129"/>
  <c r="M71" i="129"/>
  <c r="M72" i="129"/>
  <c r="M73" i="129"/>
  <c r="M74" i="129"/>
  <c r="M75" i="129"/>
  <c r="M76" i="129"/>
  <c r="M77" i="129"/>
  <c r="M78" i="129"/>
  <c r="M79" i="129"/>
  <c r="M80" i="129"/>
  <c r="M81" i="129"/>
  <c r="M82" i="129"/>
  <c r="M83" i="129"/>
  <c r="M84" i="129"/>
  <c r="M85" i="129"/>
  <c r="M86" i="129"/>
  <c r="M87" i="129"/>
  <c r="M88" i="129"/>
  <c r="M89" i="129"/>
  <c r="M90" i="129"/>
  <c r="M91" i="129"/>
  <c r="M92" i="129"/>
  <c r="M93" i="129"/>
  <c r="M94" i="129"/>
  <c r="M95" i="129"/>
  <c r="M96" i="129"/>
  <c r="M97" i="129"/>
  <c r="M98" i="129"/>
  <c r="M99" i="129"/>
  <c r="M100" i="129"/>
  <c r="M101" i="129"/>
  <c r="M102" i="129"/>
  <c r="M103" i="129"/>
  <c r="M104" i="129"/>
  <c r="M105" i="129"/>
  <c r="M106" i="129"/>
  <c r="M107" i="129"/>
  <c r="M108" i="129"/>
  <c r="M109" i="129"/>
  <c r="M110" i="129"/>
  <c r="M111" i="129"/>
  <c r="M112" i="129"/>
  <c r="M113" i="129"/>
  <c r="M114" i="129"/>
  <c r="M115" i="129"/>
  <c r="M116" i="129"/>
  <c r="M117" i="129"/>
  <c r="M118" i="129"/>
  <c r="M119" i="129"/>
  <c r="M120" i="129"/>
  <c r="M121" i="129"/>
  <c r="M122" i="129"/>
  <c r="M123" i="129"/>
  <c r="M124" i="129"/>
  <c r="M125" i="129"/>
  <c r="M126" i="129"/>
  <c r="M127" i="129"/>
  <c r="M128" i="129"/>
  <c r="M129" i="129"/>
  <c r="M130" i="129"/>
  <c r="M131" i="129"/>
  <c r="M132" i="129"/>
  <c r="M133" i="129"/>
  <c r="M134" i="129"/>
  <c r="M135" i="129"/>
  <c r="M136" i="129"/>
  <c r="M137" i="129"/>
  <c r="M138" i="129"/>
  <c r="M139" i="129"/>
  <c r="M140" i="129"/>
  <c r="M141" i="129"/>
  <c r="M142" i="129"/>
  <c r="M143" i="129"/>
  <c r="M144" i="129"/>
  <c r="M145" i="129"/>
  <c r="M146" i="129"/>
  <c r="M147" i="129"/>
  <c r="M148" i="129"/>
  <c r="M149" i="129"/>
  <c r="M150" i="129"/>
  <c r="M151" i="129"/>
  <c r="M6" i="129"/>
  <c r="M7" i="129"/>
  <c r="M8" i="129"/>
  <c r="A99" i="113"/>
  <c r="A100" i="113"/>
  <c r="A101" i="113"/>
  <c r="A102" i="113"/>
  <c r="A103" i="113"/>
  <c r="A104" i="113"/>
  <c r="A105" i="113"/>
  <c r="A106" i="113"/>
  <c r="M106" i="113"/>
  <c r="M99" i="113"/>
  <c r="M100" i="113"/>
  <c r="M101" i="113"/>
  <c r="M102" i="113"/>
  <c r="M103" i="113"/>
  <c r="M104" i="113"/>
  <c r="M105" i="113"/>
  <c r="M10" i="157"/>
  <c r="M11" i="157"/>
  <c r="M12" i="157"/>
  <c r="M13" i="157"/>
  <c r="M14" i="157"/>
  <c r="M15" i="157"/>
  <c r="M16" i="157"/>
  <c r="M17" i="157"/>
  <c r="M18" i="157"/>
  <c r="M19" i="157"/>
  <c r="M20" i="157"/>
  <c r="M21" i="157"/>
  <c r="M22" i="157"/>
  <c r="M23" i="157"/>
  <c r="M24" i="157"/>
  <c r="M25" i="157"/>
  <c r="M27" i="157"/>
  <c r="AD26" i="147"/>
  <c r="AD27" i="147"/>
  <c r="AD28" i="147"/>
  <c r="AD29" i="147"/>
  <c r="AD30" i="147"/>
  <c r="A11" i="126" l="1"/>
  <c r="M98" i="113" l="1"/>
  <c r="M6" i="131" l="1"/>
  <c r="M7" i="131"/>
  <c r="M8" i="131"/>
  <c r="M9" i="131"/>
  <c r="M10" i="131"/>
  <c r="M11" i="131"/>
  <c r="M15" i="131"/>
  <c r="M16" i="131"/>
  <c r="M17" i="131"/>
  <c r="M23" i="131"/>
  <c r="M24" i="131"/>
  <c r="M25" i="131"/>
  <c r="M26" i="131"/>
  <c r="M27" i="131"/>
  <c r="M32" i="131"/>
  <c r="M33" i="131"/>
  <c r="M34" i="131"/>
  <c r="M35" i="131"/>
  <c r="M36" i="131"/>
  <c r="M37" i="131"/>
  <c r="M54" i="131"/>
  <c r="M57" i="131"/>
  <c r="M58" i="131"/>
  <c r="M59" i="131"/>
  <c r="M60" i="131"/>
  <c r="M61" i="131"/>
  <c r="M62" i="131"/>
  <c r="A21" i="155" l="1"/>
  <c r="A22" i="155"/>
  <c r="A23" i="155"/>
  <c r="A24" i="155"/>
  <c r="A25" i="155"/>
  <c r="A26" i="155"/>
  <c r="A27" i="155"/>
  <c r="A28" i="155"/>
  <c r="A29" i="155"/>
  <c r="A30" i="155"/>
  <c r="A31" i="155"/>
  <c r="A32" i="155"/>
  <c r="A33" i="155"/>
  <c r="A34" i="155"/>
  <c r="A35" i="155"/>
  <c r="A36" i="155"/>
  <c r="A37" i="155"/>
  <c r="A38" i="155"/>
  <c r="A39" i="155"/>
  <c r="A40" i="155"/>
  <c r="A41" i="155"/>
  <c r="A42" i="155"/>
  <c r="A43" i="155"/>
  <c r="A44" i="155"/>
  <c r="A45" i="155"/>
  <c r="A46" i="155"/>
  <c r="A47" i="155"/>
  <c r="A48" i="155"/>
  <c r="A49" i="155"/>
  <c r="A50" i="155"/>
  <c r="A51" i="155"/>
  <c r="A52" i="155"/>
  <c r="A53" i="155"/>
  <c r="A54" i="155"/>
  <c r="A55" i="155"/>
  <c r="A56" i="155"/>
  <c r="A57" i="155"/>
  <c r="A58" i="155"/>
  <c r="A59" i="155"/>
  <c r="A60" i="155"/>
  <c r="A61" i="155"/>
  <c r="A62" i="155"/>
  <c r="A63" i="155"/>
  <c r="A64" i="155"/>
  <c r="A65" i="155"/>
  <c r="A66" i="155"/>
  <c r="A67" i="155"/>
  <c r="A68" i="155"/>
  <c r="A69" i="155"/>
  <c r="A70" i="155"/>
  <c r="A71" i="155"/>
  <c r="A72" i="155"/>
  <c r="A73" i="155"/>
  <c r="A74" i="155"/>
  <c r="A75" i="155"/>
  <c r="A76" i="155"/>
  <c r="A77" i="155"/>
  <c r="A78" i="155"/>
  <c r="A79" i="155"/>
  <c r="A80" i="155"/>
  <c r="A81" i="155"/>
  <c r="A82" i="155"/>
  <c r="A83" i="155"/>
  <c r="A84" i="155"/>
  <c r="A85" i="155"/>
  <c r="A86" i="155"/>
  <c r="A87" i="155"/>
  <c r="A88" i="155"/>
  <c r="A89" i="155"/>
  <c r="A90" i="155"/>
  <c r="A91" i="155"/>
  <c r="A92" i="155"/>
  <c r="A93" i="155"/>
  <c r="A94" i="155"/>
  <c r="A95" i="155"/>
  <c r="A96" i="155"/>
  <c r="A97" i="155"/>
  <c r="A98" i="155"/>
  <c r="A99" i="155"/>
  <c r="A100" i="155"/>
  <c r="A101" i="155"/>
  <c r="A102" i="155"/>
  <c r="A103" i="155"/>
  <c r="A104" i="155"/>
  <c r="M69" i="155"/>
  <c r="M70" i="155"/>
  <c r="M71" i="155"/>
  <c r="M72" i="155"/>
  <c r="M73" i="155"/>
  <c r="M74" i="155"/>
  <c r="A50" i="116"/>
  <c r="A51" i="116"/>
  <c r="A52" i="116"/>
  <c r="A53" i="116"/>
  <c r="A54" i="116"/>
  <c r="A55" i="116"/>
  <c r="A56" i="116"/>
  <c r="N5" i="113"/>
  <c r="N5" i="157"/>
  <c r="N5" i="128"/>
  <c r="N5" i="129"/>
  <c r="N5" i="130"/>
  <c r="N5" i="131"/>
  <c r="N5" i="133"/>
  <c r="N5" i="126"/>
  <c r="N5" i="122"/>
  <c r="N16" i="128" l="1"/>
  <c r="N26" i="128"/>
  <c r="N22" i="128"/>
  <c r="N23" i="128"/>
  <c r="N20" i="128"/>
  <c r="N24" i="128"/>
  <c r="N21" i="128"/>
  <c r="N25" i="128"/>
  <c r="N28" i="157"/>
  <c r="N27" i="157"/>
  <c r="N16" i="157"/>
  <c r="N23" i="157"/>
  <c r="N20" i="157"/>
  <c r="N18" i="157"/>
  <c r="N17" i="157"/>
  <c r="N24" i="157"/>
  <c r="N22" i="157"/>
  <c r="N25" i="157"/>
  <c r="N21" i="157"/>
  <c r="N15" i="157"/>
  <c r="N19" i="157"/>
  <c r="N14" i="157"/>
  <c r="N10" i="157"/>
  <c r="N11" i="157"/>
  <c r="N12" i="157"/>
  <c r="N11" i="128"/>
  <c r="N12" i="128"/>
  <c r="N17" i="128"/>
  <c r="N13" i="128"/>
  <c r="N18" i="128"/>
  <c r="N8" i="128"/>
  <c r="N14" i="128"/>
  <c r="N19" i="128"/>
  <c r="N15" i="128"/>
  <c r="N15" i="113"/>
  <c r="N16" i="113"/>
  <c r="N12" i="113"/>
  <c r="N13" i="113"/>
  <c r="U27" i="37" s="1"/>
  <c r="N14" i="113"/>
  <c r="N9" i="131"/>
  <c r="N7" i="131"/>
  <c r="N10" i="131"/>
  <c r="N17" i="131"/>
  <c r="N11" i="131"/>
  <c r="N15" i="131"/>
  <c r="N8" i="131"/>
  <c r="N6" i="131"/>
  <c r="N16" i="131"/>
  <c r="AB7" i="153" l="1"/>
  <c r="AB8" i="153"/>
  <c r="AB9" i="153"/>
  <c r="AB10" i="153"/>
  <c r="AB11" i="153"/>
  <c r="AB12" i="153"/>
  <c r="AB13" i="153"/>
  <c r="AB14" i="153"/>
  <c r="AB15" i="153"/>
  <c r="AB16" i="153"/>
  <c r="AB17" i="153"/>
  <c r="AB18" i="153"/>
  <c r="AB19" i="153"/>
  <c r="M7" i="118" l="1"/>
  <c r="M8" i="118"/>
  <c r="M9" i="118"/>
  <c r="M10" i="118"/>
  <c r="M11" i="118"/>
  <c r="M12" i="118"/>
  <c r="M13" i="118"/>
  <c r="M14" i="118"/>
  <c r="M15" i="118"/>
  <c r="M16" i="118"/>
  <c r="M17" i="118"/>
  <c r="M18" i="118"/>
  <c r="M19" i="118"/>
  <c r="M20" i="118"/>
  <c r="M21" i="118"/>
  <c r="M22" i="118"/>
  <c r="M23" i="118"/>
  <c r="M24" i="118"/>
  <c r="M25" i="118"/>
  <c r="M26" i="118"/>
  <c r="M27" i="118"/>
  <c r="M28" i="118"/>
  <c r="M29" i="118"/>
  <c r="M30" i="118"/>
  <c r="M31" i="118"/>
  <c r="M32" i="118"/>
  <c r="M33" i="118"/>
  <c r="M34" i="118"/>
  <c r="M35" i="118"/>
  <c r="M36" i="118"/>
  <c r="M37" i="118"/>
  <c r="M38" i="118"/>
  <c r="M39" i="118"/>
  <c r="M40" i="118"/>
  <c r="M41" i="118"/>
  <c r="M42" i="118"/>
  <c r="M43" i="118"/>
  <c r="M44" i="118"/>
  <c r="M45" i="118"/>
  <c r="M46" i="118"/>
  <c r="M47" i="118"/>
  <c r="M28" i="125"/>
  <c r="N28" i="125" s="1"/>
  <c r="M29" i="125"/>
  <c r="N29" i="125" s="1"/>
  <c r="M30" i="125"/>
  <c r="N30" i="125" s="1"/>
  <c r="M31" i="125"/>
  <c r="N31" i="125" s="1"/>
  <c r="M32" i="125"/>
  <c r="N32" i="125" s="1"/>
  <c r="M33" i="125"/>
  <c r="N33" i="125" s="1"/>
  <c r="M34" i="125"/>
  <c r="N34" i="125" s="1"/>
  <c r="M35" i="125"/>
  <c r="N35" i="125" s="1"/>
  <c r="M36" i="125"/>
  <c r="N36" i="125" s="1"/>
  <c r="M37" i="125"/>
  <c r="N37" i="125" s="1"/>
  <c r="M38" i="125"/>
  <c r="N38" i="125" s="1"/>
  <c r="M39" i="125"/>
  <c r="N39" i="125" s="1"/>
  <c r="M40" i="125"/>
  <c r="N40" i="125" s="1"/>
  <c r="M41" i="125"/>
  <c r="N41" i="125" s="1"/>
  <c r="M42" i="125"/>
  <c r="N42" i="125" s="1"/>
  <c r="M43" i="125"/>
  <c r="N43" i="125" s="1"/>
  <c r="M44" i="125"/>
  <c r="N44" i="125" s="1"/>
  <c r="M45" i="125"/>
  <c r="N45" i="125" s="1"/>
  <c r="M46" i="125"/>
  <c r="N46" i="125" s="1"/>
  <c r="M47" i="125"/>
  <c r="N47" i="125" s="1"/>
  <c r="M48" i="125"/>
  <c r="N48" i="125" s="1"/>
  <c r="M49" i="125"/>
  <c r="N49" i="125" s="1"/>
  <c r="M50" i="125"/>
  <c r="N50" i="125" s="1"/>
  <c r="M51" i="125"/>
  <c r="N51" i="125" s="1"/>
  <c r="M52" i="125"/>
  <c r="N52" i="125" s="1"/>
  <c r="M53" i="125"/>
  <c r="N53" i="125" s="1"/>
  <c r="M54" i="125"/>
  <c r="N54" i="125" s="1"/>
  <c r="M55" i="125"/>
  <c r="N55" i="125" s="1"/>
  <c r="M56" i="125"/>
  <c r="N56" i="125" s="1"/>
  <c r="M57" i="125"/>
  <c r="N57" i="125" s="1"/>
  <c r="M58" i="125"/>
  <c r="N58" i="125" s="1"/>
  <c r="M59" i="125"/>
  <c r="N59" i="125" s="1"/>
  <c r="M60" i="125"/>
  <c r="N60" i="125" s="1"/>
  <c r="M61" i="125"/>
  <c r="N61" i="125" s="1"/>
  <c r="M62" i="125"/>
  <c r="N62" i="125" s="1"/>
  <c r="M63" i="125"/>
  <c r="N63" i="125" s="1"/>
  <c r="M64" i="125"/>
  <c r="N64" i="125" s="1"/>
  <c r="M80" i="125"/>
  <c r="N80" i="125" s="1"/>
  <c r="M81" i="125"/>
  <c r="N81" i="125" s="1"/>
  <c r="M82" i="125"/>
  <c r="N82" i="125" s="1"/>
  <c r="M83" i="125"/>
  <c r="N83" i="125" s="1"/>
  <c r="M84" i="125"/>
  <c r="N84" i="125" s="1"/>
  <c r="M85" i="125"/>
  <c r="N85" i="125" s="1"/>
  <c r="M86" i="125"/>
  <c r="N86" i="125" s="1"/>
  <c r="M87" i="125"/>
  <c r="N87" i="125" s="1"/>
  <c r="M88" i="125"/>
  <c r="N88" i="125" s="1"/>
  <c r="M89" i="125"/>
  <c r="N89" i="125" s="1"/>
  <c r="M90" i="125"/>
  <c r="N90" i="125" s="1"/>
  <c r="M91" i="125"/>
  <c r="N91" i="125" s="1"/>
  <c r="M92" i="125"/>
  <c r="N92" i="125" s="1"/>
  <c r="M93" i="125"/>
  <c r="N93" i="125" s="1"/>
  <c r="M94" i="125"/>
  <c r="N94" i="125" s="1"/>
  <c r="M95" i="125"/>
  <c r="N95" i="125" s="1"/>
  <c r="M96" i="125"/>
  <c r="N96" i="125" s="1"/>
  <c r="M97" i="125"/>
  <c r="N97" i="125" s="1"/>
  <c r="M12" i="125"/>
  <c r="N12" i="125" s="1"/>
  <c r="M13" i="125"/>
  <c r="N13" i="125" s="1"/>
  <c r="M14" i="125"/>
  <c r="N14" i="125" s="1"/>
  <c r="N85" i="113"/>
  <c r="N86" i="113"/>
  <c r="N87" i="113"/>
  <c r="N88" i="113"/>
  <c r="N89" i="113"/>
  <c r="N90" i="113"/>
  <c r="N91" i="113"/>
  <c r="N93" i="113"/>
  <c r="N94" i="113"/>
  <c r="N95" i="113"/>
  <c r="M96" i="113"/>
  <c r="M97" i="113"/>
  <c r="N45" i="113"/>
  <c r="N46" i="113"/>
  <c r="M7" i="130"/>
  <c r="M8" i="130"/>
  <c r="M9" i="130"/>
  <c r="M10" i="130"/>
  <c r="M11" i="130"/>
  <c r="M12" i="130"/>
  <c r="M13" i="130"/>
  <c r="M14" i="130"/>
  <c r="M15" i="130"/>
  <c r="M16" i="130"/>
  <c r="M17" i="130"/>
  <c r="M18" i="130"/>
  <c r="M19" i="130"/>
  <c r="M20" i="130"/>
  <c r="M21" i="130"/>
  <c r="M22" i="130"/>
  <c r="M23" i="130"/>
  <c r="M24" i="130"/>
  <c r="M25" i="130"/>
  <c r="M26" i="130"/>
  <c r="M27" i="130"/>
  <c r="M28" i="130"/>
  <c r="M29" i="130"/>
  <c r="M30" i="130"/>
  <c r="M31" i="130"/>
  <c r="M32" i="130"/>
  <c r="M33" i="130"/>
  <c r="M34" i="130"/>
  <c r="M35" i="130"/>
  <c r="M36" i="130"/>
  <c r="M37" i="130"/>
  <c r="M38" i="130"/>
  <c r="M39" i="130"/>
  <c r="M40" i="130"/>
  <c r="M41" i="130"/>
  <c r="M42" i="130"/>
  <c r="M43" i="130"/>
  <c r="M44" i="130"/>
  <c r="M45" i="130"/>
  <c r="M46" i="130"/>
  <c r="M47" i="130"/>
  <c r="M48" i="130"/>
  <c r="M49" i="130"/>
  <c r="M50" i="130"/>
  <c r="M51" i="130"/>
  <c r="M52" i="130"/>
  <c r="M53" i="130"/>
  <c r="M54" i="130"/>
  <c r="M55" i="130"/>
  <c r="M56" i="130"/>
  <c r="M57" i="130"/>
  <c r="M58" i="130"/>
  <c r="M59" i="130"/>
  <c r="M60" i="130"/>
  <c r="M61" i="130"/>
  <c r="M62" i="130"/>
  <c r="M63" i="130"/>
  <c r="M64" i="130"/>
  <c r="M65" i="130"/>
  <c r="M66" i="130"/>
  <c r="M67" i="130"/>
  <c r="M68" i="130"/>
  <c r="M69" i="130"/>
  <c r="M70" i="130"/>
  <c r="M71" i="130"/>
  <c r="M72" i="130"/>
  <c r="M73" i="130"/>
  <c r="M74" i="130"/>
  <c r="M75" i="130"/>
  <c r="M76" i="130"/>
  <c r="M77" i="130"/>
  <c r="M78" i="130"/>
  <c r="M79" i="130"/>
  <c r="M80" i="130"/>
  <c r="M81" i="130"/>
  <c r="M82" i="130"/>
  <c r="M83" i="130"/>
  <c r="M84" i="130"/>
  <c r="M85" i="130"/>
  <c r="M86" i="130"/>
  <c r="M87" i="130"/>
  <c r="M88" i="130"/>
  <c r="M89" i="130"/>
  <c r="M90" i="130"/>
  <c r="M91" i="130"/>
  <c r="M92" i="130"/>
  <c r="M93" i="130"/>
  <c r="M94" i="130"/>
  <c r="M95" i="130"/>
  <c r="M96" i="130"/>
  <c r="M97" i="130"/>
  <c r="M98" i="130"/>
  <c r="M6" i="130"/>
  <c r="M63" i="131"/>
  <c r="M64" i="131"/>
  <c r="M65" i="131"/>
  <c r="M66" i="131"/>
  <c r="M67" i="131"/>
  <c r="M68" i="131"/>
  <c r="M69" i="131"/>
  <c r="M70" i="131"/>
  <c r="M71" i="131"/>
  <c r="M72" i="131"/>
  <c r="M73" i="131"/>
  <c r="M74" i="131"/>
  <c r="M75" i="131"/>
  <c r="M76" i="131"/>
  <c r="M77" i="131"/>
  <c r="M78" i="131"/>
  <c r="M79" i="131"/>
  <c r="M80" i="131"/>
  <c r="M81" i="131"/>
  <c r="M82" i="131"/>
  <c r="M83" i="131"/>
  <c r="M84" i="131"/>
  <c r="M85" i="131"/>
  <c r="M86" i="131"/>
  <c r="M87" i="131"/>
  <c r="M88" i="131"/>
  <c r="M89" i="131"/>
  <c r="M90" i="131"/>
  <c r="M91" i="131"/>
  <c r="M92" i="131"/>
  <c r="M93" i="131"/>
  <c r="M94" i="131"/>
  <c r="M95" i="131"/>
  <c r="M96" i="131"/>
  <c r="M97" i="131"/>
  <c r="M98" i="131"/>
  <c r="M99" i="131"/>
  <c r="M100" i="131"/>
  <c r="M101" i="131"/>
  <c r="M102" i="131"/>
  <c r="M103" i="131"/>
  <c r="M104" i="131"/>
  <c r="M105" i="131"/>
  <c r="M106" i="131"/>
  <c r="M107" i="131"/>
  <c r="M108" i="131"/>
  <c r="M109" i="131"/>
  <c r="M110" i="131"/>
  <c r="M111" i="131"/>
  <c r="M112" i="131"/>
  <c r="M113" i="131"/>
  <c r="M114" i="131"/>
  <c r="M115" i="131"/>
  <c r="M116" i="131"/>
  <c r="M117" i="131"/>
  <c r="M118" i="131"/>
  <c r="M119" i="131"/>
  <c r="M120" i="131"/>
  <c r="M121" i="131"/>
  <c r="M122" i="131"/>
  <c r="M123" i="131"/>
  <c r="M124" i="131"/>
  <c r="M125" i="131"/>
  <c r="M126" i="131"/>
  <c r="M127" i="131"/>
  <c r="M128" i="131"/>
  <c r="M129" i="131"/>
  <c r="M130" i="131"/>
  <c r="M131" i="131"/>
  <c r="N7" i="133"/>
  <c r="N8" i="133"/>
  <c r="N23" i="133"/>
  <c r="N24" i="133"/>
  <c r="N25" i="133"/>
  <c r="N26" i="133"/>
  <c r="N27" i="133"/>
  <c r="N28" i="133"/>
  <c r="N29" i="133"/>
  <c r="N30" i="133"/>
  <c r="N31" i="133"/>
  <c r="N32" i="133"/>
  <c r="N33" i="133"/>
  <c r="N34" i="133"/>
  <c r="N35" i="133"/>
  <c r="N36" i="133"/>
  <c r="N37" i="133"/>
  <c r="N38" i="133"/>
  <c r="N39" i="133"/>
  <c r="N40" i="133"/>
  <c r="N41" i="133"/>
  <c r="N42" i="133"/>
  <c r="N43" i="133"/>
  <c r="N44" i="133"/>
  <c r="N45" i="133"/>
  <c r="N46" i="133"/>
  <c r="N47" i="133"/>
  <c r="N48" i="133"/>
  <c r="N49" i="133"/>
  <c r="N50" i="133"/>
  <c r="N51" i="133"/>
  <c r="N52" i="133"/>
  <c r="N53" i="133"/>
  <c r="N54" i="133"/>
  <c r="N55" i="133"/>
  <c r="M7" i="133"/>
  <c r="M8" i="133"/>
  <c r="M9" i="133"/>
  <c r="N9" i="133" s="1"/>
  <c r="M11" i="133"/>
  <c r="M12" i="133"/>
  <c r="N12" i="133" s="1"/>
  <c r="M13" i="133"/>
  <c r="N13" i="133" s="1"/>
  <c r="M14" i="133"/>
  <c r="N14" i="133" s="1"/>
  <c r="M15" i="133"/>
  <c r="N15" i="133" s="1"/>
  <c r="M16" i="133"/>
  <c r="N16" i="133" s="1"/>
  <c r="M18" i="133"/>
  <c r="N18" i="133" s="1"/>
  <c r="M19" i="133"/>
  <c r="M20" i="133"/>
  <c r="N20" i="133" s="1"/>
  <c r="M21" i="133"/>
  <c r="N21" i="133" s="1"/>
  <c r="M22" i="133"/>
  <c r="N22" i="133" s="1"/>
  <c r="M23" i="133"/>
  <c r="M24" i="133"/>
  <c r="M25" i="133"/>
  <c r="M26" i="133"/>
  <c r="M27" i="133"/>
  <c r="M28" i="133"/>
  <c r="M29" i="133"/>
  <c r="M30" i="133"/>
  <c r="M31" i="133"/>
  <c r="M32" i="133"/>
  <c r="M33" i="133"/>
  <c r="M34" i="133"/>
  <c r="M35" i="133"/>
  <c r="M36" i="133"/>
  <c r="M37" i="133"/>
  <c r="M38" i="133"/>
  <c r="M39" i="133"/>
  <c r="M40" i="133"/>
  <c r="M41" i="133"/>
  <c r="M42" i="133"/>
  <c r="M43" i="133"/>
  <c r="M44" i="133"/>
  <c r="M45" i="133"/>
  <c r="M46" i="133"/>
  <c r="M47" i="133"/>
  <c r="M48" i="133"/>
  <c r="M49" i="133"/>
  <c r="M50" i="133"/>
  <c r="M51" i="133"/>
  <c r="M52" i="133"/>
  <c r="M53" i="133"/>
  <c r="M54" i="133"/>
  <c r="M55" i="133"/>
  <c r="M6" i="133"/>
  <c r="N6" i="133" s="1"/>
  <c r="M6" i="126"/>
  <c r="N6" i="126" s="1"/>
  <c r="M15" i="121" l="1"/>
  <c r="N15" i="121" s="1"/>
  <c r="M69" i="111"/>
  <c r="N69" i="111" s="1"/>
  <c r="M68" i="111"/>
  <c r="N68" i="111" s="1"/>
  <c r="M67" i="111"/>
  <c r="N67" i="111" s="1"/>
  <c r="M66" i="111"/>
  <c r="N66" i="111"/>
  <c r="M65" i="111"/>
  <c r="N65" i="111" s="1"/>
  <c r="M60" i="111"/>
  <c r="N60" i="111" s="1"/>
  <c r="M59" i="111"/>
  <c r="N59" i="111" s="1"/>
  <c r="M58" i="111"/>
  <c r="N58" i="111" s="1"/>
  <c r="M46" i="111"/>
  <c r="N46" i="111" s="1"/>
  <c r="M45" i="111"/>
  <c r="N45" i="111" s="1"/>
  <c r="M44" i="111"/>
  <c r="N44" i="111" s="1"/>
  <c r="M22" i="111"/>
  <c r="N22" i="111" s="1"/>
  <c r="M21" i="111"/>
  <c r="N21" i="111" s="1"/>
  <c r="M27" i="114"/>
  <c r="N27" i="114" s="1"/>
  <c r="M88" i="114"/>
  <c r="N88" i="114" s="1"/>
  <c r="M82" i="114"/>
  <c r="N82" i="114" s="1"/>
  <c r="M67" i="114"/>
  <c r="N67" i="114" s="1"/>
  <c r="M66" i="114"/>
  <c r="N66" i="114" s="1"/>
  <c r="M65" i="114"/>
  <c r="N65" i="114" s="1"/>
  <c r="M57" i="114"/>
  <c r="N57" i="114" s="1"/>
  <c r="M56" i="114"/>
  <c r="N56" i="114" s="1"/>
  <c r="M55" i="114"/>
  <c r="N55" i="114" s="1"/>
  <c r="M44" i="114"/>
  <c r="N44" i="114" s="1"/>
  <c r="M35" i="114"/>
  <c r="N35" i="114" s="1"/>
  <c r="M26" i="114"/>
  <c r="N26" i="114"/>
  <c r="M25" i="114"/>
  <c r="N25" i="114" s="1"/>
  <c r="M24" i="114"/>
  <c r="N24" i="114" s="1"/>
  <c r="M23" i="114"/>
  <c r="N23" i="114" s="1"/>
  <c r="N84" i="113"/>
  <c r="N83" i="113"/>
  <c r="N56" i="113"/>
  <c r="N57" i="113"/>
  <c r="N58" i="113"/>
  <c r="N55" i="113"/>
  <c r="A131" i="116" l="1"/>
  <c r="A130" i="116"/>
  <c r="A129" i="116"/>
  <c r="A128" i="116"/>
  <c r="A127" i="116"/>
  <c r="A126" i="116"/>
  <c r="A125" i="116"/>
  <c r="A124" i="116"/>
  <c r="A123" i="116"/>
  <c r="A122" i="116"/>
  <c r="A121" i="116"/>
  <c r="A120" i="116"/>
  <c r="A119" i="116"/>
  <c r="A118" i="116"/>
  <c r="A117" i="116"/>
  <c r="A116" i="116"/>
  <c r="A115" i="116"/>
  <c r="M115" i="116"/>
  <c r="N115" i="116" s="1"/>
  <c r="M116" i="116"/>
  <c r="N116" i="116" s="1"/>
  <c r="M117" i="116"/>
  <c r="N117" i="116" s="1"/>
  <c r="M118" i="116"/>
  <c r="N118" i="116" s="1"/>
  <c r="M119" i="116"/>
  <c r="N119" i="116" s="1"/>
  <c r="M120" i="116"/>
  <c r="N120" i="116" s="1"/>
  <c r="M121" i="116"/>
  <c r="N121" i="116" s="1"/>
  <c r="M122" i="116"/>
  <c r="N122" i="116" s="1"/>
  <c r="A88" i="116"/>
  <c r="A89" i="116"/>
  <c r="A90" i="116"/>
  <c r="A91" i="116"/>
  <c r="A92" i="116"/>
  <c r="A93" i="116"/>
  <c r="A94" i="116"/>
  <c r="A95" i="116"/>
  <c r="A96" i="116"/>
  <c r="A97" i="116"/>
  <c r="A98" i="116"/>
  <c r="A99" i="116"/>
  <c r="A100" i="116"/>
  <c r="A101" i="116"/>
  <c r="A102" i="116"/>
  <c r="A103" i="116"/>
  <c r="A104" i="116"/>
  <c r="A105" i="116"/>
  <c r="A106" i="116"/>
  <c r="A107" i="116"/>
  <c r="A108" i="116"/>
  <c r="A109" i="116"/>
  <c r="A110" i="116"/>
  <c r="A111" i="116"/>
  <c r="A112" i="116"/>
  <c r="A113" i="116"/>
  <c r="A114" i="116"/>
  <c r="A87" i="116"/>
  <c r="M52" i="116"/>
  <c r="N52" i="116" s="1"/>
  <c r="M53" i="116"/>
  <c r="N53" i="116" s="1"/>
  <c r="M54" i="116"/>
  <c r="N54" i="116" s="1"/>
  <c r="M55" i="116"/>
  <c r="N55" i="116" s="1"/>
  <c r="M56" i="116"/>
  <c r="N56" i="116" s="1"/>
  <c r="M57" i="116"/>
  <c r="N57" i="116" s="1"/>
  <c r="M58" i="116"/>
  <c r="N58" i="116" s="1"/>
  <c r="M59" i="116"/>
  <c r="N59" i="116" s="1"/>
  <c r="M60" i="116"/>
  <c r="N60" i="116" s="1"/>
  <c r="M61" i="116"/>
  <c r="N61" i="116" s="1"/>
  <c r="M62" i="116"/>
  <c r="N62" i="116" s="1"/>
  <c r="M63" i="116"/>
  <c r="N63" i="116" s="1"/>
  <c r="M64" i="116"/>
  <c r="N64" i="116" s="1"/>
  <c r="M65" i="116"/>
  <c r="N65" i="116" s="1"/>
  <c r="M66" i="116"/>
  <c r="N66" i="116" s="1"/>
  <c r="M67" i="116"/>
  <c r="N67" i="116" s="1"/>
  <c r="M68" i="116"/>
  <c r="N68" i="116" s="1"/>
  <c r="M69" i="116"/>
  <c r="N69" i="116" s="1"/>
  <c r="M70" i="116"/>
  <c r="N70" i="116" s="1"/>
  <c r="M71" i="116"/>
  <c r="N71" i="116" s="1"/>
  <c r="M72" i="116"/>
  <c r="N72" i="116" s="1"/>
  <c r="M73" i="116"/>
  <c r="N73" i="116" s="1"/>
  <c r="M74" i="116"/>
  <c r="N74" i="116" s="1"/>
  <c r="M75" i="116"/>
  <c r="N75" i="116" s="1"/>
  <c r="M76" i="116"/>
  <c r="N76" i="116" s="1"/>
  <c r="M77" i="116"/>
  <c r="N77" i="116" s="1"/>
  <c r="M78" i="116"/>
  <c r="N78" i="116" s="1"/>
  <c r="M79" i="116"/>
  <c r="N79" i="116" s="1"/>
  <c r="M80" i="116"/>
  <c r="N80" i="116" s="1"/>
  <c r="M81" i="116"/>
  <c r="N81" i="116" s="1"/>
  <c r="M82" i="116"/>
  <c r="N82" i="116" s="1"/>
  <c r="M83" i="116"/>
  <c r="N83" i="116" s="1"/>
  <c r="M84" i="116"/>
  <c r="N84" i="116" s="1"/>
  <c r="M85" i="116"/>
  <c r="N85" i="116" s="1"/>
  <c r="M86" i="116"/>
  <c r="N86" i="116" s="1"/>
  <c r="M87" i="116"/>
  <c r="N87" i="116" s="1"/>
  <c r="M88" i="116"/>
  <c r="N88" i="116" s="1"/>
  <c r="M89" i="116"/>
  <c r="N89" i="116" s="1"/>
  <c r="M90" i="116"/>
  <c r="N90" i="116" s="1"/>
  <c r="M91" i="116"/>
  <c r="N91" i="116" s="1"/>
  <c r="M92" i="116"/>
  <c r="N92" i="116" s="1"/>
  <c r="M93" i="116"/>
  <c r="N93" i="116" s="1"/>
  <c r="M94" i="116"/>
  <c r="N94" i="116" s="1"/>
  <c r="M95" i="116"/>
  <c r="N95" i="116" s="1"/>
  <c r="M96" i="116"/>
  <c r="N96" i="116" s="1"/>
  <c r="M97" i="116"/>
  <c r="N97" i="116" s="1"/>
  <c r="M98" i="116"/>
  <c r="N98" i="116" s="1"/>
  <c r="M99" i="116"/>
  <c r="N99" i="116" s="1"/>
  <c r="M100" i="116"/>
  <c r="N100" i="116" s="1"/>
  <c r="M101" i="116"/>
  <c r="N101" i="116" s="1"/>
  <c r="M102" i="116"/>
  <c r="N102" i="116" s="1"/>
  <c r="M103" i="116"/>
  <c r="N103" i="116" s="1"/>
  <c r="M104" i="116"/>
  <c r="N104" i="116" s="1"/>
  <c r="M105" i="116"/>
  <c r="N105" i="116" s="1"/>
  <c r="M106" i="116"/>
  <c r="N106" i="116" s="1"/>
  <c r="M107" i="116"/>
  <c r="N107" i="116" s="1"/>
  <c r="M108" i="116"/>
  <c r="N108" i="116" s="1"/>
  <c r="M109" i="116"/>
  <c r="N109" i="116" s="1"/>
  <c r="M110" i="116"/>
  <c r="N110" i="116" s="1"/>
  <c r="M111" i="116"/>
  <c r="N111" i="116" s="1"/>
  <c r="M112" i="116"/>
  <c r="N112" i="116" s="1"/>
  <c r="M113" i="116"/>
  <c r="N113" i="116" s="1"/>
  <c r="M114" i="116"/>
  <c r="N114" i="116" s="1"/>
  <c r="M123" i="116"/>
  <c r="N123" i="116" s="1"/>
  <c r="M124" i="116"/>
  <c r="N124" i="116" s="1"/>
  <c r="M125" i="116"/>
  <c r="N125" i="116" s="1"/>
  <c r="M126" i="116"/>
  <c r="N126" i="116" s="1"/>
  <c r="M127" i="116"/>
  <c r="N127" i="116" s="1"/>
  <c r="M128" i="116"/>
  <c r="N128" i="116" s="1"/>
  <c r="M129" i="116"/>
  <c r="N129" i="116" s="1"/>
  <c r="M130" i="116"/>
  <c r="N130" i="116" s="1"/>
  <c r="M131" i="116"/>
  <c r="M51" i="116"/>
  <c r="N51" i="116" s="1"/>
  <c r="N11" i="113"/>
  <c r="N35" i="113"/>
  <c r="N59" i="113"/>
  <c r="N60" i="113"/>
  <c r="N71" i="113"/>
  <c r="N72" i="113"/>
  <c r="N73" i="113"/>
  <c r="N7" i="118"/>
  <c r="N9" i="118"/>
  <c r="N16" i="118"/>
  <c r="N17" i="118"/>
  <c r="N18" i="118"/>
  <c r="N28" i="118"/>
  <c r="N34" i="118"/>
  <c r="N35" i="118"/>
  <c r="N36" i="118"/>
  <c r="N37" i="118"/>
  <c r="N45" i="118"/>
  <c r="N46" i="118"/>
  <c r="N47" i="118"/>
  <c r="M7" i="110"/>
  <c r="M8" i="110"/>
  <c r="M9" i="110"/>
  <c r="M10" i="110"/>
  <c r="M11" i="110"/>
  <c r="M12" i="110"/>
  <c r="M13" i="110"/>
  <c r="M14" i="110"/>
  <c r="M15" i="110"/>
  <c r="M16" i="110"/>
  <c r="M17" i="110"/>
  <c r="M18" i="110"/>
  <c r="M19" i="110"/>
  <c r="M20" i="110"/>
  <c r="M21" i="110"/>
  <c r="M22" i="110"/>
  <c r="M23" i="110"/>
  <c r="M24" i="110"/>
  <c r="M25" i="110"/>
  <c r="M26" i="110"/>
  <c r="M27" i="110"/>
  <c r="M28" i="110"/>
  <c r="M29" i="110"/>
  <c r="M30" i="110"/>
  <c r="M31" i="110"/>
  <c r="M32" i="110"/>
  <c r="M33" i="110"/>
  <c r="M34" i="110"/>
  <c r="M35" i="110"/>
  <c r="M36" i="110"/>
  <c r="M37" i="110"/>
  <c r="M38" i="110"/>
  <c r="M39" i="110"/>
  <c r="M40" i="110"/>
  <c r="M41" i="110"/>
  <c r="M42" i="110"/>
  <c r="M43" i="110"/>
  <c r="M44" i="110"/>
  <c r="M45" i="110"/>
  <c r="M46" i="110"/>
  <c r="M47" i="110"/>
  <c r="M48" i="110"/>
  <c r="M49" i="110"/>
  <c r="M50" i="110"/>
  <c r="M51" i="110"/>
  <c r="M52" i="110"/>
  <c r="M53" i="110"/>
  <c r="M54" i="110"/>
  <c r="M55" i="110"/>
  <c r="M56" i="110"/>
  <c r="M57" i="110"/>
  <c r="M58" i="110"/>
  <c r="M59" i="110"/>
  <c r="M60" i="110"/>
  <c r="M61" i="110"/>
  <c r="M62" i="110"/>
  <c r="M63" i="110"/>
  <c r="M64" i="110"/>
  <c r="M65" i="110"/>
  <c r="M66" i="110"/>
  <c r="M67" i="110"/>
  <c r="M68" i="110"/>
  <c r="M69" i="110"/>
  <c r="M70" i="110"/>
  <c r="M71" i="110"/>
  <c r="M72" i="110"/>
  <c r="M73" i="110"/>
  <c r="M74" i="110"/>
  <c r="M75" i="110"/>
  <c r="M76" i="110"/>
  <c r="M77" i="110"/>
  <c r="M78" i="110"/>
  <c r="M79" i="110"/>
  <c r="M80" i="110"/>
  <c r="M81" i="110"/>
  <c r="M82" i="110"/>
  <c r="M83" i="110"/>
  <c r="M84" i="110"/>
  <c r="M85" i="110"/>
  <c r="M86" i="110"/>
  <c r="M87" i="110"/>
  <c r="M88" i="110"/>
  <c r="M89" i="110"/>
  <c r="M90" i="110"/>
  <c r="M91" i="110"/>
  <c r="M92" i="110"/>
  <c r="M93" i="110"/>
  <c r="M94" i="110"/>
  <c r="M95" i="110"/>
  <c r="M96" i="110"/>
  <c r="M97" i="110"/>
  <c r="M98" i="110"/>
  <c r="M99" i="110"/>
  <c r="M100" i="110"/>
  <c r="M101" i="110"/>
  <c r="M102" i="110"/>
  <c r="M103" i="110"/>
  <c r="M104" i="110"/>
  <c r="M105" i="110"/>
  <c r="M106" i="110"/>
  <c r="M107" i="110"/>
  <c r="M108" i="110"/>
  <c r="M109" i="110"/>
  <c r="M110" i="110"/>
  <c r="M111" i="110"/>
  <c r="M112" i="110"/>
  <c r="M113" i="110"/>
  <c r="M114" i="110"/>
  <c r="M115" i="110"/>
  <c r="M116" i="110"/>
  <c r="M117" i="110"/>
  <c r="M118" i="110"/>
  <c r="M119" i="110"/>
  <c r="M120" i="110"/>
  <c r="M121" i="110"/>
  <c r="M122" i="110"/>
  <c r="M123" i="110"/>
  <c r="M124" i="110"/>
  <c r="M125" i="110"/>
  <c r="M126" i="110"/>
  <c r="M127" i="110"/>
  <c r="M128" i="110"/>
  <c r="M129" i="110"/>
  <c r="M130" i="110"/>
  <c r="M131" i="110"/>
  <c r="M132" i="110"/>
  <c r="M133" i="110"/>
  <c r="M134" i="110"/>
  <c r="M135" i="110"/>
  <c r="M136" i="110"/>
  <c r="M137" i="110"/>
  <c r="M138" i="110"/>
  <c r="M139" i="110"/>
  <c r="M140" i="110"/>
  <c r="M141" i="110"/>
  <c r="M142" i="110"/>
  <c r="M143" i="110"/>
  <c r="M144" i="110"/>
  <c r="M145" i="110"/>
  <c r="M146" i="110"/>
  <c r="M147" i="110"/>
  <c r="M148" i="110"/>
  <c r="M149" i="110"/>
  <c r="M150" i="110"/>
  <c r="M151" i="110"/>
  <c r="M152" i="110"/>
  <c r="M153" i="110"/>
  <c r="M154" i="110"/>
  <c r="A15" i="111"/>
  <c r="A14" i="111"/>
  <c r="A13" i="111"/>
  <c r="A12" i="111"/>
  <c r="A11" i="111"/>
  <c r="A10" i="111"/>
  <c r="A9" i="111"/>
  <c r="A8" i="111"/>
  <c r="A7" i="111"/>
  <c r="A6" i="111"/>
  <c r="A17" i="111" l="1"/>
  <c r="A18" i="111"/>
  <c r="A19" i="111"/>
  <c r="A20" i="111"/>
  <c r="A21" i="111"/>
  <c r="A22" i="111"/>
  <c r="A23" i="111"/>
  <c r="A24" i="111"/>
  <c r="A25" i="111"/>
  <c r="A26" i="111"/>
  <c r="A27" i="111"/>
  <c r="A28" i="111"/>
  <c r="A29" i="111"/>
  <c r="A30" i="111"/>
  <c r="A31" i="111"/>
  <c r="A32" i="111"/>
  <c r="A33" i="111"/>
  <c r="A34" i="111"/>
  <c r="A35" i="111"/>
  <c r="A36" i="111"/>
  <c r="A37" i="111"/>
  <c r="A38" i="111"/>
  <c r="A39" i="111"/>
  <c r="A40" i="111"/>
  <c r="A41" i="111"/>
  <c r="A42" i="111"/>
  <c r="A43" i="111"/>
  <c r="A44" i="111"/>
  <c r="A45" i="111"/>
  <c r="A46" i="111"/>
  <c r="A47" i="111"/>
  <c r="A48" i="111"/>
  <c r="A49" i="111"/>
  <c r="A50" i="111"/>
  <c r="A51" i="111"/>
  <c r="A52" i="111"/>
  <c r="A53" i="111"/>
  <c r="A54" i="111"/>
  <c r="A55" i="111"/>
  <c r="A56" i="111"/>
  <c r="A57" i="111"/>
  <c r="A58" i="111"/>
  <c r="A59" i="111"/>
  <c r="A60" i="111"/>
  <c r="A61" i="111"/>
  <c r="A62" i="111"/>
  <c r="A63" i="111"/>
  <c r="A64" i="111"/>
  <c r="A65" i="111"/>
  <c r="A66" i="111"/>
  <c r="A67" i="111"/>
  <c r="A68" i="111"/>
  <c r="A69" i="111"/>
  <c r="A70" i="111"/>
  <c r="A71" i="111"/>
  <c r="A16" i="111"/>
  <c r="M7" i="125" l="1"/>
  <c r="N7" i="125" s="1"/>
  <c r="M8" i="125"/>
  <c r="N8" i="125" s="1"/>
  <c r="M9" i="125"/>
  <c r="N9" i="125" s="1"/>
  <c r="M10" i="125"/>
  <c r="N10" i="125" s="1"/>
  <c r="M11" i="125"/>
  <c r="N11" i="125" s="1"/>
  <c r="M15" i="125"/>
  <c r="N15" i="125" s="1"/>
  <c r="M16" i="125"/>
  <c r="N16" i="125" s="1"/>
  <c r="M17" i="125"/>
  <c r="N17" i="125" s="1"/>
  <c r="M18" i="125"/>
  <c r="N18" i="125" s="1"/>
  <c r="M19" i="125"/>
  <c r="N19" i="125" s="1"/>
  <c r="M20" i="125"/>
  <c r="N20" i="125" s="1"/>
  <c r="M21" i="125"/>
  <c r="N21" i="125" s="1"/>
  <c r="M22" i="125"/>
  <c r="N22" i="125" s="1"/>
  <c r="M23" i="125"/>
  <c r="N23" i="125" s="1"/>
  <c r="M24" i="125"/>
  <c r="N24" i="125" s="1"/>
  <c r="M25" i="125"/>
  <c r="N25" i="125" s="1"/>
  <c r="M26" i="125"/>
  <c r="N26" i="125" s="1"/>
  <c r="M27" i="125"/>
  <c r="N27" i="125" s="1"/>
  <c r="A154" i="110" l="1"/>
  <c r="A153" i="110"/>
  <c r="A152" i="110"/>
  <c r="A151" i="110"/>
  <c r="A150" i="110"/>
  <c r="A149" i="110"/>
  <c r="A148" i="110"/>
  <c r="A147" i="110"/>
  <c r="A146" i="110"/>
  <c r="A145" i="110"/>
  <c r="A144" i="110"/>
  <c r="A143" i="110"/>
  <c r="A142" i="110"/>
  <c r="A141" i="110"/>
  <c r="A140" i="110"/>
  <c r="A139" i="110"/>
  <c r="A138" i="110"/>
  <c r="A137" i="110"/>
  <c r="A136" i="110"/>
  <c r="A135" i="110"/>
  <c r="A134" i="110"/>
  <c r="A133" i="110"/>
  <c r="A132" i="110"/>
  <c r="A131" i="110"/>
  <c r="A130" i="110"/>
  <c r="A129" i="110"/>
  <c r="A128" i="110"/>
  <c r="A127" i="110"/>
  <c r="A126" i="110"/>
  <c r="A125" i="110"/>
  <c r="A124" i="110"/>
  <c r="A123" i="110"/>
  <c r="A122" i="110"/>
  <c r="A121" i="110"/>
  <c r="A120" i="110"/>
  <c r="A119" i="110"/>
  <c r="A118" i="110"/>
  <c r="A117" i="110"/>
  <c r="A116" i="110"/>
  <c r="A115" i="110"/>
  <c r="A114" i="110"/>
  <c r="A113" i="110"/>
  <c r="A112" i="110"/>
  <c r="A111" i="110"/>
  <c r="A110" i="110"/>
  <c r="A109" i="110"/>
  <c r="A108" i="110"/>
  <c r="A107" i="110"/>
  <c r="A106" i="110"/>
  <c r="A105" i="110"/>
  <c r="A104" i="110"/>
  <c r="A103" i="110"/>
  <c r="A101" i="110"/>
  <c r="A100" i="110"/>
  <c r="A99" i="110"/>
  <c r="A98" i="110"/>
  <c r="A102" i="110"/>
  <c r="N39" i="118" l="1"/>
  <c r="N40" i="118"/>
  <c r="N41" i="118"/>
  <c r="N42" i="118"/>
  <c r="N43" i="118"/>
  <c r="N44" i="118"/>
  <c r="N38" i="118"/>
  <c r="M9" i="157" l="1"/>
  <c r="N9" i="157" s="1"/>
  <c r="M8" i="157"/>
  <c r="N8" i="157" s="1"/>
  <c r="M7" i="157"/>
  <c r="N7" i="157" s="1"/>
  <c r="M6" i="157"/>
  <c r="N6" i="157" s="1"/>
  <c r="M6" i="110"/>
  <c r="A34" i="157" l="1"/>
  <c r="A33" i="157"/>
  <c r="A61" i="157"/>
  <c r="A60" i="157"/>
  <c r="A59" i="157"/>
  <c r="A58" i="157"/>
  <c r="A57" i="157"/>
  <c r="A56" i="157"/>
  <c r="A55" i="157"/>
  <c r="A54" i="157"/>
  <c r="A53" i="157"/>
  <c r="A52" i="157"/>
  <c r="A51" i="157"/>
  <c r="A50" i="157"/>
  <c r="A38" i="157"/>
  <c r="A37" i="157"/>
  <c r="A36" i="157"/>
  <c r="A35" i="157"/>
  <c r="A22" i="157"/>
  <c r="A21" i="157"/>
  <c r="A20" i="157"/>
  <c r="A19" i="157"/>
  <c r="A18" i="157"/>
  <c r="A17" i="157"/>
  <c r="A16" i="157"/>
  <c r="A15" i="157"/>
  <c r="A14" i="157"/>
  <c r="A13" i="157"/>
  <c r="A12" i="157"/>
  <c r="A49" i="157"/>
  <c r="A48" i="157"/>
  <c r="A47" i="157"/>
  <c r="A46" i="157"/>
  <c r="A45" i="157"/>
  <c r="A44" i="157"/>
  <c r="A43" i="157"/>
  <c r="A42" i="157"/>
  <c r="A41" i="157"/>
  <c r="A40" i="157"/>
  <c r="A39" i="157"/>
  <c r="A11" i="157"/>
  <c r="A10" i="157"/>
  <c r="A9" i="157"/>
  <c r="A8" i="157"/>
  <c r="A7" i="157"/>
  <c r="A6" i="157"/>
  <c r="A2" i="157"/>
  <c r="A1" i="157" s="1"/>
  <c r="T7" i="148" l="1"/>
  <c r="T15" i="148"/>
  <c r="T23" i="148"/>
  <c r="T31" i="148"/>
  <c r="T17" i="148"/>
  <c r="T33" i="148"/>
  <c r="T21" i="148"/>
  <c r="T22" i="148"/>
  <c r="T8" i="148"/>
  <c r="T16" i="148"/>
  <c r="T24" i="148"/>
  <c r="T32" i="148"/>
  <c r="T6" i="148"/>
  <c r="T9" i="148"/>
  <c r="T25" i="148"/>
  <c r="T10" i="148"/>
  <c r="T18" i="148"/>
  <c r="T26" i="148"/>
  <c r="T34" i="148"/>
  <c r="T12" i="148"/>
  <c r="T28" i="148"/>
  <c r="T13" i="148"/>
  <c r="T14" i="148"/>
  <c r="T38" i="148"/>
  <c r="T11" i="148"/>
  <c r="T19" i="148"/>
  <c r="T27" i="148"/>
  <c r="T35" i="148"/>
  <c r="T20" i="148"/>
  <c r="T36" i="148"/>
  <c r="T29" i="148"/>
  <c r="T30" i="148"/>
  <c r="T42" i="153"/>
  <c r="T34" i="153"/>
  <c r="T26" i="153"/>
  <c r="T18" i="153"/>
  <c r="T41" i="152"/>
  <c r="T33" i="152"/>
  <c r="T29" i="152"/>
  <c r="T25" i="152"/>
  <c r="T21" i="152"/>
  <c r="T17" i="152"/>
  <c r="T13" i="152"/>
  <c r="T9" i="152"/>
  <c r="T42" i="151"/>
  <c r="T34" i="151"/>
  <c r="T26" i="151"/>
  <c r="T39" i="150"/>
  <c r="T44" i="149"/>
  <c r="T36" i="149"/>
  <c r="T27" i="149"/>
  <c r="T23" i="149"/>
  <c r="T19" i="149"/>
  <c r="T48" i="147"/>
  <c r="T40" i="147"/>
  <c r="T32" i="147"/>
  <c r="T41" i="37"/>
  <c r="T44" i="153"/>
  <c r="T36" i="153"/>
  <c r="T20" i="153"/>
  <c r="T43" i="152"/>
  <c r="T35" i="152"/>
  <c r="T28" i="152"/>
  <c r="T20" i="152"/>
  <c r="T12" i="152"/>
  <c r="T36" i="151"/>
  <c r="T25" i="151"/>
  <c r="T46" i="149"/>
  <c r="T30" i="149"/>
  <c r="T22" i="149"/>
  <c r="T42" i="147"/>
  <c r="T26" i="147"/>
  <c r="T47" i="153"/>
  <c r="T39" i="153"/>
  <c r="T31" i="153"/>
  <c r="T23" i="153"/>
  <c r="T15" i="153"/>
  <c r="T46" i="152"/>
  <c r="T38" i="152"/>
  <c r="T47" i="151"/>
  <c r="T39" i="151"/>
  <c r="T31" i="151"/>
  <c r="T44" i="150"/>
  <c r="T36" i="150"/>
  <c r="T49" i="149"/>
  <c r="T41" i="149"/>
  <c r="T33" i="149"/>
  <c r="T43" i="148"/>
  <c r="T45" i="147"/>
  <c r="T37" i="147"/>
  <c r="T29" i="147"/>
  <c r="T46" i="146"/>
  <c r="T42" i="146"/>
  <c r="T38" i="146"/>
  <c r="T34" i="146"/>
  <c r="T30" i="146"/>
  <c r="T26" i="146"/>
  <c r="T44" i="37"/>
  <c r="T28" i="153"/>
  <c r="T32" i="152"/>
  <c r="T16" i="152"/>
  <c r="T8" i="152"/>
  <c r="T44" i="151"/>
  <c r="T28" i="151"/>
  <c r="T41" i="150"/>
  <c r="T38" i="149"/>
  <c r="T26" i="149"/>
  <c r="T42" i="148"/>
  <c r="T34" i="147"/>
  <c r="T41" i="153"/>
  <c r="T38" i="153"/>
  <c r="T35" i="153"/>
  <c r="T32" i="153"/>
  <c r="T29" i="153"/>
  <c r="T30" i="152"/>
  <c r="T19" i="152"/>
  <c r="T14" i="152"/>
  <c r="T24" i="151"/>
  <c r="T29" i="149"/>
  <c r="T24" i="149"/>
  <c r="T41" i="146"/>
  <c r="T32" i="146"/>
  <c r="T40" i="152"/>
  <c r="T37" i="152"/>
  <c r="T34" i="152"/>
  <c r="T46" i="151"/>
  <c r="T43" i="151"/>
  <c r="T40" i="151"/>
  <c r="T37" i="151"/>
  <c r="T45" i="150"/>
  <c r="T42" i="150"/>
  <c r="T35" i="149"/>
  <c r="T32" i="149"/>
  <c r="T39" i="147"/>
  <c r="T36" i="147"/>
  <c r="T33" i="147"/>
  <c r="T30" i="147"/>
  <c r="T27" i="147"/>
  <c r="T45" i="146"/>
  <c r="T36" i="146"/>
  <c r="T27" i="146"/>
  <c r="T40" i="37"/>
  <c r="T43" i="37"/>
  <c r="T25" i="153"/>
  <c r="T22" i="153"/>
  <c r="T19" i="153"/>
  <c r="T16" i="153"/>
  <c r="T18" i="152"/>
  <c r="T23" i="151"/>
  <c r="T47" i="149"/>
  <c r="T28" i="149"/>
  <c r="T49" i="146"/>
  <c r="T40" i="146"/>
  <c r="T31" i="146"/>
  <c r="T49" i="153"/>
  <c r="T46" i="153"/>
  <c r="T43" i="153"/>
  <c r="T40" i="153"/>
  <c r="T37" i="153"/>
  <c r="T33" i="151"/>
  <c r="T30" i="151"/>
  <c r="T27" i="151"/>
  <c r="T38" i="150"/>
  <c r="T35" i="150"/>
  <c r="T44" i="146"/>
  <c r="T35" i="146"/>
  <c r="T45" i="152"/>
  <c r="T42" i="152"/>
  <c r="T39" i="152"/>
  <c r="T36" i="152"/>
  <c r="T27" i="152"/>
  <c r="T22" i="152"/>
  <c r="T11" i="152"/>
  <c r="T6" i="152"/>
  <c r="T45" i="151"/>
  <c r="T43" i="149"/>
  <c r="T40" i="149"/>
  <c r="T37" i="149"/>
  <c r="T34" i="149"/>
  <c r="T31" i="149"/>
  <c r="T21" i="149"/>
  <c r="T47" i="147"/>
  <c r="T44" i="147"/>
  <c r="T41" i="147"/>
  <c r="T38" i="147"/>
  <c r="T35" i="147"/>
  <c r="T48" i="146"/>
  <c r="T39" i="146"/>
  <c r="T25" i="146"/>
  <c r="T33" i="153"/>
  <c r="T30" i="153"/>
  <c r="T27" i="153"/>
  <c r="T24" i="153"/>
  <c r="T21" i="153"/>
  <c r="T34" i="150"/>
  <c r="T25" i="147"/>
  <c r="T35" i="151"/>
  <c r="T45" i="149"/>
  <c r="T15" i="152"/>
  <c r="T38" i="151"/>
  <c r="T48" i="149"/>
  <c r="T47" i="146"/>
  <c r="T28" i="146"/>
  <c r="T41" i="151"/>
  <c r="T28" i="147"/>
  <c r="T33" i="146"/>
  <c r="T14" i="153"/>
  <c r="T40" i="150"/>
  <c r="T46" i="147"/>
  <c r="T20" i="149"/>
  <c r="T17" i="153"/>
  <c r="T46" i="150"/>
  <c r="T37" i="146"/>
  <c r="T42" i="37"/>
  <c r="T44" i="152"/>
  <c r="T29" i="151"/>
  <c r="T25" i="149"/>
  <c r="T43" i="146"/>
  <c r="T31" i="152"/>
  <c r="T10" i="152"/>
  <c r="T42" i="149"/>
  <c r="T37" i="150"/>
  <c r="T43" i="147"/>
  <c r="T31" i="147"/>
  <c r="T45" i="153"/>
  <c r="T43" i="150"/>
  <c r="T48" i="153"/>
  <c r="T26" i="152"/>
  <c r="T39" i="149"/>
  <c r="T44" i="148"/>
  <c r="T39" i="37"/>
  <c r="T47" i="152"/>
  <c r="T32" i="151"/>
  <c r="T29" i="146"/>
  <c r="Y32" i="37"/>
  <c r="Y31" i="37"/>
  <c r="Y33" i="37"/>
  <c r="Y28" i="37"/>
  <c r="Y30" i="37"/>
  <c r="Y34" i="37"/>
  <c r="Y29" i="37"/>
  <c r="Y35" i="37"/>
  <c r="Y36" i="37"/>
  <c r="Y12" i="37"/>
  <c r="Y22" i="37"/>
  <c r="Y6" i="37"/>
  <c r="Y16" i="37"/>
  <c r="Y26" i="37"/>
  <c r="Y13" i="37"/>
  <c r="Y18" i="37"/>
  <c r="Y23" i="37"/>
  <c r="Y11" i="37"/>
  <c r="Y27" i="37"/>
  <c r="Y14" i="37"/>
  <c r="Y19" i="37"/>
  <c r="Y7" i="37"/>
  <c r="Y15" i="37"/>
  <c r="Y20" i="37"/>
  <c r="Y24" i="37"/>
  <c r="Y10" i="37"/>
  <c r="Y8" i="37"/>
  <c r="Y21" i="37"/>
  <c r="Y25" i="37"/>
  <c r="Y9" i="37"/>
  <c r="Y17" i="37"/>
  <c r="A37" i="125"/>
  <c r="A36" i="125"/>
  <c r="A35" i="125"/>
  <c r="A34" i="125"/>
  <c r="A33" i="125"/>
  <c r="A32" i="125"/>
  <c r="A31" i="125"/>
  <c r="A30" i="125"/>
  <c r="A29" i="125"/>
  <c r="A28" i="125"/>
  <c r="A27" i="125"/>
  <c r="A26" i="125"/>
  <c r="A25" i="125"/>
  <c r="A24" i="125"/>
  <c r="A23" i="125"/>
  <c r="A22" i="125"/>
  <c r="A20" i="125"/>
  <c r="A19" i="125"/>
  <c r="A18" i="125"/>
  <c r="A17" i="125"/>
  <c r="A16" i="125"/>
  <c r="A15" i="125"/>
  <c r="A14" i="125"/>
  <c r="A13" i="125"/>
  <c r="A12" i="125"/>
  <c r="A11" i="125"/>
  <c r="A10" i="125"/>
  <c r="A9" i="125"/>
  <c r="A8" i="125"/>
  <c r="A7" i="125"/>
  <c r="M6" i="125"/>
  <c r="N6" i="125" s="1"/>
  <c r="A6" i="125"/>
  <c r="A2" i="131" l="1"/>
  <c r="A7" i="155"/>
  <c r="A8" i="155"/>
  <c r="A9" i="155"/>
  <c r="A10" i="155"/>
  <c r="A11" i="155"/>
  <c r="A12" i="155"/>
  <c r="A13" i="155"/>
  <c r="A14" i="155"/>
  <c r="A15" i="155"/>
  <c r="A16" i="155"/>
  <c r="A17" i="155"/>
  <c r="A18" i="155"/>
  <c r="A19" i="155"/>
  <c r="A20" i="155"/>
  <c r="A6" i="155"/>
  <c r="A143" i="129"/>
  <c r="A32" i="129"/>
  <c r="A33" i="129"/>
  <c r="A34" i="129"/>
  <c r="A35" i="129"/>
  <c r="A36" i="129"/>
  <c r="A37" i="129"/>
  <c r="A38" i="129"/>
  <c r="A39" i="129"/>
  <c r="A40" i="129"/>
  <c r="A41" i="129"/>
  <c r="A42" i="129"/>
  <c r="A43" i="129"/>
  <c r="A44" i="129"/>
  <c r="A45" i="129"/>
  <c r="A46" i="129"/>
  <c r="A47" i="129"/>
  <c r="A48" i="129"/>
  <c r="A49" i="129"/>
  <c r="A50" i="129"/>
  <c r="A51" i="129"/>
  <c r="A52" i="129"/>
  <c r="A53" i="129"/>
  <c r="A54" i="129"/>
  <c r="A55" i="129"/>
  <c r="A56" i="129"/>
  <c r="A57" i="129"/>
  <c r="A58" i="129"/>
  <c r="A59" i="129"/>
  <c r="A60" i="129"/>
  <c r="A61" i="129"/>
  <c r="A62" i="129"/>
  <c r="A63" i="129"/>
  <c r="A130" i="129"/>
  <c r="A131" i="129"/>
  <c r="A132" i="129"/>
  <c r="A133" i="129"/>
  <c r="A134" i="129"/>
  <c r="A135" i="129"/>
  <c r="A136" i="129"/>
  <c r="A137" i="129"/>
  <c r="A138" i="129"/>
  <c r="A139" i="129"/>
  <c r="A140" i="129"/>
  <c r="A141" i="129"/>
  <c r="A142" i="129"/>
  <c r="A144" i="129"/>
  <c r="A145" i="129"/>
  <c r="A146" i="129"/>
  <c r="A147" i="129"/>
  <c r="A148" i="129"/>
  <c r="A149" i="129"/>
  <c r="A150" i="129"/>
  <c r="A151" i="129"/>
  <c r="A64" i="129"/>
  <c r="A65" i="129"/>
  <c r="A66" i="129"/>
  <c r="A67" i="129"/>
  <c r="A68" i="129"/>
  <c r="A69" i="129"/>
  <c r="A70" i="129"/>
  <c r="A71" i="129"/>
  <c r="A72" i="129"/>
  <c r="A73" i="129"/>
  <c r="A74" i="129"/>
  <c r="A75" i="129"/>
  <c r="A76" i="129"/>
  <c r="A88" i="129"/>
  <c r="A89" i="129"/>
  <c r="A90" i="129"/>
  <c r="A91" i="129"/>
  <c r="A92" i="129"/>
  <c r="A93" i="129"/>
  <c r="A94" i="129"/>
  <c r="A95" i="129"/>
  <c r="A96" i="129"/>
  <c r="A97" i="129"/>
  <c r="A98" i="129"/>
  <c r="A99" i="129"/>
  <c r="A100" i="129"/>
  <c r="A101" i="129"/>
  <c r="A102" i="129"/>
  <c r="A103" i="129"/>
  <c r="A77" i="129"/>
  <c r="A78" i="129"/>
  <c r="A79" i="129"/>
  <c r="A80" i="129"/>
  <c r="A81" i="129"/>
  <c r="A82" i="129"/>
  <c r="A83" i="129"/>
  <c r="A104" i="129"/>
  <c r="A105" i="129"/>
  <c r="A106" i="129"/>
  <c r="A107" i="129"/>
  <c r="A108" i="129"/>
  <c r="A109" i="129"/>
  <c r="A110" i="129"/>
  <c r="A111" i="129"/>
  <c r="A112" i="129"/>
  <c r="A113" i="129"/>
  <c r="A84" i="129"/>
  <c r="A85" i="129"/>
  <c r="A86" i="129"/>
  <c r="A87" i="129"/>
  <c r="A114" i="129"/>
  <c r="A115" i="129"/>
  <c r="A116" i="129"/>
  <c r="A6" i="129"/>
  <c r="A7" i="129"/>
  <c r="A8" i="129"/>
  <c r="A9" i="129"/>
  <c r="M9" i="129"/>
  <c r="A10" i="129"/>
  <c r="A11" i="129"/>
  <c r="A12" i="129"/>
  <c r="A13" i="129"/>
  <c r="A14" i="129"/>
  <c r="A15" i="129"/>
  <c r="A16" i="129"/>
  <c r="A17" i="129"/>
  <c r="A18" i="129"/>
  <c r="A19" i="129"/>
  <c r="A20" i="129"/>
  <c r="A21" i="129"/>
  <c r="A22" i="129"/>
  <c r="A23" i="129"/>
  <c r="A24" i="129"/>
  <c r="A25" i="129"/>
  <c r="A26" i="129"/>
  <c r="A27" i="129"/>
  <c r="A28" i="129"/>
  <c r="A29" i="129"/>
  <c r="A117" i="129"/>
  <c r="A118" i="129"/>
  <c r="A119" i="129"/>
  <c r="A120" i="129"/>
  <c r="A121" i="129"/>
  <c r="A122" i="129"/>
  <c r="A123" i="129"/>
  <c r="A124" i="129"/>
  <c r="A125" i="129"/>
  <c r="A126" i="129"/>
  <c r="A127" i="129"/>
  <c r="A128" i="129"/>
  <c r="A129" i="129"/>
  <c r="A30" i="129"/>
  <c r="A31" i="129"/>
  <c r="A84" i="131"/>
  <c r="A85" i="131"/>
  <c r="A75" i="131"/>
  <c r="A76" i="131"/>
  <c r="A77" i="131"/>
  <c r="A78" i="131"/>
  <c r="A79" i="131"/>
  <c r="A80" i="131"/>
  <c r="A81" i="131"/>
  <c r="A86" i="131"/>
  <c r="A87" i="131"/>
  <c r="A88" i="131"/>
  <c r="A89" i="131"/>
  <c r="A90" i="131"/>
  <c r="A57" i="131"/>
  <c r="A58" i="131"/>
  <c r="A59" i="131"/>
  <c r="A60" i="131"/>
  <c r="A61" i="131"/>
  <c r="A62" i="131"/>
  <c r="A63" i="131"/>
  <c r="A64" i="131"/>
  <c r="A65" i="131"/>
  <c r="A66" i="131"/>
  <c r="A67" i="131"/>
  <c r="A68" i="131"/>
  <c r="A69" i="131"/>
  <c r="A70" i="131"/>
  <c r="A71" i="131"/>
  <c r="A72" i="131"/>
  <c r="A73" i="131"/>
  <c r="A74" i="131"/>
  <c r="A91" i="131"/>
  <c r="A92" i="131"/>
  <c r="A93" i="131"/>
  <c r="A94" i="131"/>
  <c r="A95" i="131"/>
  <c r="A96" i="131"/>
  <c r="A97" i="131"/>
  <c r="A98" i="131"/>
  <c r="A99" i="131"/>
  <c r="A30" i="131"/>
  <c r="A31" i="131"/>
  <c r="A32" i="131"/>
  <c r="A33" i="131"/>
  <c r="A34" i="131"/>
  <c r="A35" i="131"/>
  <c r="A36" i="131"/>
  <c r="A37" i="131"/>
  <c r="A38" i="131"/>
  <c r="A39" i="131"/>
  <c r="A40" i="131"/>
  <c r="A41" i="131"/>
  <c r="A42" i="131"/>
  <c r="A43" i="131"/>
  <c r="A44" i="131"/>
  <c r="A45" i="131"/>
  <c r="A46" i="131"/>
  <c r="A47" i="131"/>
  <c r="A48" i="131"/>
  <c r="A49" i="131"/>
  <c r="A50" i="131"/>
  <c r="A51" i="131"/>
  <c r="A52" i="131"/>
  <c r="A53" i="131"/>
  <c r="A54" i="131"/>
  <c r="A55" i="131"/>
  <c r="A56" i="131"/>
  <c r="A100" i="131"/>
  <c r="A101" i="131"/>
  <c r="A102" i="131"/>
  <c r="A103" i="131"/>
  <c r="A104" i="131"/>
  <c r="A105" i="131"/>
  <c r="A106" i="131"/>
  <c r="A107" i="131"/>
  <c r="A108" i="131"/>
  <c r="A109" i="131"/>
  <c r="A110" i="131"/>
  <c r="A111" i="131"/>
  <c r="A112" i="131"/>
  <c r="A113" i="131"/>
  <c r="A114" i="131"/>
  <c r="A6" i="131"/>
  <c r="A7" i="131"/>
  <c r="A8" i="131"/>
  <c r="A9" i="131"/>
  <c r="A10" i="131"/>
  <c r="A11" i="131"/>
  <c r="A12" i="131"/>
  <c r="A13" i="131"/>
  <c r="A14" i="131"/>
  <c r="A15" i="131"/>
  <c r="A16" i="131"/>
  <c r="A17" i="131"/>
  <c r="A18" i="131"/>
  <c r="A19" i="131"/>
  <c r="A20" i="131"/>
  <c r="A21" i="131"/>
  <c r="A22" i="131"/>
  <c r="A23" i="131"/>
  <c r="A24" i="131"/>
  <c r="A25" i="131"/>
  <c r="A26" i="131"/>
  <c r="A27" i="131"/>
  <c r="A28" i="131"/>
  <c r="A29" i="131"/>
  <c r="A115" i="131"/>
  <c r="A116" i="131"/>
  <c r="A117" i="131"/>
  <c r="A118" i="131"/>
  <c r="A119" i="131"/>
  <c r="A120" i="131"/>
  <c r="A121" i="131"/>
  <c r="A122" i="131"/>
  <c r="A123" i="131"/>
  <c r="A124" i="131"/>
  <c r="A125" i="131"/>
  <c r="A126" i="131"/>
  <c r="A127" i="131"/>
  <c r="A128" i="131"/>
  <c r="A129" i="131"/>
  <c r="A130" i="131"/>
  <c r="A131" i="131"/>
  <c r="A82" i="131"/>
  <c r="A83" i="131"/>
  <c r="M100" i="156"/>
  <c r="A100" i="156"/>
  <c r="M99" i="156"/>
  <c r="A99" i="156"/>
  <c r="N98" i="156"/>
  <c r="M98" i="156"/>
  <c r="A98" i="156"/>
  <c r="M97" i="156"/>
  <c r="N97" i="156" s="1"/>
  <c r="A97" i="156"/>
  <c r="M96" i="156"/>
  <c r="N96" i="156" s="1"/>
  <c r="A96" i="156"/>
  <c r="M95" i="156"/>
  <c r="A95" i="156"/>
  <c r="N94" i="156"/>
  <c r="M94" i="156"/>
  <c r="A94" i="156"/>
  <c r="M93" i="156"/>
  <c r="N93" i="156" s="1"/>
  <c r="A93" i="156"/>
  <c r="M92" i="156"/>
  <c r="N92" i="156" s="1"/>
  <c r="A92" i="156"/>
  <c r="M91" i="156"/>
  <c r="A91" i="156"/>
  <c r="N90" i="156"/>
  <c r="M90" i="156"/>
  <c r="A90" i="156"/>
  <c r="M89" i="156"/>
  <c r="N89" i="156" s="1"/>
  <c r="A89" i="156"/>
  <c r="M88" i="156"/>
  <c r="N88" i="156" s="1"/>
  <c r="A88" i="156"/>
  <c r="M87" i="156"/>
  <c r="A87" i="156"/>
  <c r="N86" i="156"/>
  <c r="M86" i="156"/>
  <c r="A86" i="156"/>
  <c r="M85" i="156"/>
  <c r="N85" i="156" s="1"/>
  <c r="A85" i="156"/>
  <c r="M84" i="156"/>
  <c r="N84" i="156" s="1"/>
  <c r="A84" i="156"/>
  <c r="M83" i="156"/>
  <c r="A83" i="156"/>
  <c r="N82" i="156"/>
  <c r="M82" i="156"/>
  <c r="A82" i="156"/>
  <c r="M81" i="156"/>
  <c r="N81" i="156" s="1"/>
  <c r="A81" i="156"/>
  <c r="M80" i="156"/>
  <c r="N80" i="156" s="1"/>
  <c r="A80" i="156"/>
  <c r="M79" i="156"/>
  <c r="A79" i="156"/>
  <c r="N78" i="156"/>
  <c r="M78" i="156"/>
  <c r="A78" i="156"/>
  <c r="M77" i="156"/>
  <c r="N77" i="156" s="1"/>
  <c r="A77" i="156"/>
  <c r="M76" i="156"/>
  <c r="N76" i="156" s="1"/>
  <c r="A76" i="156"/>
  <c r="M75" i="156"/>
  <c r="A75" i="156"/>
  <c r="N74" i="156"/>
  <c r="M74" i="156"/>
  <c r="A74" i="156"/>
  <c r="M73" i="156"/>
  <c r="N73" i="156" s="1"/>
  <c r="A73" i="156"/>
  <c r="M72" i="156"/>
  <c r="A72" i="156"/>
  <c r="M71" i="156"/>
  <c r="A71" i="156"/>
  <c r="N70" i="156"/>
  <c r="M70" i="156"/>
  <c r="A70" i="156"/>
  <c r="M69" i="156"/>
  <c r="N69" i="156" s="1"/>
  <c r="A69" i="156"/>
  <c r="M68" i="156"/>
  <c r="N68" i="156" s="1"/>
  <c r="A68" i="156"/>
  <c r="M67" i="156"/>
  <c r="A67" i="156"/>
  <c r="N66" i="156"/>
  <c r="M66" i="156"/>
  <c r="A66" i="156"/>
  <c r="M65" i="156"/>
  <c r="N65" i="156" s="1"/>
  <c r="A65" i="156"/>
  <c r="M64" i="156"/>
  <c r="N64" i="156" s="1"/>
  <c r="A64" i="156"/>
  <c r="M63" i="156"/>
  <c r="A63" i="156"/>
  <c r="N62" i="156"/>
  <c r="M62" i="156"/>
  <c r="A62" i="156"/>
  <c r="M61" i="156"/>
  <c r="N61" i="156" s="1"/>
  <c r="A61" i="156"/>
  <c r="M60" i="156"/>
  <c r="N60" i="156" s="1"/>
  <c r="A60" i="156"/>
  <c r="M59" i="156"/>
  <c r="A59" i="156"/>
  <c r="N58" i="156"/>
  <c r="M58" i="156"/>
  <c r="A58" i="156"/>
  <c r="M57" i="156"/>
  <c r="N57" i="156" s="1"/>
  <c r="A57" i="156"/>
  <c r="M56" i="156"/>
  <c r="N56" i="156" s="1"/>
  <c r="A56" i="156"/>
  <c r="M55" i="156"/>
  <c r="A55" i="156"/>
  <c r="N54" i="156"/>
  <c r="M54" i="156"/>
  <c r="A54" i="156"/>
  <c r="M53" i="156"/>
  <c r="N53" i="156" s="1"/>
  <c r="A53" i="156"/>
  <c r="M52" i="156"/>
  <c r="N52" i="156" s="1"/>
  <c r="A52" i="156"/>
  <c r="M51" i="156"/>
  <c r="A51" i="156"/>
  <c r="N50" i="156"/>
  <c r="M50" i="156"/>
  <c r="A50" i="156"/>
  <c r="M49" i="156"/>
  <c r="N49" i="156" s="1"/>
  <c r="A49" i="156"/>
  <c r="M48" i="156"/>
  <c r="N48" i="156" s="1"/>
  <c r="A48" i="156"/>
  <c r="M47" i="156"/>
  <c r="A47" i="156"/>
  <c r="N46" i="156"/>
  <c r="M46" i="156"/>
  <c r="A46" i="156"/>
  <c r="M45" i="156"/>
  <c r="N45" i="156" s="1"/>
  <c r="A45" i="156"/>
  <c r="M44" i="156"/>
  <c r="N44" i="156" s="1"/>
  <c r="A44" i="156"/>
  <c r="M43" i="156"/>
  <c r="A43" i="156"/>
  <c r="N42" i="156"/>
  <c r="M42" i="156"/>
  <c r="A42" i="156"/>
  <c r="M41" i="156"/>
  <c r="N41" i="156" s="1"/>
  <c r="A41" i="156"/>
  <c r="M40" i="156"/>
  <c r="N40" i="156" s="1"/>
  <c r="A40" i="156"/>
  <c r="M39" i="156"/>
  <c r="A39" i="156"/>
  <c r="N38" i="156"/>
  <c r="M38" i="156"/>
  <c r="A38" i="156"/>
  <c r="M37" i="156"/>
  <c r="N37" i="156" s="1"/>
  <c r="A37" i="156"/>
  <c r="M36" i="156"/>
  <c r="N36" i="156" s="1"/>
  <c r="A36" i="156"/>
  <c r="M35" i="156"/>
  <c r="A35" i="156"/>
  <c r="N34" i="156"/>
  <c r="M34" i="156"/>
  <c r="A34" i="156"/>
  <c r="M33" i="156"/>
  <c r="N33" i="156" s="1"/>
  <c r="A33" i="156"/>
  <c r="M32" i="156"/>
  <c r="N32" i="156" s="1"/>
  <c r="A32" i="156"/>
  <c r="M31" i="156"/>
  <c r="A31" i="156"/>
  <c r="N30" i="156"/>
  <c r="M30" i="156"/>
  <c r="A30" i="156"/>
  <c r="M29" i="156"/>
  <c r="N29" i="156" s="1"/>
  <c r="A29" i="156"/>
  <c r="M28" i="156"/>
  <c r="N28" i="156" s="1"/>
  <c r="A28" i="156"/>
  <c r="M27" i="156"/>
  <c r="A27" i="156"/>
  <c r="N26" i="156"/>
  <c r="M26" i="156"/>
  <c r="A26" i="156"/>
  <c r="M25" i="156"/>
  <c r="N25" i="156" s="1"/>
  <c r="A25" i="156"/>
  <c r="M24" i="156"/>
  <c r="A24" i="156"/>
  <c r="M23" i="156"/>
  <c r="A23" i="156"/>
  <c r="N22" i="156"/>
  <c r="M22" i="156"/>
  <c r="A22" i="156"/>
  <c r="M21" i="156"/>
  <c r="N21" i="156" s="1"/>
  <c r="A21" i="156"/>
  <c r="M20" i="156"/>
  <c r="N20" i="156" s="1"/>
  <c r="A20" i="156"/>
  <c r="M19" i="156"/>
  <c r="A19" i="156"/>
  <c r="N18" i="156"/>
  <c r="M18" i="156"/>
  <c r="A18" i="156"/>
  <c r="M17" i="156"/>
  <c r="N17" i="156" s="1"/>
  <c r="A17" i="156"/>
  <c r="M16" i="156"/>
  <c r="N16" i="156" s="1"/>
  <c r="A16" i="156"/>
  <c r="M15" i="156"/>
  <c r="A15" i="156"/>
  <c r="N14" i="156"/>
  <c r="M14" i="156"/>
  <c r="A14" i="156"/>
  <c r="M13" i="156"/>
  <c r="N13" i="156" s="1"/>
  <c r="A13" i="156"/>
  <c r="M12" i="156"/>
  <c r="A12" i="156"/>
  <c r="N11" i="156"/>
  <c r="M11" i="156"/>
  <c r="A11" i="156"/>
  <c r="N10" i="156"/>
  <c r="M10" i="156"/>
  <c r="A10" i="156"/>
  <c r="M9" i="156"/>
  <c r="N9" i="156" s="1"/>
  <c r="A9" i="156"/>
  <c r="M8" i="156"/>
  <c r="A8" i="156"/>
  <c r="N7" i="156"/>
  <c r="M7" i="156"/>
  <c r="A7" i="156"/>
  <c r="N6" i="156"/>
  <c r="M6" i="156"/>
  <c r="A6" i="156"/>
  <c r="N5" i="156"/>
  <c r="N100" i="156" s="1"/>
  <c r="A2" i="156"/>
  <c r="A1" i="156" s="1"/>
  <c r="A2" i="155"/>
  <c r="A1" i="155" s="1"/>
  <c r="N15" i="150" l="1"/>
  <c r="N16" i="150"/>
  <c r="N24" i="150"/>
  <c r="N32" i="150"/>
  <c r="N9" i="150"/>
  <c r="N17" i="150"/>
  <c r="N25" i="150"/>
  <c r="N22" i="150"/>
  <c r="N23" i="150"/>
  <c r="N10" i="150"/>
  <c r="N18" i="150"/>
  <c r="N26" i="150"/>
  <c r="N11" i="150"/>
  <c r="N19" i="150"/>
  <c r="N27" i="150"/>
  <c r="N20" i="150"/>
  <c r="N28" i="150"/>
  <c r="N13" i="150"/>
  <c r="N21" i="150"/>
  <c r="N29" i="150"/>
  <c r="N14" i="150"/>
  <c r="N30" i="150"/>
  <c r="N31" i="150"/>
  <c r="N41" i="148"/>
  <c r="N40" i="148"/>
  <c r="N39" i="148"/>
  <c r="M40" i="148"/>
  <c r="M41" i="148"/>
  <c r="M39" i="148"/>
  <c r="M23" i="152"/>
  <c r="M24" i="152"/>
  <c r="N23" i="152"/>
  <c r="N24" i="152"/>
  <c r="V11" i="153"/>
  <c r="V6" i="153"/>
  <c r="V12" i="153"/>
  <c r="V13" i="153"/>
  <c r="V14" i="153"/>
  <c r="V15" i="153"/>
  <c r="V8" i="153"/>
  <c r="V9" i="153"/>
  <c r="V7" i="153"/>
  <c r="V23" i="152"/>
  <c r="V24" i="152"/>
  <c r="V13" i="152"/>
  <c r="V21" i="152"/>
  <c r="V31" i="152"/>
  <c r="V12" i="151"/>
  <c r="V20" i="151"/>
  <c r="V9" i="150"/>
  <c r="V17" i="150"/>
  <c r="V25" i="150"/>
  <c r="V33" i="150"/>
  <c r="V11" i="148"/>
  <c r="V19" i="148"/>
  <c r="V27" i="148"/>
  <c r="V35" i="148"/>
  <c r="V6" i="148"/>
  <c r="V15" i="147"/>
  <c r="V23" i="147"/>
  <c r="V11" i="146"/>
  <c r="V19" i="146"/>
  <c r="V7" i="146"/>
  <c r="V14" i="37"/>
  <c r="V22" i="37"/>
  <c r="V30" i="37"/>
  <c r="V38" i="37"/>
  <c r="V12" i="147"/>
  <c r="V24" i="146"/>
  <c r="V27" i="37"/>
  <c r="V29" i="152"/>
  <c r="V15" i="150"/>
  <c r="V17" i="148"/>
  <c r="V13" i="147"/>
  <c r="V25" i="146"/>
  <c r="V36" i="37"/>
  <c r="V11" i="151"/>
  <c r="V10" i="148"/>
  <c r="V42" i="148"/>
  <c r="V18" i="146"/>
  <c r="V29" i="37"/>
  <c r="V14" i="152"/>
  <c r="V32" i="152"/>
  <c r="V13" i="151"/>
  <c r="V21" i="151"/>
  <c r="V10" i="150"/>
  <c r="V18" i="150"/>
  <c r="V26" i="150"/>
  <c r="V34" i="150"/>
  <c r="V12" i="148"/>
  <c r="V20" i="148"/>
  <c r="V28" i="148"/>
  <c r="V36" i="148"/>
  <c r="V8" i="147"/>
  <c r="V16" i="147"/>
  <c r="V24" i="147"/>
  <c r="V12" i="146"/>
  <c r="V20" i="146"/>
  <c r="V6" i="146"/>
  <c r="V15" i="37"/>
  <c r="V23" i="37"/>
  <c r="V31" i="37"/>
  <c r="V7" i="37"/>
  <c r="V19" i="150"/>
  <c r="V7" i="150"/>
  <c r="V13" i="148"/>
  <c r="V29" i="148"/>
  <c r="V9" i="147"/>
  <c r="V25" i="147"/>
  <c r="V21" i="146"/>
  <c r="V8" i="37"/>
  <c r="V24" i="37"/>
  <c r="V6" i="37"/>
  <c r="V31" i="148"/>
  <c r="V19" i="147"/>
  <c r="V23" i="146"/>
  <c r="V26" i="37"/>
  <c r="V28" i="152"/>
  <c r="V17" i="151"/>
  <c r="V22" i="150"/>
  <c r="V24" i="148"/>
  <c r="V20" i="147"/>
  <c r="V11" i="37"/>
  <c r="V11" i="152"/>
  <c r="V18" i="151"/>
  <c r="V31" i="150"/>
  <c r="V33" i="148"/>
  <c r="V9" i="146"/>
  <c r="V20" i="37"/>
  <c r="V19" i="151"/>
  <c r="V24" i="150"/>
  <c r="V26" i="148"/>
  <c r="V22" i="147"/>
  <c r="V13" i="37"/>
  <c r="V15" i="152"/>
  <c r="V25" i="152"/>
  <c r="V6" i="152"/>
  <c r="V14" i="151"/>
  <c r="V22" i="151"/>
  <c r="V11" i="150"/>
  <c r="V27" i="150"/>
  <c r="V21" i="148"/>
  <c r="V37" i="148"/>
  <c r="V17" i="147"/>
  <c r="V13" i="146"/>
  <c r="V16" i="37"/>
  <c r="V32" i="37"/>
  <c r="V15" i="148"/>
  <c r="V11" i="147"/>
  <c r="V15" i="146"/>
  <c r="V18" i="37"/>
  <c r="V10" i="152"/>
  <c r="V14" i="150"/>
  <c r="V16" i="148"/>
  <c r="V16" i="146"/>
  <c r="V19" i="37"/>
  <c r="V19" i="152"/>
  <c r="V6" i="151"/>
  <c r="V9" i="148"/>
  <c r="V17" i="146"/>
  <c r="V28" i="37"/>
  <c r="V30" i="152"/>
  <c r="V16" i="150"/>
  <c r="V18" i="148"/>
  <c r="V14" i="147"/>
  <c r="V26" i="146"/>
  <c r="V37" i="37"/>
  <c r="V8" i="152"/>
  <c r="V16" i="152"/>
  <c r="V26" i="152"/>
  <c r="V7" i="151"/>
  <c r="V15" i="151"/>
  <c r="V23" i="151"/>
  <c r="V20" i="150"/>
  <c r="V28" i="150"/>
  <c r="V6" i="150"/>
  <c r="V14" i="148"/>
  <c r="V22" i="148"/>
  <c r="V30" i="148"/>
  <c r="V38" i="148"/>
  <c r="V10" i="147"/>
  <c r="V18" i="147"/>
  <c r="V7" i="147"/>
  <c r="V14" i="146"/>
  <c r="V22" i="146"/>
  <c r="V9" i="37"/>
  <c r="V17" i="37"/>
  <c r="V25" i="37"/>
  <c r="V33" i="37"/>
  <c r="V9" i="152"/>
  <c r="V17" i="152"/>
  <c r="V27" i="152"/>
  <c r="V8" i="151"/>
  <c r="V16" i="151"/>
  <c r="V24" i="151"/>
  <c r="V13" i="150"/>
  <c r="V21" i="150"/>
  <c r="V7" i="148"/>
  <c r="V23" i="148"/>
  <c r="V6" i="147"/>
  <c r="V10" i="37"/>
  <c r="V34" i="37"/>
  <c r="V18" i="152"/>
  <c r="V25" i="151"/>
  <c r="V8" i="148"/>
  <c r="V8" i="146"/>
  <c r="V35" i="37"/>
  <c r="V10" i="151"/>
  <c r="V23" i="150"/>
  <c r="V25" i="148"/>
  <c r="V21" i="147"/>
  <c r="V12" i="37"/>
  <c r="V12" i="152"/>
  <c r="V8" i="150"/>
  <c r="V32" i="150"/>
  <c r="V34" i="148"/>
  <c r="V10" i="146"/>
  <c r="V21" i="37"/>
  <c r="V8" i="149"/>
  <c r="V16" i="149"/>
  <c r="V24" i="149"/>
  <c r="V9" i="149"/>
  <c r="V17" i="149"/>
  <c r="V25" i="149"/>
  <c r="V12" i="149"/>
  <c r="V28" i="149"/>
  <c r="V21" i="149"/>
  <c r="V14" i="149"/>
  <c r="V6" i="149"/>
  <c r="V15" i="149"/>
  <c r="V10" i="149"/>
  <c r="V18" i="149"/>
  <c r="V26" i="149"/>
  <c r="V19" i="149"/>
  <c r="V27" i="149"/>
  <c r="V20" i="149"/>
  <c r="V13" i="149"/>
  <c r="V29" i="149"/>
  <c r="V22" i="149"/>
  <c r="V23" i="149"/>
  <c r="M7" i="149"/>
  <c r="M15" i="149"/>
  <c r="M8" i="149"/>
  <c r="M16" i="149"/>
  <c r="M14" i="149"/>
  <c r="M9" i="149"/>
  <c r="M17" i="149"/>
  <c r="M10" i="149"/>
  <c r="M11" i="149"/>
  <c r="M12" i="149"/>
  <c r="M13" i="149"/>
  <c r="M49" i="153"/>
  <c r="M45" i="153"/>
  <c r="M41" i="153"/>
  <c r="M37" i="153"/>
  <c r="M33" i="153"/>
  <c r="M29" i="153"/>
  <c r="M25" i="153"/>
  <c r="M21" i="153"/>
  <c r="M17" i="153"/>
  <c r="M13" i="153"/>
  <c r="M9" i="153"/>
  <c r="M47" i="152"/>
  <c r="M43" i="152"/>
  <c r="M39" i="152"/>
  <c r="M35" i="152"/>
  <c r="M31" i="152"/>
  <c r="M27" i="152"/>
  <c r="M19" i="152"/>
  <c r="M15" i="152"/>
  <c r="M11" i="152"/>
  <c r="M7" i="152"/>
  <c r="M45" i="151"/>
  <c r="M41" i="151"/>
  <c r="M37" i="151"/>
  <c r="M33" i="151"/>
  <c r="M29" i="151"/>
  <c r="M25" i="151"/>
  <c r="M21" i="151"/>
  <c r="M17" i="151"/>
  <c r="M13" i="151"/>
  <c r="M10" i="151"/>
  <c r="M6" i="151"/>
  <c r="M43" i="150"/>
  <c r="M39" i="150"/>
  <c r="M35" i="150"/>
  <c r="M31" i="150"/>
  <c r="M27" i="150"/>
  <c r="M25" i="150"/>
  <c r="M21" i="150"/>
  <c r="M17" i="150"/>
  <c r="M13" i="150"/>
  <c r="M9" i="150"/>
  <c r="M47" i="149"/>
  <c r="M43" i="149"/>
  <c r="M39" i="149"/>
  <c r="M35" i="149"/>
  <c r="M31" i="149"/>
  <c r="M27" i="149"/>
  <c r="M23" i="149"/>
  <c r="M19" i="149"/>
  <c r="M42" i="148"/>
  <c r="M35" i="148"/>
  <c r="M29" i="148"/>
  <c r="M21" i="148"/>
  <c r="M13" i="148"/>
  <c r="M46" i="146"/>
  <c r="M38" i="146"/>
  <c r="M30" i="146"/>
  <c r="M22" i="146"/>
  <c r="M15" i="146"/>
  <c r="M7" i="146"/>
  <c r="M9" i="37"/>
  <c r="M13" i="37"/>
  <c r="M17" i="37"/>
  <c r="M20" i="37"/>
  <c r="M23" i="37"/>
  <c r="M27" i="37"/>
  <c r="M30" i="37"/>
  <c r="M35" i="37"/>
  <c r="M39" i="37"/>
  <c r="M43" i="37"/>
  <c r="M44" i="153"/>
  <c r="M36" i="153"/>
  <c r="M24" i="153"/>
  <c r="M20" i="153"/>
  <c r="M12" i="153"/>
  <c r="M42" i="152"/>
  <c r="M38" i="152"/>
  <c r="M26" i="152"/>
  <c r="M18" i="152"/>
  <c r="M6" i="149"/>
  <c r="M28" i="148"/>
  <c r="M20" i="148"/>
  <c r="M12" i="148"/>
  <c r="M48" i="147"/>
  <c r="M44" i="147"/>
  <c r="M40" i="147"/>
  <c r="M36" i="147"/>
  <c r="M32" i="147"/>
  <c r="M28" i="147"/>
  <c r="M24" i="147"/>
  <c r="M20" i="147"/>
  <c r="M17" i="147"/>
  <c r="M13" i="147"/>
  <c r="M9" i="147"/>
  <c r="M45" i="146"/>
  <c r="M37" i="146"/>
  <c r="M29" i="146"/>
  <c r="M21" i="146"/>
  <c r="M14" i="146"/>
  <c r="M6" i="146"/>
  <c r="M48" i="153"/>
  <c r="M40" i="153"/>
  <c r="M32" i="153"/>
  <c r="M28" i="153"/>
  <c r="M16" i="153"/>
  <c r="M8" i="153"/>
  <c r="M46" i="152"/>
  <c r="M34" i="152"/>
  <c r="M30" i="152"/>
  <c r="M22" i="152"/>
  <c r="M14" i="152"/>
  <c r="M47" i="153"/>
  <c r="M43" i="153"/>
  <c r="M39" i="153"/>
  <c r="M35" i="153"/>
  <c r="M31" i="153"/>
  <c r="M27" i="153"/>
  <c r="M23" i="153"/>
  <c r="M19" i="153"/>
  <c r="M15" i="153"/>
  <c r="M11" i="153"/>
  <c r="M7" i="153"/>
  <c r="M45" i="152"/>
  <c r="M41" i="152"/>
  <c r="M37" i="152"/>
  <c r="M33" i="152"/>
  <c r="M29" i="152"/>
  <c r="M25" i="152"/>
  <c r="M21" i="152"/>
  <c r="M17" i="152"/>
  <c r="M13" i="152"/>
  <c r="M9" i="152"/>
  <c r="M47" i="151"/>
  <c r="M43" i="151"/>
  <c r="M39" i="151"/>
  <c r="M35" i="151"/>
  <c r="M31" i="151"/>
  <c r="M27" i="151"/>
  <c r="M23" i="151"/>
  <c r="M19" i="151"/>
  <c r="M15" i="151"/>
  <c r="M12" i="151"/>
  <c r="M8" i="151"/>
  <c r="M45" i="150"/>
  <c r="M41" i="150"/>
  <c r="M37" i="150"/>
  <c r="M33" i="150"/>
  <c r="M29" i="150"/>
  <c r="M23" i="150"/>
  <c r="M19" i="150"/>
  <c r="M15" i="150"/>
  <c r="M11" i="150"/>
  <c r="M7" i="150"/>
  <c r="M49" i="149"/>
  <c r="M45" i="149"/>
  <c r="M41" i="149"/>
  <c r="M37" i="149"/>
  <c r="M33" i="149"/>
  <c r="M29" i="149"/>
  <c r="M25" i="149"/>
  <c r="M21" i="149"/>
  <c r="M38" i="148"/>
  <c r="M33" i="148"/>
  <c r="M25" i="148"/>
  <c r="M17" i="148"/>
  <c r="M9" i="148"/>
  <c r="M42" i="146"/>
  <c r="M34" i="146"/>
  <c r="M26" i="146"/>
  <c r="M19" i="146"/>
  <c r="M11" i="146"/>
  <c r="M7" i="37"/>
  <c r="M11" i="37"/>
  <c r="M15" i="37"/>
  <c r="M18" i="37"/>
  <c r="M25" i="37"/>
  <c r="M29" i="37"/>
  <c r="M33" i="37"/>
  <c r="M37" i="37"/>
  <c r="M41" i="37"/>
  <c r="M37" i="148"/>
  <c r="M32" i="148"/>
  <c r="M24" i="148"/>
  <c r="M16" i="148"/>
  <c r="M42" i="153"/>
  <c r="M10" i="153"/>
  <c r="M20" i="152"/>
  <c r="M8" i="152"/>
  <c r="M34" i="151"/>
  <c r="M18" i="151"/>
  <c r="M44" i="150"/>
  <c r="M28" i="150"/>
  <c r="M14" i="150"/>
  <c r="M34" i="149"/>
  <c r="M18" i="149"/>
  <c r="M22" i="148"/>
  <c r="M7" i="148"/>
  <c r="M45" i="147"/>
  <c r="M31" i="147"/>
  <c r="M22" i="147"/>
  <c r="M14" i="147"/>
  <c r="M43" i="146"/>
  <c r="M31" i="146"/>
  <c r="M18" i="146"/>
  <c r="M21" i="37"/>
  <c r="M32" i="37"/>
  <c r="M26" i="37"/>
  <c r="M38" i="37"/>
  <c r="M44" i="152"/>
  <c r="M12" i="152"/>
  <c r="M22" i="151"/>
  <c r="M18" i="150"/>
  <c r="M22" i="149"/>
  <c r="M34" i="148"/>
  <c r="M39" i="147"/>
  <c r="M21" i="147"/>
  <c r="M27" i="146"/>
  <c r="M44" i="37"/>
  <c r="M14" i="153"/>
  <c r="M16" i="151"/>
  <c r="M42" i="150"/>
  <c r="M13" i="146"/>
  <c r="M42" i="149"/>
  <c r="M43" i="148"/>
  <c r="M47" i="147"/>
  <c r="M29" i="147"/>
  <c r="M7" i="147"/>
  <c r="M36" i="146"/>
  <c r="M12" i="146"/>
  <c r="M28" i="37"/>
  <c r="M38" i="153"/>
  <c r="M10" i="152"/>
  <c r="M20" i="151"/>
  <c r="M46" i="150"/>
  <c r="M36" i="149"/>
  <c r="M20" i="149"/>
  <c r="M11" i="148"/>
  <c r="M33" i="147"/>
  <c r="M19" i="147"/>
  <c r="M48" i="146"/>
  <c r="M10" i="146"/>
  <c r="M31" i="37"/>
  <c r="M28" i="152"/>
  <c r="M30" i="151"/>
  <c r="M40" i="150"/>
  <c r="M46" i="149"/>
  <c r="M30" i="149"/>
  <c r="M10" i="148"/>
  <c r="M15" i="147"/>
  <c r="M22" i="153"/>
  <c r="M32" i="152"/>
  <c r="M44" i="151"/>
  <c r="M28" i="151"/>
  <c r="M38" i="150"/>
  <c r="M24" i="150"/>
  <c r="M8" i="150"/>
  <c r="M44" i="149"/>
  <c r="M28" i="149"/>
  <c r="M19" i="148"/>
  <c r="M6" i="148"/>
  <c r="M35" i="147"/>
  <c r="M26" i="147"/>
  <c r="M41" i="146"/>
  <c r="M28" i="146"/>
  <c r="M17" i="146"/>
  <c r="M12" i="37"/>
  <c r="M34" i="153"/>
  <c r="M38" i="151"/>
  <c r="M7" i="151"/>
  <c r="M32" i="150"/>
  <c r="M38" i="149"/>
  <c r="M18" i="148"/>
  <c r="M30" i="147"/>
  <c r="M8" i="147"/>
  <c r="M40" i="146"/>
  <c r="M16" i="146"/>
  <c r="M46" i="153"/>
  <c r="M6" i="152"/>
  <c r="M32" i="151"/>
  <c r="M26" i="150"/>
  <c r="M12" i="150"/>
  <c r="M48" i="149"/>
  <c r="M32" i="149"/>
  <c r="M44" i="148"/>
  <c r="M31" i="148"/>
  <c r="M15" i="148"/>
  <c r="M43" i="147"/>
  <c r="M34" i="147"/>
  <c r="M25" i="147"/>
  <c r="M12" i="147"/>
  <c r="M39" i="146"/>
  <c r="M25" i="146"/>
  <c r="M8" i="37"/>
  <c r="M22" i="37"/>
  <c r="M34" i="37"/>
  <c r="M6" i="37"/>
  <c r="M26" i="149"/>
  <c r="M30" i="148"/>
  <c r="M14" i="148"/>
  <c r="M38" i="147"/>
  <c r="M16" i="147"/>
  <c r="M49" i="146"/>
  <c r="M24" i="146"/>
  <c r="M14" i="37"/>
  <c r="M40" i="37"/>
  <c r="M6" i="153"/>
  <c r="M16" i="152"/>
  <c r="M36" i="151"/>
  <c r="M30" i="150"/>
  <c r="M16" i="150"/>
  <c r="M27" i="148"/>
  <c r="M42" i="147"/>
  <c r="M11" i="147"/>
  <c r="M35" i="146"/>
  <c r="M23" i="146"/>
  <c r="M19" i="37"/>
  <c r="M18" i="153"/>
  <c r="M46" i="151"/>
  <c r="M14" i="151"/>
  <c r="M10" i="150"/>
  <c r="M46" i="147"/>
  <c r="M37" i="147"/>
  <c r="M26" i="153"/>
  <c r="M36" i="152"/>
  <c r="M42" i="151"/>
  <c r="M26" i="151"/>
  <c r="M11" i="151"/>
  <c r="M36" i="150"/>
  <c r="M22" i="150"/>
  <c r="M6" i="150"/>
  <c r="M26" i="148"/>
  <c r="M23" i="147"/>
  <c r="M24" i="151"/>
  <c r="M40" i="149"/>
  <c r="M18" i="147"/>
  <c r="M32" i="146"/>
  <c r="M24" i="149"/>
  <c r="M20" i="146"/>
  <c r="M16" i="37"/>
  <c r="M34" i="150"/>
  <c r="M10" i="147"/>
  <c r="M10" i="37"/>
  <c r="M30" i="153"/>
  <c r="M9" i="146"/>
  <c r="M9" i="151"/>
  <c r="M20" i="150"/>
  <c r="M40" i="152"/>
  <c r="M36" i="148"/>
  <c r="M8" i="146"/>
  <c r="M24" i="37"/>
  <c r="M23" i="148"/>
  <c r="M47" i="146"/>
  <c r="M42" i="37"/>
  <c r="M8" i="148"/>
  <c r="M27" i="147"/>
  <c r="M44" i="146"/>
  <c r="M36" i="37"/>
  <c r="M40" i="151"/>
  <c r="M41" i="147"/>
  <c r="M6" i="147"/>
  <c r="M33" i="146"/>
  <c r="N49" i="153"/>
  <c r="N41" i="153"/>
  <c r="N33" i="153"/>
  <c r="N25" i="153"/>
  <c r="N17" i="153"/>
  <c r="N9" i="153"/>
  <c r="N43" i="152"/>
  <c r="N35" i="152"/>
  <c r="N27" i="152"/>
  <c r="N19" i="152"/>
  <c r="N11" i="152"/>
  <c r="N45" i="151"/>
  <c r="N37" i="151"/>
  <c r="N29" i="151"/>
  <c r="N21" i="151"/>
  <c r="N13" i="151"/>
  <c r="N6" i="151"/>
  <c r="N39" i="150"/>
  <c r="N49" i="149"/>
  <c r="N41" i="149"/>
  <c r="N33" i="149"/>
  <c r="N25" i="149"/>
  <c r="N17" i="149"/>
  <c r="N9" i="149"/>
  <c r="N6" i="149"/>
  <c r="N37" i="148"/>
  <c r="N32" i="148"/>
  <c r="N28" i="148"/>
  <c r="N24" i="148"/>
  <c r="N20" i="148"/>
  <c r="N16" i="148"/>
  <c r="N12" i="148"/>
  <c r="N8" i="148"/>
  <c r="N45" i="147"/>
  <c r="N37" i="147"/>
  <c r="N29" i="147"/>
  <c r="N21" i="147"/>
  <c r="N14" i="147"/>
  <c r="N6" i="147"/>
  <c r="N11" i="37"/>
  <c r="N18" i="37"/>
  <c r="N25" i="37"/>
  <c r="N37" i="37"/>
  <c r="N21" i="153"/>
  <c r="N31" i="152"/>
  <c r="N15" i="152"/>
  <c r="N43" i="150"/>
  <c r="N29" i="149"/>
  <c r="N34" i="148"/>
  <c r="N18" i="148"/>
  <c r="N33" i="147"/>
  <c r="N15" i="37"/>
  <c r="N18" i="153"/>
  <c r="N46" i="153"/>
  <c r="N38" i="153"/>
  <c r="N30" i="153"/>
  <c r="N22" i="153"/>
  <c r="N14" i="153"/>
  <c r="N6" i="153"/>
  <c r="N40" i="152"/>
  <c r="N32" i="152"/>
  <c r="N16" i="152"/>
  <c r="N8" i="152"/>
  <c r="N42" i="151"/>
  <c r="N34" i="151"/>
  <c r="N26" i="151"/>
  <c r="N18" i="151"/>
  <c r="N11" i="151"/>
  <c r="N44" i="150"/>
  <c r="N36" i="150"/>
  <c r="N6" i="150"/>
  <c r="N46" i="149"/>
  <c r="N38" i="149"/>
  <c r="N30" i="149"/>
  <c r="N22" i="149"/>
  <c r="N14" i="149"/>
  <c r="N42" i="147"/>
  <c r="N34" i="147"/>
  <c r="N26" i="147"/>
  <c r="N18" i="147"/>
  <c r="N11" i="147"/>
  <c r="N48" i="146"/>
  <c r="N44" i="146"/>
  <c r="N40" i="146"/>
  <c r="N36" i="146"/>
  <c r="N32" i="146"/>
  <c r="N28" i="146"/>
  <c r="N24" i="146"/>
  <c r="N20" i="146"/>
  <c r="N17" i="146"/>
  <c r="N13" i="146"/>
  <c r="N9" i="146"/>
  <c r="N14" i="37"/>
  <c r="N21" i="37"/>
  <c r="N28" i="37"/>
  <c r="N32" i="37"/>
  <c r="N40" i="37"/>
  <c r="N29" i="153"/>
  <c r="N39" i="152"/>
  <c r="N7" i="152"/>
  <c r="N25" i="151"/>
  <c r="N21" i="149"/>
  <c r="N22" i="148"/>
  <c r="N6" i="148"/>
  <c r="N33" i="37"/>
  <c r="N34" i="153"/>
  <c r="N43" i="153"/>
  <c r="N35" i="153"/>
  <c r="N27" i="153"/>
  <c r="N19" i="153"/>
  <c r="N11" i="153"/>
  <c r="N45" i="152"/>
  <c r="N37" i="152"/>
  <c r="N29" i="152"/>
  <c r="N21" i="152"/>
  <c r="N13" i="152"/>
  <c r="N47" i="151"/>
  <c r="N39" i="151"/>
  <c r="N31" i="151"/>
  <c r="N23" i="151"/>
  <c r="N15" i="151"/>
  <c r="N8" i="151"/>
  <c r="N41" i="150"/>
  <c r="N33" i="150"/>
  <c r="N43" i="149"/>
  <c r="N35" i="149"/>
  <c r="N27" i="149"/>
  <c r="N19" i="149"/>
  <c r="N11" i="149"/>
  <c r="N44" i="148"/>
  <c r="N36" i="148"/>
  <c r="N31" i="148"/>
  <c r="N27" i="148"/>
  <c r="N23" i="148"/>
  <c r="N19" i="148"/>
  <c r="N15" i="148"/>
  <c r="N11" i="148"/>
  <c r="N7" i="148"/>
  <c r="N47" i="147"/>
  <c r="N39" i="147"/>
  <c r="N31" i="147"/>
  <c r="N23" i="147"/>
  <c r="N16" i="147"/>
  <c r="N8" i="147"/>
  <c r="N9" i="37"/>
  <c r="N17" i="37"/>
  <c r="N23" i="37"/>
  <c r="N30" i="37"/>
  <c r="N35" i="37"/>
  <c r="N43" i="37"/>
  <c r="N45" i="153"/>
  <c r="N13" i="153"/>
  <c r="N33" i="151"/>
  <c r="N10" i="151"/>
  <c r="N37" i="149"/>
  <c r="N43" i="148"/>
  <c r="N26" i="148"/>
  <c r="N14" i="148"/>
  <c r="N25" i="147"/>
  <c r="N7" i="37"/>
  <c r="N41" i="37"/>
  <c r="N42" i="153"/>
  <c r="N10" i="153"/>
  <c r="N48" i="153"/>
  <c r="N40" i="153"/>
  <c r="N32" i="153"/>
  <c r="N24" i="153"/>
  <c r="N16" i="153"/>
  <c r="N8" i="153"/>
  <c r="N42" i="152"/>
  <c r="N34" i="152"/>
  <c r="N26" i="152"/>
  <c r="N18" i="152"/>
  <c r="N10" i="152"/>
  <c r="N44" i="151"/>
  <c r="N36" i="151"/>
  <c r="N28" i="151"/>
  <c r="N20" i="151"/>
  <c r="N46" i="150"/>
  <c r="N38" i="150"/>
  <c r="N48" i="149"/>
  <c r="N40" i="149"/>
  <c r="N32" i="149"/>
  <c r="N24" i="149"/>
  <c r="N16" i="149"/>
  <c r="N8" i="149"/>
  <c r="N44" i="147"/>
  <c r="N36" i="147"/>
  <c r="N28" i="147"/>
  <c r="N20" i="147"/>
  <c r="N13" i="147"/>
  <c r="N47" i="146"/>
  <c r="N43" i="146"/>
  <c r="N39" i="146"/>
  <c r="N35" i="146"/>
  <c r="N31" i="146"/>
  <c r="N27" i="146"/>
  <c r="N23" i="146"/>
  <c r="N16" i="146"/>
  <c r="N12" i="146"/>
  <c r="N8" i="146"/>
  <c r="N12" i="37"/>
  <c r="N19" i="37"/>
  <c r="N26" i="37"/>
  <c r="N31" i="37"/>
  <c r="N38" i="37"/>
  <c r="N37" i="153"/>
  <c r="N47" i="152"/>
  <c r="N41" i="151"/>
  <c r="N17" i="151"/>
  <c r="N35" i="150"/>
  <c r="N45" i="149"/>
  <c r="N13" i="149"/>
  <c r="N30" i="148"/>
  <c r="N10" i="148"/>
  <c r="N41" i="147"/>
  <c r="N10" i="147"/>
  <c r="N29" i="37"/>
  <c r="N26" i="153"/>
  <c r="N44" i="152"/>
  <c r="N47" i="153"/>
  <c r="N39" i="153"/>
  <c r="N31" i="153"/>
  <c r="N23" i="153"/>
  <c r="N15" i="153"/>
  <c r="N7" i="153"/>
  <c r="N41" i="152"/>
  <c r="N33" i="152"/>
  <c r="N25" i="152"/>
  <c r="N17" i="152"/>
  <c r="N9" i="152"/>
  <c r="N43" i="151"/>
  <c r="N35" i="151"/>
  <c r="N27" i="151"/>
  <c r="N19" i="151"/>
  <c r="N12" i="151"/>
  <c r="N45" i="150"/>
  <c r="N37" i="150"/>
  <c r="N47" i="149"/>
  <c r="N39" i="149"/>
  <c r="N31" i="149"/>
  <c r="N23" i="149"/>
  <c r="N15" i="149"/>
  <c r="N7" i="149"/>
  <c r="N42" i="148"/>
  <c r="N38" i="148"/>
  <c r="N35" i="148"/>
  <c r="N33" i="148"/>
  <c r="N29" i="148"/>
  <c r="N25" i="148"/>
  <c r="N21" i="148"/>
  <c r="N17" i="148"/>
  <c r="N13" i="148"/>
  <c r="N9" i="148"/>
  <c r="N43" i="147"/>
  <c r="N35" i="147"/>
  <c r="N27" i="147"/>
  <c r="N19" i="147"/>
  <c r="N12" i="147"/>
  <c r="N13" i="37"/>
  <c r="N20" i="37"/>
  <c r="N27" i="37"/>
  <c r="N39" i="37"/>
  <c r="N6" i="37"/>
  <c r="N44" i="153"/>
  <c r="N36" i="153"/>
  <c r="N28" i="153"/>
  <c r="N20" i="153"/>
  <c r="N12" i="153"/>
  <c r="N46" i="152"/>
  <c r="N38" i="152"/>
  <c r="N30" i="152"/>
  <c r="N22" i="152"/>
  <c r="N14" i="152"/>
  <c r="N6" i="152"/>
  <c r="N40" i="151"/>
  <c r="N32" i="151"/>
  <c r="N24" i="151"/>
  <c r="N16" i="151"/>
  <c r="N9" i="151"/>
  <c r="N42" i="150"/>
  <c r="N34" i="150"/>
  <c r="N44" i="149"/>
  <c r="N36" i="149"/>
  <c r="N28" i="149"/>
  <c r="N20" i="149"/>
  <c r="N12" i="149"/>
  <c r="N48" i="147"/>
  <c r="N40" i="147"/>
  <c r="N32" i="147"/>
  <c r="N24" i="147"/>
  <c r="N17" i="147"/>
  <c r="N9" i="147"/>
  <c r="N49" i="146"/>
  <c r="N45" i="146"/>
  <c r="N41" i="146"/>
  <c r="N20" i="152"/>
  <c r="N40" i="150"/>
  <c r="N30" i="146"/>
  <c r="N25" i="146"/>
  <c r="N15" i="146"/>
  <c r="N10" i="146"/>
  <c r="N44" i="37"/>
  <c r="N22" i="151"/>
  <c r="N12" i="152"/>
  <c r="N42" i="149"/>
  <c r="N46" i="147"/>
  <c r="N22" i="37"/>
  <c r="N46" i="151"/>
  <c r="N34" i="149"/>
  <c r="N38" i="147"/>
  <c r="N46" i="146"/>
  <c r="N34" i="146"/>
  <c r="N29" i="146"/>
  <c r="N19" i="146"/>
  <c r="N14" i="146"/>
  <c r="N10" i="37"/>
  <c r="N36" i="37"/>
  <c r="N18" i="149"/>
  <c r="N22" i="147"/>
  <c r="N33" i="146"/>
  <c r="N7" i="146"/>
  <c r="N15" i="147"/>
  <c r="N34" i="37"/>
  <c r="N38" i="151"/>
  <c r="N26" i="149"/>
  <c r="N30" i="147"/>
  <c r="N30" i="151"/>
  <c r="N38" i="146"/>
  <c r="N22" i="146"/>
  <c r="N18" i="146"/>
  <c r="N10" i="149"/>
  <c r="N8" i="37"/>
  <c r="N36" i="152"/>
  <c r="N14" i="151"/>
  <c r="N7" i="147"/>
  <c r="N37" i="146"/>
  <c r="N26" i="146"/>
  <c r="N21" i="146"/>
  <c r="N11" i="146"/>
  <c r="N6" i="146"/>
  <c r="N24" i="37"/>
  <c r="N28" i="152"/>
  <c r="N7" i="151"/>
  <c r="N42" i="146"/>
  <c r="N16" i="37"/>
  <c r="N42" i="37"/>
  <c r="N15" i="156"/>
  <c r="N19" i="156"/>
  <c r="N23" i="156"/>
  <c r="N27" i="156"/>
  <c r="N31" i="156"/>
  <c r="N35" i="156"/>
  <c r="N39" i="156"/>
  <c r="N43" i="156"/>
  <c r="N47" i="156"/>
  <c r="N51" i="156"/>
  <c r="N55" i="156"/>
  <c r="N59" i="156"/>
  <c r="N63" i="156"/>
  <c r="N67" i="156"/>
  <c r="N71" i="156"/>
  <c r="N75" i="156"/>
  <c r="N79" i="156"/>
  <c r="N83" i="156"/>
  <c r="N87" i="156"/>
  <c r="N91" i="156"/>
  <c r="N95" i="156"/>
  <c r="N99" i="156"/>
  <c r="N8" i="156"/>
  <c r="N12" i="156"/>
  <c r="N24" i="156"/>
  <c r="N72" i="156"/>
  <c r="A62" i="126" l="1"/>
  <c r="A63" i="126"/>
  <c r="A64" i="126"/>
  <c r="A65" i="126"/>
  <c r="A66" i="126"/>
  <c r="A67" i="126"/>
  <c r="A68" i="126"/>
  <c r="A69" i="126"/>
  <c r="A70" i="126"/>
  <c r="A71" i="126"/>
  <c r="A72" i="126"/>
  <c r="A73" i="126"/>
  <c r="A74" i="126"/>
  <c r="A75" i="126"/>
  <c r="A76" i="126"/>
  <c r="A87" i="126"/>
  <c r="A88" i="126"/>
  <c r="A89" i="126"/>
  <c r="A90" i="126"/>
  <c r="A91" i="126"/>
  <c r="A92" i="126"/>
  <c r="A93" i="126"/>
  <c r="A94" i="126"/>
  <c r="A95" i="126"/>
  <c r="A96" i="126"/>
  <c r="A97" i="126"/>
  <c r="A98" i="126"/>
  <c r="A99" i="126"/>
  <c r="A77" i="126"/>
  <c r="A78" i="126"/>
  <c r="A79" i="126"/>
  <c r="A80" i="126"/>
  <c r="A81" i="126"/>
  <c r="A82" i="126"/>
  <c r="A83" i="126"/>
  <c r="A100" i="126"/>
  <c r="A101" i="126"/>
  <c r="A102" i="126"/>
  <c r="A103" i="126"/>
  <c r="A104" i="126"/>
  <c r="A105" i="126"/>
  <c r="A106" i="126"/>
  <c r="A107" i="126"/>
  <c r="A108" i="126"/>
  <c r="A109" i="126"/>
  <c r="A84" i="126"/>
  <c r="A85" i="126"/>
  <c r="A86" i="126"/>
  <c r="A110" i="126"/>
  <c r="A111" i="126"/>
  <c r="A112" i="126"/>
  <c r="A6" i="126"/>
  <c r="A7" i="126"/>
  <c r="A8" i="126"/>
  <c r="A9" i="126"/>
  <c r="A10" i="126"/>
  <c r="A12" i="126"/>
  <c r="A13" i="126"/>
  <c r="A14" i="126"/>
  <c r="A15" i="126"/>
  <c r="A16" i="126"/>
  <c r="A17" i="126"/>
  <c r="A18" i="126"/>
  <c r="A19" i="126"/>
  <c r="A20" i="126"/>
  <c r="A21" i="126"/>
  <c r="A22" i="126"/>
  <c r="A23" i="126"/>
  <c r="A24" i="126"/>
  <c r="A25" i="126"/>
  <c r="A26" i="126"/>
  <c r="A27" i="126"/>
  <c r="A28" i="126"/>
  <c r="A113" i="126"/>
  <c r="A114" i="126"/>
  <c r="A115" i="126"/>
  <c r="A116" i="126"/>
  <c r="A117" i="126"/>
  <c r="A118" i="126"/>
  <c r="A119" i="126"/>
  <c r="A120" i="126"/>
  <c r="A121" i="126"/>
  <c r="A122" i="126"/>
  <c r="A123" i="126"/>
  <c r="A124" i="126"/>
  <c r="A125" i="126"/>
  <c r="A126" i="126"/>
  <c r="A29" i="126"/>
  <c r="A30" i="126"/>
  <c r="A31" i="126"/>
  <c r="A32" i="126"/>
  <c r="A33" i="126"/>
  <c r="A34" i="126"/>
  <c r="A35" i="126"/>
  <c r="A36" i="126"/>
  <c r="A37" i="126"/>
  <c r="A38" i="126"/>
  <c r="A39" i="126"/>
  <c r="A40" i="126"/>
  <c r="A41" i="126"/>
  <c r="A42" i="126"/>
  <c r="A43" i="126"/>
  <c r="A44" i="126"/>
  <c r="A45" i="126"/>
  <c r="A46" i="126"/>
  <c r="A47" i="126"/>
  <c r="A48" i="126"/>
  <c r="A49" i="126"/>
  <c r="A50" i="126"/>
  <c r="A51" i="126"/>
  <c r="A52" i="126"/>
  <c r="A53" i="126"/>
  <c r="A54" i="126"/>
  <c r="A55" i="126"/>
  <c r="A56" i="126"/>
  <c r="A57" i="126"/>
  <c r="A58" i="126"/>
  <c r="A59" i="126"/>
  <c r="A60" i="126"/>
  <c r="A127" i="126"/>
  <c r="A128" i="126"/>
  <c r="A129" i="126"/>
  <c r="A130" i="126"/>
  <c r="A131" i="126"/>
  <c r="A132" i="126"/>
  <c r="A133" i="126"/>
  <c r="A134" i="126"/>
  <c r="A135" i="126"/>
  <c r="A136" i="126"/>
  <c r="A137" i="126"/>
  <c r="A138" i="126"/>
  <c r="A139" i="126"/>
  <c r="A140" i="126"/>
  <c r="A141" i="126"/>
  <c r="A142" i="126"/>
  <c r="A143" i="126"/>
  <c r="A144" i="126"/>
  <c r="A145" i="126"/>
  <c r="A146" i="126"/>
  <c r="A147" i="126"/>
  <c r="A61" i="126"/>
  <c r="A63" i="122"/>
  <c r="M29" i="126"/>
  <c r="N29" i="126" s="1"/>
  <c r="M30" i="126"/>
  <c r="N30" i="126" s="1"/>
  <c r="M31" i="126"/>
  <c r="N31" i="126" s="1"/>
  <c r="M32" i="126"/>
  <c r="M33" i="126"/>
  <c r="M34" i="126"/>
  <c r="M147" i="126"/>
  <c r="N147" i="126" s="1"/>
  <c r="M28" i="126"/>
  <c r="N28" i="126" s="1"/>
  <c r="M27" i="126"/>
  <c r="N27" i="126" s="1"/>
  <c r="M26" i="126"/>
  <c r="N26" i="126" s="1"/>
  <c r="M25" i="126"/>
  <c r="N25" i="126" s="1"/>
  <c r="M23" i="126"/>
  <c r="N23" i="126" s="1"/>
  <c r="M22" i="126"/>
  <c r="N22" i="126" s="1"/>
  <c r="M21" i="126"/>
  <c r="N21" i="126" s="1"/>
  <c r="M20" i="126"/>
  <c r="N20" i="126" s="1"/>
  <c r="M19" i="126"/>
  <c r="N19" i="126" s="1"/>
  <c r="M18" i="126"/>
  <c r="N18" i="126" s="1"/>
  <c r="M17" i="126"/>
  <c r="N17" i="126" s="1"/>
  <c r="M16" i="126"/>
  <c r="M13" i="126"/>
  <c r="N13" i="126" s="1"/>
  <c r="M12" i="126"/>
  <c r="N12" i="126" s="1"/>
  <c r="M11" i="126"/>
  <c r="N11" i="126" s="1"/>
  <c r="M8" i="126"/>
  <c r="N8" i="126" s="1"/>
  <c r="M7" i="126"/>
  <c r="N7" i="126" s="1"/>
  <c r="A2" i="126"/>
  <c r="A1" i="126" s="1"/>
  <c r="A55" i="133"/>
  <c r="A54" i="133"/>
  <c r="A53" i="133"/>
  <c r="A52" i="133"/>
  <c r="A51" i="133"/>
  <c r="A50" i="133"/>
  <c r="A49" i="133"/>
  <c r="A48" i="133"/>
  <c r="A47" i="133"/>
  <c r="A46" i="133"/>
  <c r="A45" i="133"/>
  <c r="A44" i="133"/>
  <c r="A43" i="133"/>
  <c r="A42" i="133"/>
  <c r="A41" i="133"/>
  <c r="A40" i="133"/>
  <c r="A39" i="133"/>
  <c r="A38" i="133"/>
  <c r="A37" i="133"/>
  <c r="A36" i="133"/>
  <c r="A35" i="133"/>
  <c r="A34" i="133"/>
  <c r="A33" i="133"/>
  <c r="A32" i="133"/>
  <c r="A31" i="133"/>
  <c r="A30" i="133"/>
  <c r="A29" i="133"/>
  <c r="A28" i="133"/>
  <c r="A27" i="133"/>
  <c r="A26" i="133"/>
  <c r="A25" i="133"/>
  <c r="A24" i="133"/>
  <c r="A23" i="133"/>
  <c r="A22" i="133"/>
  <c r="A21" i="133"/>
  <c r="A20" i="133"/>
  <c r="A19" i="133"/>
  <c r="A18" i="133"/>
  <c r="A17" i="133"/>
  <c r="A16" i="133"/>
  <c r="A15" i="133"/>
  <c r="A14" i="133"/>
  <c r="A13" i="133"/>
  <c r="A12" i="133"/>
  <c r="A11" i="133"/>
  <c r="A10" i="133"/>
  <c r="A9" i="133"/>
  <c r="A8" i="133"/>
  <c r="A7" i="133"/>
  <c r="A6" i="133"/>
  <c r="A2" i="133"/>
  <c r="A1" i="133" s="1"/>
  <c r="A1" i="131"/>
  <c r="A98" i="130"/>
  <c r="A97" i="130"/>
  <c r="A96" i="130"/>
  <c r="A95" i="130"/>
  <c r="A94" i="130"/>
  <c r="A93" i="130"/>
  <c r="A92" i="130"/>
  <c r="A91" i="130"/>
  <c r="A90" i="130"/>
  <c r="A89" i="130"/>
  <c r="A88" i="130"/>
  <c r="A87" i="130"/>
  <c r="A86" i="130"/>
  <c r="A85" i="130"/>
  <c r="A84" i="130"/>
  <c r="A83" i="130"/>
  <c r="A82" i="130"/>
  <c r="A81" i="130"/>
  <c r="A80" i="130"/>
  <c r="A79" i="130"/>
  <c r="A78" i="130"/>
  <c r="A77" i="130"/>
  <c r="A76" i="130"/>
  <c r="A75" i="130"/>
  <c r="A74" i="130"/>
  <c r="A73" i="130"/>
  <c r="A72" i="130"/>
  <c r="A71" i="130"/>
  <c r="A70" i="130"/>
  <c r="A69" i="130"/>
  <c r="A68" i="130"/>
  <c r="A67" i="130"/>
  <c r="A66" i="130"/>
  <c r="A65" i="130"/>
  <c r="A64" i="130"/>
  <c r="A63" i="130"/>
  <c r="A62" i="130"/>
  <c r="A61" i="130"/>
  <c r="A60" i="130"/>
  <c r="A59" i="130"/>
  <c r="A58" i="130"/>
  <c r="A57" i="130"/>
  <c r="A56" i="130"/>
  <c r="A55" i="130"/>
  <c r="A54" i="130"/>
  <c r="A53" i="130"/>
  <c r="A52" i="130"/>
  <c r="A51" i="130"/>
  <c r="A50" i="130"/>
  <c r="A49" i="130"/>
  <c r="A48" i="130"/>
  <c r="A47" i="130"/>
  <c r="A46" i="130"/>
  <c r="A45" i="130"/>
  <c r="A44" i="130"/>
  <c r="A43" i="130"/>
  <c r="A42" i="130"/>
  <c r="A41" i="130"/>
  <c r="A40" i="130"/>
  <c r="A39" i="130"/>
  <c r="A38" i="130"/>
  <c r="A37" i="130"/>
  <c r="A36" i="130"/>
  <c r="A35" i="130"/>
  <c r="A34" i="130"/>
  <c r="A33" i="130"/>
  <c r="A32" i="130"/>
  <c r="A31" i="130"/>
  <c r="A30" i="130"/>
  <c r="A29" i="130"/>
  <c r="A28" i="130"/>
  <c r="A27" i="130"/>
  <c r="A11" i="130"/>
  <c r="A10" i="130"/>
  <c r="A9" i="130"/>
  <c r="A8" i="130"/>
  <c r="A7" i="130"/>
  <c r="A6" i="130"/>
  <c r="A26" i="130"/>
  <c r="A25" i="130"/>
  <c r="A24" i="130"/>
  <c r="A23" i="130"/>
  <c r="A15" i="130"/>
  <c r="A14" i="130"/>
  <c r="A13" i="130"/>
  <c r="A12" i="130"/>
  <c r="A22" i="130"/>
  <c r="A18" i="130"/>
  <c r="A17" i="130"/>
  <c r="A16" i="130"/>
  <c r="A20" i="130"/>
  <c r="A19" i="130"/>
  <c r="N21" i="130"/>
  <c r="A21" i="130"/>
  <c r="N93" i="130"/>
  <c r="A2" i="130"/>
  <c r="A1" i="130" s="1"/>
  <c r="N107" i="129"/>
  <c r="A2" i="129"/>
  <c r="A1" i="129" s="1"/>
  <c r="A94" i="128"/>
  <c r="A93" i="128"/>
  <c r="A92" i="128"/>
  <c r="A91" i="128"/>
  <c r="A90" i="128"/>
  <c r="A89" i="128"/>
  <c r="A88" i="128"/>
  <c r="A87" i="128"/>
  <c r="A86" i="128"/>
  <c r="A85" i="128"/>
  <c r="A84" i="128"/>
  <c r="A83" i="128"/>
  <c r="A82" i="128"/>
  <c r="A81" i="128"/>
  <c r="A80" i="128"/>
  <c r="A79" i="128"/>
  <c r="A78" i="128"/>
  <c r="A77" i="128"/>
  <c r="A47" i="128"/>
  <c r="A46" i="128"/>
  <c r="A45" i="128"/>
  <c r="A44" i="128"/>
  <c r="A43" i="128"/>
  <c r="A42" i="128"/>
  <c r="A41" i="128"/>
  <c r="A40" i="128"/>
  <c r="A39" i="128"/>
  <c r="A38" i="128"/>
  <c r="A76" i="128"/>
  <c r="A56" i="128"/>
  <c r="A55" i="128"/>
  <c r="A54" i="128"/>
  <c r="A53" i="128"/>
  <c r="A52" i="128"/>
  <c r="A51" i="128"/>
  <c r="A50" i="128"/>
  <c r="A49" i="128"/>
  <c r="A48" i="128"/>
  <c r="A57" i="128"/>
  <c r="A75" i="128"/>
  <c r="A74" i="128"/>
  <c r="A73" i="128"/>
  <c r="A72" i="128"/>
  <c r="A71" i="128"/>
  <c r="A70" i="128"/>
  <c r="A69" i="128"/>
  <c r="A68" i="128"/>
  <c r="A67" i="128"/>
  <c r="A66" i="128"/>
  <c r="A37" i="128"/>
  <c r="A36" i="128"/>
  <c r="A35" i="128"/>
  <c r="A34" i="128"/>
  <c r="A33" i="128"/>
  <c r="A32" i="128"/>
  <c r="A31" i="128"/>
  <c r="A30" i="128"/>
  <c r="A29" i="128"/>
  <c r="A28" i="128"/>
  <c r="A27" i="128"/>
  <c r="A26" i="128"/>
  <c r="A25" i="128"/>
  <c r="A24" i="128"/>
  <c r="A23" i="128"/>
  <c r="A22" i="128"/>
  <c r="A21" i="128"/>
  <c r="A20" i="128"/>
  <c r="A65" i="128"/>
  <c r="A64" i="128"/>
  <c r="A63" i="128"/>
  <c r="A62" i="128"/>
  <c r="A61" i="128"/>
  <c r="A60" i="128"/>
  <c r="A59" i="128"/>
  <c r="A58" i="128"/>
  <c r="A15" i="128"/>
  <c r="A14" i="128"/>
  <c r="A13" i="128"/>
  <c r="A12" i="128"/>
  <c r="A11" i="128"/>
  <c r="A10" i="128"/>
  <c r="A2" i="128"/>
  <c r="A1" i="128" s="1"/>
  <c r="A97" i="110"/>
  <c r="A96" i="110"/>
  <c r="A95" i="110"/>
  <c r="A94" i="110"/>
  <c r="A93" i="110"/>
  <c r="A92" i="110"/>
  <c r="A91" i="110"/>
  <c r="A90" i="110"/>
  <c r="A89" i="110"/>
  <c r="A88" i="110"/>
  <c r="A87" i="110"/>
  <c r="A86" i="110"/>
  <c r="A85" i="110"/>
  <c r="A84" i="110"/>
  <c r="A83" i="110"/>
  <c r="A82" i="110"/>
  <c r="A81" i="110"/>
  <c r="A80" i="110"/>
  <c r="A79" i="110"/>
  <c r="A78" i="110"/>
  <c r="A77" i="110"/>
  <c r="A76" i="110"/>
  <c r="A75" i="110"/>
  <c r="A74" i="110"/>
  <c r="A73" i="110"/>
  <c r="A72" i="110"/>
  <c r="A71" i="110"/>
  <c r="A70" i="110"/>
  <c r="A69" i="110"/>
  <c r="A68" i="110"/>
  <c r="A67" i="110"/>
  <c r="A66" i="110"/>
  <c r="A65" i="110"/>
  <c r="A64" i="110"/>
  <c r="A63" i="110"/>
  <c r="A62" i="110"/>
  <c r="A61" i="110"/>
  <c r="A60" i="110"/>
  <c r="A59" i="110"/>
  <c r="A58" i="110"/>
  <c r="A57" i="110"/>
  <c r="A56" i="110"/>
  <c r="A55" i="110"/>
  <c r="A54" i="110"/>
  <c r="A53" i="110"/>
  <c r="A52" i="110"/>
  <c r="A51" i="110"/>
  <c r="A50" i="110"/>
  <c r="A49" i="110"/>
  <c r="A48" i="110"/>
  <c r="A47" i="110"/>
  <c r="A46" i="110"/>
  <c r="A45" i="110"/>
  <c r="A44" i="110"/>
  <c r="A43" i="110"/>
  <c r="A42" i="110"/>
  <c r="A41" i="110"/>
  <c r="A40" i="110"/>
  <c r="A39" i="110"/>
  <c r="A38" i="110"/>
  <c r="A37" i="110"/>
  <c r="A36" i="110"/>
  <c r="A35" i="110"/>
  <c r="A34" i="110"/>
  <c r="A33" i="110"/>
  <c r="A32" i="110"/>
  <c r="A31" i="110"/>
  <c r="A30" i="110"/>
  <c r="A29" i="110"/>
  <c r="A28" i="110"/>
  <c r="A27" i="110"/>
  <c r="A26" i="110"/>
  <c r="A25" i="110"/>
  <c r="A24" i="110"/>
  <c r="A23" i="110"/>
  <c r="A22" i="110"/>
  <c r="A21" i="110"/>
  <c r="A20" i="110"/>
  <c r="A19" i="110"/>
  <c r="A18" i="110"/>
  <c r="A17" i="110"/>
  <c r="A16" i="110"/>
  <c r="A15" i="110"/>
  <c r="A14" i="110"/>
  <c r="A13" i="110"/>
  <c r="A12" i="110"/>
  <c r="A11" i="110"/>
  <c r="A10" i="110"/>
  <c r="A9" i="110"/>
  <c r="A8" i="110"/>
  <c r="A7" i="110"/>
  <c r="A6" i="110"/>
  <c r="N5" i="110"/>
  <c r="A2" i="110"/>
  <c r="A1" i="110" s="1"/>
  <c r="A100" i="125"/>
  <c r="A99" i="125"/>
  <c r="A98" i="125"/>
  <c r="A97" i="125"/>
  <c r="A96" i="125"/>
  <c r="A95" i="125"/>
  <c r="A94" i="125"/>
  <c r="A93" i="125"/>
  <c r="A92" i="125"/>
  <c r="A91" i="125"/>
  <c r="A90" i="125"/>
  <c r="A89" i="125"/>
  <c r="A88" i="125"/>
  <c r="A87" i="125"/>
  <c r="A86" i="125"/>
  <c r="A85" i="125"/>
  <c r="A84" i="125"/>
  <c r="A83" i="125"/>
  <c r="A82" i="125"/>
  <c r="A81" i="125"/>
  <c r="A80" i="125"/>
  <c r="A79" i="125"/>
  <c r="A78" i="125"/>
  <c r="A77" i="125"/>
  <c r="A76" i="125"/>
  <c r="A75" i="125"/>
  <c r="A74" i="125"/>
  <c r="A73" i="125"/>
  <c r="A72" i="125"/>
  <c r="A71" i="125"/>
  <c r="A70" i="125"/>
  <c r="A69" i="125"/>
  <c r="A68" i="125"/>
  <c r="A67" i="125"/>
  <c r="A66" i="125"/>
  <c r="A65" i="125"/>
  <c r="A64" i="125"/>
  <c r="A63" i="125"/>
  <c r="A62" i="125"/>
  <c r="A61" i="125"/>
  <c r="A60" i="125"/>
  <c r="A59" i="125"/>
  <c r="A58" i="125"/>
  <c r="A57" i="125"/>
  <c r="A56" i="125"/>
  <c r="A55" i="125"/>
  <c r="A54" i="125"/>
  <c r="A53" i="125"/>
  <c r="A52" i="125"/>
  <c r="A51" i="125"/>
  <c r="A50" i="125"/>
  <c r="A49" i="125"/>
  <c r="A48" i="125"/>
  <c r="A47" i="125"/>
  <c r="A46" i="125"/>
  <c r="A45" i="125"/>
  <c r="A44" i="125"/>
  <c r="A43" i="125"/>
  <c r="A42" i="125"/>
  <c r="A41" i="125"/>
  <c r="A40" i="125"/>
  <c r="A39" i="125"/>
  <c r="A38" i="125"/>
  <c r="A21" i="125"/>
  <c r="A2" i="125"/>
  <c r="A1" i="125" s="1"/>
  <c r="M100" i="124"/>
  <c r="A100" i="124"/>
  <c r="M99" i="124"/>
  <c r="A99" i="124"/>
  <c r="M98" i="124"/>
  <c r="A98" i="124"/>
  <c r="M97" i="124"/>
  <c r="A97" i="124"/>
  <c r="M96" i="124"/>
  <c r="A96" i="124"/>
  <c r="M95" i="124"/>
  <c r="A95" i="124"/>
  <c r="M94" i="124"/>
  <c r="A94" i="124"/>
  <c r="M93" i="124"/>
  <c r="A93" i="124"/>
  <c r="M92" i="124"/>
  <c r="A92" i="124"/>
  <c r="M91" i="124"/>
  <c r="A91" i="124"/>
  <c r="M90" i="124"/>
  <c r="A90" i="124"/>
  <c r="M89" i="124"/>
  <c r="A89" i="124"/>
  <c r="M88" i="124"/>
  <c r="A88" i="124"/>
  <c r="M87" i="124"/>
  <c r="A87" i="124"/>
  <c r="M86" i="124"/>
  <c r="A86" i="124"/>
  <c r="M85" i="124"/>
  <c r="A85" i="124"/>
  <c r="M84" i="124"/>
  <c r="A84" i="124"/>
  <c r="M83" i="124"/>
  <c r="A83" i="124"/>
  <c r="M82" i="124"/>
  <c r="A82" i="124"/>
  <c r="M81" i="124"/>
  <c r="A81" i="124"/>
  <c r="M80" i="124"/>
  <c r="A80" i="124"/>
  <c r="M79" i="124"/>
  <c r="A79" i="124"/>
  <c r="M78" i="124"/>
  <c r="A78" i="124"/>
  <c r="M77" i="124"/>
  <c r="A77" i="124"/>
  <c r="M76" i="124"/>
  <c r="A76" i="124"/>
  <c r="M75" i="124"/>
  <c r="A75" i="124"/>
  <c r="M74" i="124"/>
  <c r="A74" i="124"/>
  <c r="M73" i="124"/>
  <c r="A73" i="124"/>
  <c r="M72" i="124"/>
  <c r="A72" i="124"/>
  <c r="M71" i="124"/>
  <c r="A71" i="124"/>
  <c r="M70" i="124"/>
  <c r="A70" i="124"/>
  <c r="M69" i="124"/>
  <c r="A69" i="124"/>
  <c r="M68" i="124"/>
  <c r="A68" i="124"/>
  <c r="M67" i="124"/>
  <c r="A67" i="124"/>
  <c r="M66" i="124"/>
  <c r="A66" i="124"/>
  <c r="M65" i="124"/>
  <c r="A65" i="124"/>
  <c r="M64" i="124"/>
  <c r="A64" i="124"/>
  <c r="M63" i="124"/>
  <c r="A63" i="124"/>
  <c r="M62" i="124"/>
  <c r="A62" i="124"/>
  <c r="M61" i="124"/>
  <c r="A61" i="124"/>
  <c r="M60" i="124"/>
  <c r="A60" i="124"/>
  <c r="M59" i="124"/>
  <c r="A59" i="124"/>
  <c r="M58" i="124"/>
  <c r="A58" i="124"/>
  <c r="M57" i="124"/>
  <c r="A57" i="124"/>
  <c r="M56" i="124"/>
  <c r="A56" i="124"/>
  <c r="M55" i="124"/>
  <c r="A55" i="124"/>
  <c r="M54" i="124"/>
  <c r="A54" i="124"/>
  <c r="M53" i="124"/>
  <c r="A53" i="124"/>
  <c r="M52" i="124"/>
  <c r="A52" i="124"/>
  <c r="M51" i="124"/>
  <c r="A51" i="124"/>
  <c r="M50" i="124"/>
  <c r="A50" i="124"/>
  <c r="M49" i="124"/>
  <c r="A49" i="124"/>
  <c r="M48" i="124"/>
  <c r="A48" i="124"/>
  <c r="M47" i="124"/>
  <c r="A47" i="124"/>
  <c r="M46" i="124"/>
  <c r="A46" i="124"/>
  <c r="M45" i="124"/>
  <c r="A45" i="124"/>
  <c r="M44" i="124"/>
  <c r="A44" i="124"/>
  <c r="M43" i="124"/>
  <c r="A43" i="124"/>
  <c r="M42" i="124"/>
  <c r="A42" i="124"/>
  <c r="M41" i="124"/>
  <c r="A41" i="124"/>
  <c r="M40" i="124"/>
  <c r="A40" i="124"/>
  <c r="M39" i="124"/>
  <c r="A39" i="124"/>
  <c r="M38" i="124"/>
  <c r="A38" i="124"/>
  <c r="M37" i="124"/>
  <c r="A37" i="124"/>
  <c r="M36" i="124"/>
  <c r="A36" i="124"/>
  <c r="M35" i="124"/>
  <c r="A35" i="124"/>
  <c r="M34" i="124"/>
  <c r="A34" i="124"/>
  <c r="M33" i="124"/>
  <c r="A33" i="124"/>
  <c r="M32" i="124"/>
  <c r="A32" i="124"/>
  <c r="M31" i="124"/>
  <c r="N31" i="124" s="1"/>
  <c r="A31" i="124"/>
  <c r="M30" i="124"/>
  <c r="A30" i="124"/>
  <c r="M29" i="124"/>
  <c r="A29" i="124"/>
  <c r="M28" i="124"/>
  <c r="A28" i="124"/>
  <c r="M27" i="124"/>
  <c r="A27" i="124"/>
  <c r="M26" i="124"/>
  <c r="A26" i="124"/>
  <c r="M25" i="124"/>
  <c r="A25" i="124"/>
  <c r="M24" i="124"/>
  <c r="A24" i="124"/>
  <c r="M23" i="124"/>
  <c r="A23" i="124"/>
  <c r="M22" i="124"/>
  <c r="A22" i="124"/>
  <c r="M21" i="124"/>
  <c r="A21" i="124"/>
  <c r="M20" i="124"/>
  <c r="A20" i="124"/>
  <c r="M19" i="124"/>
  <c r="A19" i="124"/>
  <c r="M18" i="124"/>
  <c r="A18" i="124"/>
  <c r="M17" i="124"/>
  <c r="A17" i="124"/>
  <c r="M16" i="124"/>
  <c r="A16" i="124"/>
  <c r="M15" i="124"/>
  <c r="A15" i="124"/>
  <c r="M14" i="124"/>
  <c r="A14" i="124"/>
  <c r="M13" i="124"/>
  <c r="A13" i="124"/>
  <c r="M12" i="124"/>
  <c r="A12" i="124"/>
  <c r="M11" i="124"/>
  <c r="A11" i="124"/>
  <c r="M10" i="124"/>
  <c r="A10" i="124"/>
  <c r="M9" i="124"/>
  <c r="A9" i="124"/>
  <c r="M8" i="124"/>
  <c r="A8" i="124"/>
  <c r="M7" i="124"/>
  <c r="A7" i="124"/>
  <c r="M6" i="124"/>
  <c r="A6" i="124"/>
  <c r="N5" i="124"/>
  <c r="A2" i="124"/>
  <c r="A1" i="124" s="1"/>
  <c r="A98" i="121"/>
  <c r="A97" i="121"/>
  <c r="A96" i="121"/>
  <c r="A95" i="121"/>
  <c r="A94" i="121"/>
  <c r="A93" i="121"/>
  <c r="A92" i="121"/>
  <c r="A91" i="121"/>
  <c r="A90" i="121"/>
  <c r="A89" i="121"/>
  <c r="A88" i="121"/>
  <c r="A87" i="121"/>
  <c r="A86" i="121"/>
  <c r="A85" i="121"/>
  <c r="A84" i="121"/>
  <c r="A83" i="121"/>
  <c r="A82" i="121"/>
  <c r="A81" i="121"/>
  <c r="A80" i="121"/>
  <c r="A79" i="121"/>
  <c r="A78" i="121"/>
  <c r="A77" i="121"/>
  <c r="A76" i="121"/>
  <c r="A75" i="121"/>
  <c r="A74" i="121"/>
  <c r="A73" i="121"/>
  <c r="A72" i="121"/>
  <c r="A71" i="121"/>
  <c r="A70" i="121"/>
  <c r="A69" i="121"/>
  <c r="A68" i="121"/>
  <c r="A67" i="121"/>
  <c r="A66" i="121"/>
  <c r="A65" i="121"/>
  <c r="A64" i="121"/>
  <c r="A63" i="121"/>
  <c r="A62" i="121"/>
  <c r="A61" i="121"/>
  <c r="A60" i="121"/>
  <c r="A59" i="121"/>
  <c r="A58" i="121"/>
  <c r="A57" i="121"/>
  <c r="A56" i="121"/>
  <c r="A55" i="121"/>
  <c r="A54" i="121"/>
  <c r="A53" i="121"/>
  <c r="A52" i="121"/>
  <c r="A51" i="121"/>
  <c r="A50" i="121"/>
  <c r="A49" i="121"/>
  <c r="A48" i="121"/>
  <c r="A47" i="121"/>
  <c r="A46" i="121"/>
  <c r="A45" i="121"/>
  <c r="A44" i="121"/>
  <c r="A43" i="121"/>
  <c r="A42" i="121"/>
  <c r="A41" i="121"/>
  <c r="A40" i="121"/>
  <c r="A39" i="121"/>
  <c r="A38" i="121"/>
  <c r="A37" i="121"/>
  <c r="A36" i="121"/>
  <c r="A35" i="121"/>
  <c r="A34" i="121"/>
  <c r="A33" i="121"/>
  <c r="A32" i="121"/>
  <c r="A31" i="121"/>
  <c r="A30" i="121"/>
  <c r="A29" i="121"/>
  <c r="A28" i="121"/>
  <c r="A27" i="121"/>
  <c r="A26" i="121"/>
  <c r="A25" i="121"/>
  <c r="A24" i="121"/>
  <c r="A23" i="121"/>
  <c r="A22" i="121"/>
  <c r="A21" i="121"/>
  <c r="A20" i="121"/>
  <c r="A19" i="121"/>
  <c r="A18" i="121"/>
  <c r="A17" i="121"/>
  <c r="A16" i="121"/>
  <c r="A15" i="121"/>
  <c r="M14" i="121"/>
  <c r="A14" i="121"/>
  <c r="M13" i="121"/>
  <c r="A13" i="121"/>
  <c r="M12" i="121"/>
  <c r="A12" i="121"/>
  <c r="M11" i="121"/>
  <c r="A11" i="121"/>
  <c r="M10" i="121"/>
  <c r="A10" i="121"/>
  <c r="M9" i="121"/>
  <c r="A9" i="121"/>
  <c r="M8" i="121"/>
  <c r="A8" i="121"/>
  <c r="M7" i="121"/>
  <c r="A7" i="121"/>
  <c r="M6" i="121"/>
  <c r="A6" i="121"/>
  <c r="N5" i="121"/>
  <c r="A2" i="121"/>
  <c r="A1" i="121" s="1"/>
  <c r="A98" i="118"/>
  <c r="A97" i="118"/>
  <c r="A96" i="118"/>
  <c r="A95" i="118"/>
  <c r="A94" i="118"/>
  <c r="A93" i="118"/>
  <c r="A92" i="118"/>
  <c r="A91" i="118"/>
  <c r="A90" i="118"/>
  <c r="A89" i="118"/>
  <c r="A88" i="118"/>
  <c r="A87" i="118"/>
  <c r="A86" i="118"/>
  <c r="A85" i="118"/>
  <c r="A84" i="118"/>
  <c r="A83" i="118"/>
  <c r="A82" i="118"/>
  <c r="A81" i="118"/>
  <c r="A80" i="118"/>
  <c r="A79" i="118"/>
  <c r="A78" i="118"/>
  <c r="A77" i="118"/>
  <c r="A76" i="118"/>
  <c r="A75" i="118"/>
  <c r="A74" i="118"/>
  <c r="A73" i="118"/>
  <c r="A72" i="118"/>
  <c r="A71" i="118"/>
  <c r="A70" i="118"/>
  <c r="A69" i="118"/>
  <c r="A68" i="118"/>
  <c r="A67" i="118"/>
  <c r="A66" i="118"/>
  <c r="A65" i="118"/>
  <c r="A64" i="118"/>
  <c r="A63" i="118"/>
  <c r="A62" i="118"/>
  <c r="A61" i="118"/>
  <c r="A60" i="118"/>
  <c r="A59" i="118"/>
  <c r="A58" i="118"/>
  <c r="A57" i="118"/>
  <c r="A56" i="118"/>
  <c r="A55" i="118"/>
  <c r="A54" i="118"/>
  <c r="A53" i="118"/>
  <c r="A52" i="118"/>
  <c r="A51" i="118"/>
  <c r="A50" i="118"/>
  <c r="A49" i="118"/>
  <c r="A47" i="118"/>
  <c r="A46" i="118"/>
  <c r="A45" i="118"/>
  <c r="A44" i="118"/>
  <c r="A43" i="118"/>
  <c r="A42" i="118"/>
  <c r="A41" i="118"/>
  <c r="A40" i="118"/>
  <c r="A39" i="118"/>
  <c r="A38" i="118"/>
  <c r="A36" i="118"/>
  <c r="A35" i="118"/>
  <c r="A34" i="118"/>
  <c r="N33" i="118"/>
  <c r="A33" i="118"/>
  <c r="N32" i="118"/>
  <c r="A32" i="118"/>
  <c r="N31" i="118"/>
  <c r="A31" i="118"/>
  <c r="N30" i="118"/>
  <c r="A30" i="118"/>
  <c r="N29" i="118"/>
  <c r="A29" i="118"/>
  <c r="A28" i="118"/>
  <c r="N27" i="118"/>
  <c r="A27" i="118"/>
  <c r="N26" i="118"/>
  <c r="A26" i="118"/>
  <c r="N25" i="118"/>
  <c r="A25" i="118"/>
  <c r="N24" i="118"/>
  <c r="A24" i="118"/>
  <c r="N23" i="118"/>
  <c r="A23" i="118"/>
  <c r="N22" i="118"/>
  <c r="A22" i="118"/>
  <c r="N21" i="118"/>
  <c r="A21" i="118"/>
  <c r="N20" i="118"/>
  <c r="A20" i="118"/>
  <c r="N19" i="118"/>
  <c r="A19" i="118"/>
  <c r="A18" i="118"/>
  <c r="A17" i="118"/>
  <c r="A16" i="118"/>
  <c r="N15" i="118"/>
  <c r="A15" i="118"/>
  <c r="N14" i="118"/>
  <c r="A14" i="118"/>
  <c r="N13" i="118"/>
  <c r="A13" i="118"/>
  <c r="N12" i="118"/>
  <c r="A12" i="118"/>
  <c r="N11" i="118"/>
  <c r="A11" i="118"/>
  <c r="N10" i="118"/>
  <c r="A10" i="118"/>
  <c r="A9" i="118"/>
  <c r="N8" i="118"/>
  <c r="A8" i="118"/>
  <c r="A7" i="118"/>
  <c r="M6" i="118"/>
  <c r="A6" i="118"/>
  <c r="A2" i="118"/>
  <c r="A1" i="118" s="1"/>
  <c r="A100" i="111"/>
  <c r="A99" i="111"/>
  <c r="A98" i="111"/>
  <c r="A97" i="111"/>
  <c r="A96" i="111"/>
  <c r="A95" i="111"/>
  <c r="A94" i="111"/>
  <c r="A93" i="111"/>
  <c r="A92" i="111"/>
  <c r="A91" i="111"/>
  <c r="A90" i="111"/>
  <c r="A89" i="111"/>
  <c r="A88" i="111"/>
  <c r="A87" i="111"/>
  <c r="A86" i="111"/>
  <c r="A85" i="111"/>
  <c r="A84" i="111"/>
  <c r="A83" i="111"/>
  <c r="A82" i="111"/>
  <c r="A81" i="111"/>
  <c r="A80" i="111"/>
  <c r="A79" i="111"/>
  <c r="A78" i="111"/>
  <c r="A77" i="111"/>
  <c r="A76" i="111"/>
  <c r="A75" i="111"/>
  <c r="A74" i="111"/>
  <c r="A73" i="111"/>
  <c r="A72" i="111"/>
  <c r="M64" i="111"/>
  <c r="M63" i="111"/>
  <c r="M62" i="111"/>
  <c r="M61" i="111"/>
  <c r="M57" i="111"/>
  <c r="M56" i="111"/>
  <c r="M55" i="111"/>
  <c r="M54" i="111"/>
  <c r="M53" i="111"/>
  <c r="M52" i="111"/>
  <c r="M51" i="111"/>
  <c r="M50" i="111"/>
  <c r="M49" i="111"/>
  <c r="M48" i="111"/>
  <c r="M43" i="111"/>
  <c r="M42" i="111"/>
  <c r="M41" i="111"/>
  <c r="M40" i="111"/>
  <c r="M39" i="111"/>
  <c r="M38" i="111"/>
  <c r="M37" i="111"/>
  <c r="M36" i="111"/>
  <c r="M31" i="111"/>
  <c r="M30" i="111"/>
  <c r="M29" i="111"/>
  <c r="M28" i="111"/>
  <c r="M27" i="111"/>
  <c r="M26" i="111"/>
  <c r="M25" i="111"/>
  <c r="M24" i="111"/>
  <c r="M20" i="111"/>
  <c r="M19" i="111"/>
  <c r="M18" i="111"/>
  <c r="M17" i="111"/>
  <c r="M16" i="111"/>
  <c r="M8" i="111"/>
  <c r="M7" i="111"/>
  <c r="M6" i="111"/>
  <c r="N5" i="111"/>
  <c r="A2" i="111"/>
  <c r="A1" i="111" s="1"/>
  <c r="A99" i="112"/>
  <c r="A98" i="112"/>
  <c r="A97" i="112"/>
  <c r="A96" i="112"/>
  <c r="A95" i="112"/>
  <c r="A94" i="112"/>
  <c r="A93" i="112"/>
  <c r="A92" i="112"/>
  <c r="A91" i="112"/>
  <c r="A90" i="112"/>
  <c r="A89" i="112"/>
  <c r="A88" i="112"/>
  <c r="A87" i="112"/>
  <c r="A86" i="112"/>
  <c r="A85" i="112"/>
  <c r="A84" i="112"/>
  <c r="A83" i="112"/>
  <c r="A82" i="112"/>
  <c r="A81" i="112"/>
  <c r="A80" i="112"/>
  <c r="A79" i="112"/>
  <c r="A78" i="112"/>
  <c r="A77" i="112"/>
  <c r="A76" i="112"/>
  <c r="A75" i="112"/>
  <c r="A74" i="112"/>
  <c r="A73" i="112"/>
  <c r="A72" i="112"/>
  <c r="A71" i="112"/>
  <c r="A70" i="112"/>
  <c r="A69" i="112"/>
  <c r="A68" i="112"/>
  <c r="A67" i="112"/>
  <c r="A66" i="112"/>
  <c r="A65" i="112"/>
  <c r="A64" i="112"/>
  <c r="A63" i="112"/>
  <c r="A62" i="112"/>
  <c r="A61" i="112"/>
  <c r="A60" i="112"/>
  <c r="A59" i="112"/>
  <c r="A58" i="112"/>
  <c r="A57" i="112"/>
  <c r="A56" i="112"/>
  <c r="A55" i="112"/>
  <c r="A54" i="112"/>
  <c r="A53" i="112"/>
  <c r="A52" i="112"/>
  <c r="A51" i="112"/>
  <c r="A50" i="112"/>
  <c r="A49" i="112"/>
  <c r="A48" i="112"/>
  <c r="A47" i="112"/>
  <c r="A46" i="112"/>
  <c r="A45" i="112"/>
  <c r="A44" i="112"/>
  <c r="A43" i="112"/>
  <c r="A42" i="112"/>
  <c r="A41" i="112"/>
  <c r="A40" i="112"/>
  <c r="A39" i="112"/>
  <c r="A38" i="112"/>
  <c r="A37" i="112"/>
  <c r="A36" i="112"/>
  <c r="A35" i="112"/>
  <c r="A34" i="112"/>
  <c r="A33" i="112"/>
  <c r="A32" i="112"/>
  <c r="A31" i="112"/>
  <c r="A30" i="112"/>
  <c r="A29" i="112"/>
  <c r="A28" i="112"/>
  <c r="A27" i="112"/>
  <c r="A26" i="112"/>
  <c r="A25" i="112"/>
  <c r="A24" i="112"/>
  <c r="A23" i="112"/>
  <c r="A22" i="112"/>
  <c r="M21" i="112"/>
  <c r="A21" i="112"/>
  <c r="M20" i="112"/>
  <c r="A20" i="112"/>
  <c r="M19" i="112"/>
  <c r="A19" i="112"/>
  <c r="M18" i="112"/>
  <c r="A18" i="112"/>
  <c r="M17" i="112"/>
  <c r="A17" i="112"/>
  <c r="M16" i="112"/>
  <c r="A16" i="112"/>
  <c r="M15" i="112"/>
  <c r="A15" i="112"/>
  <c r="M14" i="112"/>
  <c r="A14" i="112"/>
  <c r="M13" i="112"/>
  <c r="A13" i="112"/>
  <c r="M12" i="112"/>
  <c r="A12" i="112"/>
  <c r="A11" i="112"/>
  <c r="M10" i="112"/>
  <c r="A10" i="112"/>
  <c r="M9" i="112"/>
  <c r="A9" i="112"/>
  <c r="M8" i="112"/>
  <c r="A8" i="112"/>
  <c r="M7" i="112"/>
  <c r="A7" i="112"/>
  <c r="M6" i="112"/>
  <c r="A6" i="112"/>
  <c r="N5" i="112"/>
  <c r="A2" i="112"/>
  <c r="A1" i="112" s="1"/>
  <c r="A98" i="113"/>
  <c r="A97" i="113"/>
  <c r="A96" i="113"/>
  <c r="A95" i="113"/>
  <c r="A94" i="113"/>
  <c r="A93" i="113"/>
  <c r="A92" i="113"/>
  <c r="A91" i="113"/>
  <c r="A90" i="113"/>
  <c r="A89" i="113"/>
  <c r="A88" i="113"/>
  <c r="A87" i="113"/>
  <c r="A86" i="113"/>
  <c r="A85" i="113"/>
  <c r="A84" i="113"/>
  <c r="A83" i="113"/>
  <c r="A82" i="113"/>
  <c r="A81" i="113"/>
  <c r="A80" i="113"/>
  <c r="A79" i="113"/>
  <c r="N78" i="113"/>
  <c r="A78" i="113"/>
  <c r="N77" i="113"/>
  <c r="A77" i="113"/>
  <c r="N76" i="113"/>
  <c r="A76" i="113"/>
  <c r="N75" i="113"/>
  <c r="A75" i="113"/>
  <c r="N74" i="113"/>
  <c r="A74" i="113"/>
  <c r="A73" i="113"/>
  <c r="A72" i="113"/>
  <c r="A71" i="113"/>
  <c r="N70" i="113"/>
  <c r="A70" i="113"/>
  <c r="N69" i="113"/>
  <c r="A69" i="113"/>
  <c r="N68" i="113"/>
  <c r="A68" i="113"/>
  <c r="N67" i="113"/>
  <c r="A67" i="113"/>
  <c r="A66" i="113"/>
  <c r="A65" i="113"/>
  <c r="A64" i="113"/>
  <c r="A63" i="113"/>
  <c r="N62" i="113"/>
  <c r="A62" i="113"/>
  <c r="N61" i="113"/>
  <c r="A61" i="113"/>
  <c r="A60" i="113"/>
  <c r="A59" i="113"/>
  <c r="A58" i="113"/>
  <c r="A57" i="113"/>
  <c r="A56" i="113"/>
  <c r="A55" i="113"/>
  <c r="N54" i="113"/>
  <c r="A54" i="113"/>
  <c r="A53" i="113"/>
  <c r="N52" i="113"/>
  <c r="A52" i="113"/>
  <c r="N51" i="113"/>
  <c r="A51" i="113"/>
  <c r="N50" i="113"/>
  <c r="A50" i="113"/>
  <c r="N49" i="113"/>
  <c r="A49" i="113"/>
  <c r="N48" i="113"/>
  <c r="A48" i="113"/>
  <c r="N47" i="113"/>
  <c r="A47" i="113"/>
  <c r="A46" i="113"/>
  <c r="A45" i="113"/>
  <c r="N44" i="113"/>
  <c r="A44" i="113"/>
  <c r="N43" i="113"/>
  <c r="A43" i="113"/>
  <c r="N42" i="113"/>
  <c r="A42" i="113"/>
  <c r="N41" i="113"/>
  <c r="A41" i="113"/>
  <c r="N40" i="113"/>
  <c r="A40" i="113"/>
  <c r="N39" i="113"/>
  <c r="A39" i="113"/>
  <c r="A38" i="113"/>
  <c r="A37" i="113"/>
  <c r="A36" i="113"/>
  <c r="A35" i="113"/>
  <c r="N34" i="113"/>
  <c r="A34" i="113"/>
  <c r="N33" i="113"/>
  <c r="A33" i="113"/>
  <c r="N32" i="113"/>
  <c r="A32" i="113"/>
  <c r="N31" i="113"/>
  <c r="A31" i="113"/>
  <c r="N30" i="113"/>
  <c r="A30" i="113"/>
  <c r="N29" i="113"/>
  <c r="A29" i="113"/>
  <c r="N28" i="113"/>
  <c r="A28" i="113"/>
  <c r="A27" i="113"/>
  <c r="A26" i="113"/>
  <c r="A25" i="113"/>
  <c r="A24" i="113"/>
  <c r="N23" i="113"/>
  <c r="U9" i="146" s="1"/>
  <c r="A23" i="113"/>
  <c r="N22" i="113"/>
  <c r="A22" i="113"/>
  <c r="A21" i="113"/>
  <c r="A20" i="113"/>
  <c r="A19" i="113"/>
  <c r="A18" i="113"/>
  <c r="A17" i="113"/>
  <c r="A16" i="113"/>
  <c r="A15" i="113"/>
  <c r="A14" i="113"/>
  <c r="A13" i="113"/>
  <c r="A12" i="113"/>
  <c r="A11" i="113"/>
  <c r="N10" i="113"/>
  <c r="A10" i="113"/>
  <c r="N9" i="113"/>
  <c r="U11" i="37" s="1"/>
  <c r="A9" i="113"/>
  <c r="N8" i="113"/>
  <c r="A8" i="113"/>
  <c r="N7" i="113"/>
  <c r="A7" i="113"/>
  <c r="M6" i="113"/>
  <c r="A6" i="113"/>
  <c r="A2" i="113"/>
  <c r="A1" i="113" s="1"/>
  <c r="A97" i="114"/>
  <c r="A96" i="114"/>
  <c r="A95" i="114"/>
  <c r="A94" i="114"/>
  <c r="A93" i="114"/>
  <c r="A92" i="114"/>
  <c r="A91" i="114"/>
  <c r="A90" i="114"/>
  <c r="A89" i="114"/>
  <c r="A88" i="114"/>
  <c r="M87" i="114"/>
  <c r="A87" i="114"/>
  <c r="M86" i="114"/>
  <c r="A86" i="114"/>
  <c r="M85" i="114"/>
  <c r="A85" i="114"/>
  <c r="M84" i="114"/>
  <c r="A84" i="114"/>
  <c r="A83" i="114"/>
  <c r="A82" i="114"/>
  <c r="M81" i="114"/>
  <c r="A81" i="114"/>
  <c r="M80" i="114"/>
  <c r="A80" i="114"/>
  <c r="M79" i="114"/>
  <c r="A79" i="114"/>
  <c r="M78" i="114"/>
  <c r="A78" i="114"/>
  <c r="M77" i="114"/>
  <c r="A77" i="114"/>
  <c r="M76" i="114"/>
  <c r="A76" i="114"/>
  <c r="M75" i="114"/>
  <c r="A75" i="114"/>
  <c r="M74" i="114"/>
  <c r="A74" i="114"/>
  <c r="M73" i="114"/>
  <c r="A73" i="114"/>
  <c r="M72" i="114"/>
  <c r="A72" i="114"/>
  <c r="M71" i="114"/>
  <c r="A71" i="114"/>
  <c r="M70" i="114"/>
  <c r="A70" i="114"/>
  <c r="M69" i="114"/>
  <c r="A69" i="114"/>
  <c r="A68" i="114"/>
  <c r="A67" i="114"/>
  <c r="A66" i="114"/>
  <c r="A65" i="114"/>
  <c r="M64" i="114"/>
  <c r="A64" i="114"/>
  <c r="M63" i="114"/>
  <c r="A63" i="114"/>
  <c r="M62" i="114"/>
  <c r="A62" i="114"/>
  <c r="M61" i="114"/>
  <c r="A61" i="114"/>
  <c r="M60" i="114"/>
  <c r="A60" i="114"/>
  <c r="M59" i="114"/>
  <c r="A59" i="114"/>
  <c r="A58" i="114"/>
  <c r="A57" i="114"/>
  <c r="A56" i="114"/>
  <c r="A55" i="114"/>
  <c r="M54" i="114"/>
  <c r="A54" i="114"/>
  <c r="M53" i="114"/>
  <c r="A53" i="114"/>
  <c r="M52" i="114"/>
  <c r="A52" i="114"/>
  <c r="M51" i="114"/>
  <c r="A51" i="114"/>
  <c r="M50" i="114"/>
  <c r="A50" i="114"/>
  <c r="M49" i="114"/>
  <c r="A49" i="114"/>
  <c r="M48" i="114"/>
  <c r="A48" i="114"/>
  <c r="M47" i="114"/>
  <c r="A47" i="114"/>
  <c r="M46" i="114"/>
  <c r="A46" i="114"/>
  <c r="A45" i="114"/>
  <c r="A44" i="114"/>
  <c r="M43" i="114"/>
  <c r="A43" i="114"/>
  <c r="M42" i="114"/>
  <c r="A42" i="114"/>
  <c r="M41" i="114"/>
  <c r="A41" i="114"/>
  <c r="M40" i="114"/>
  <c r="A40" i="114"/>
  <c r="M39" i="114"/>
  <c r="A39" i="114"/>
  <c r="M38" i="114"/>
  <c r="A38" i="114"/>
  <c r="M37" i="114"/>
  <c r="A37" i="114"/>
  <c r="A36" i="114"/>
  <c r="A35" i="114"/>
  <c r="M34" i="114"/>
  <c r="A34" i="114"/>
  <c r="M33" i="114"/>
  <c r="A33" i="114"/>
  <c r="M32" i="114"/>
  <c r="A32" i="114"/>
  <c r="M31" i="114"/>
  <c r="A31" i="114"/>
  <c r="M30" i="114"/>
  <c r="A30" i="114"/>
  <c r="M29" i="114"/>
  <c r="A29" i="114"/>
  <c r="A28" i="114"/>
  <c r="A27" i="114"/>
  <c r="A26" i="114"/>
  <c r="A25" i="114"/>
  <c r="A24" i="114"/>
  <c r="A23" i="114"/>
  <c r="M22" i="114"/>
  <c r="A22" i="114"/>
  <c r="M21" i="114"/>
  <c r="A21" i="114"/>
  <c r="M20" i="114"/>
  <c r="A20" i="114"/>
  <c r="M19" i="114"/>
  <c r="A19" i="114"/>
  <c r="M18" i="114"/>
  <c r="A18" i="114"/>
  <c r="M17" i="114"/>
  <c r="A17" i="114"/>
  <c r="M16" i="114"/>
  <c r="A16" i="114"/>
  <c r="M15" i="114"/>
  <c r="A15" i="114"/>
  <c r="M14" i="114"/>
  <c r="A14" i="114"/>
  <c r="M13" i="114"/>
  <c r="A13" i="114"/>
  <c r="M12" i="114"/>
  <c r="A12" i="114"/>
  <c r="M11" i="114"/>
  <c r="A11" i="114"/>
  <c r="M10" i="114"/>
  <c r="A10" i="114"/>
  <c r="M9" i="114"/>
  <c r="A9" i="114"/>
  <c r="M8" i="114"/>
  <c r="A8" i="114"/>
  <c r="M7" i="114"/>
  <c r="A7" i="114"/>
  <c r="M6" i="114"/>
  <c r="A6" i="114"/>
  <c r="N5" i="114"/>
  <c r="A2" i="114"/>
  <c r="A1" i="114" s="1"/>
  <c r="A86" i="116"/>
  <c r="A85" i="116"/>
  <c r="A84" i="116"/>
  <c r="A83" i="116"/>
  <c r="A82" i="116"/>
  <c r="A81" i="116"/>
  <c r="A80" i="116"/>
  <c r="A79" i="116"/>
  <c r="A78" i="116"/>
  <c r="A77" i="116"/>
  <c r="A76" i="116"/>
  <c r="A75" i="116"/>
  <c r="A74" i="116"/>
  <c r="A73" i="116"/>
  <c r="A72" i="116"/>
  <c r="A71" i="116"/>
  <c r="A70" i="116"/>
  <c r="A69" i="116"/>
  <c r="A68" i="116"/>
  <c r="A67" i="116"/>
  <c r="A66" i="116"/>
  <c r="A65" i="116"/>
  <c r="A64" i="116"/>
  <c r="A63" i="116"/>
  <c r="A62" i="116"/>
  <c r="A61" i="116"/>
  <c r="A60" i="116"/>
  <c r="A59" i="116"/>
  <c r="A58" i="116"/>
  <c r="A57" i="116"/>
  <c r="A49" i="116"/>
  <c r="M48" i="116"/>
  <c r="N48" i="116" s="1"/>
  <c r="A48" i="116"/>
  <c r="M47" i="116"/>
  <c r="N47" i="116" s="1"/>
  <c r="A47" i="116"/>
  <c r="M46" i="116"/>
  <c r="N46" i="116" s="1"/>
  <c r="A46" i="116"/>
  <c r="M45" i="116"/>
  <c r="N45" i="116" s="1"/>
  <c r="A45" i="116"/>
  <c r="M44" i="116"/>
  <c r="N44" i="116" s="1"/>
  <c r="A44" i="116"/>
  <c r="M43" i="116"/>
  <c r="N43" i="116" s="1"/>
  <c r="A43" i="116"/>
  <c r="M42" i="116"/>
  <c r="N42" i="116" s="1"/>
  <c r="A42" i="116"/>
  <c r="M41" i="116"/>
  <c r="N41" i="116" s="1"/>
  <c r="A41" i="116"/>
  <c r="M40" i="116"/>
  <c r="N40" i="116" s="1"/>
  <c r="A40" i="116"/>
  <c r="M39" i="116"/>
  <c r="N39" i="116" s="1"/>
  <c r="A39" i="116"/>
  <c r="M38" i="116"/>
  <c r="N38" i="116" s="1"/>
  <c r="A38" i="116"/>
  <c r="M37" i="116"/>
  <c r="N37" i="116" s="1"/>
  <c r="A37" i="116"/>
  <c r="M36" i="116"/>
  <c r="N36" i="116" s="1"/>
  <c r="A36" i="116"/>
  <c r="M35" i="116"/>
  <c r="N35" i="116" s="1"/>
  <c r="A35" i="116"/>
  <c r="M34" i="116"/>
  <c r="N34" i="116" s="1"/>
  <c r="A34" i="116"/>
  <c r="M33" i="116"/>
  <c r="N33" i="116" s="1"/>
  <c r="A33" i="116"/>
  <c r="M32" i="116"/>
  <c r="A32" i="116"/>
  <c r="M31" i="116"/>
  <c r="A31" i="116"/>
  <c r="M30" i="116"/>
  <c r="A30" i="116"/>
  <c r="M29" i="116"/>
  <c r="A29" i="116"/>
  <c r="M28" i="116"/>
  <c r="A28" i="116"/>
  <c r="M27" i="116"/>
  <c r="A27" i="116"/>
  <c r="M26" i="116"/>
  <c r="A26" i="116"/>
  <c r="M25" i="116"/>
  <c r="A25" i="116"/>
  <c r="M24" i="116"/>
  <c r="A24" i="116"/>
  <c r="M23" i="116"/>
  <c r="A23" i="116"/>
  <c r="M22" i="116"/>
  <c r="A22" i="116"/>
  <c r="M21" i="116"/>
  <c r="A21" i="116"/>
  <c r="M20" i="116"/>
  <c r="A20" i="116"/>
  <c r="M19" i="116"/>
  <c r="A19" i="116"/>
  <c r="M18" i="116"/>
  <c r="A18" i="116"/>
  <c r="M17" i="116"/>
  <c r="A17" i="116"/>
  <c r="M16" i="116"/>
  <c r="A16" i="116"/>
  <c r="M15" i="116"/>
  <c r="A15" i="116"/>
  <c r="M14" i="116"/>
  <c r="A14" i="116"/>
  <c r="M13" i="116"/>
  <c r="A13" i="116"/>
  <c r="M12" i="116"/>
  <c r="A12" i="116"/>
  <c r="M11" i="116"/>
  <c r="A11" i="116"/>
  <c r="M10" i="116"/>
  <c r="A10" i="116"/>
  <c r="M9" i="116"/>
  <c r="A9" i="116"/>
  <c r="M8" i="116"/>
  <c r="A8" i="116"/>
  <c r="M7" i="116"/>
  <c r="A7" i="116"/>
  <c r="M6" i="116"/>
  <c r="A2" i="116"/>
  <c r="A1" i="116" s="1"/>
  <c r="M98" i="122"/>
  <c r="A98" i="122"/>
  <c r="M97" i="122"/>
  <c r="A97" i="122"/>
  <c r="M96" i="122"/>
  <c r="A96" i="122"/>
  <c r="M95" i="122"/>
  <c r="A95" i="122"/>
  <c r="M94" i="122"/>
  <c r="A94" i="122"/>
  <c r="M93" i="122"/>
  <c r="A93" i="122"/>
  <c r="M92" i="122"/>
  <c r="A92" i="122"/>
  <c r="M91" i="122"/>
  <c r="A91" i="122"/>
  <c r="M90" i="122"/>
  <c r="A90" i="122"/>
  <c r="M89" i="122"/>
  <c r="A89" i="122"/>
  <c r="M88" i="122"/>
  <c r="A88" i="122"/>
  <c r="M87" i="122"/>
  <c r="A87" i="122"/>
  <c r="M86" i="122"/>
  <c r="A86" i="122"/>
  <c r="M85" i="122"/>
  <c r="A85" i="122"/>
  <c r="M84" i="122"/>
  <c r="A84" i="122"/>
  <c r="M83" i="122"/>
  <c r="A83" i="122"/>
  <c r="M82" i="122"/>
  <c r="A82" i="122"/>
  <c r="M81" i="122"/>
  <c r="A81" i="122"/>
  <c r="M80" i="122"/>
  <c r="A80" i="122"/>
  <c r="M79" i="122"/>
  <c r="A79" i="122"/>
  <c r="M78" i="122"/>
  <c r="A78" i="122"/>
  <c r="M77" i="122"/>
  <c r="A77" i="122"/>
  <c r="M76" i="122"/>
  <c r="A76" i="122"/>
  <c r="M75" i="122"/>
  <c r="A75" i="122"/>
  <c r="M74" i="122"/>
  <c r="A74" i="122"/>
  <c r="M73" i="122"/>
  <c r="A73" i="122"/>
  <c r="M72" i="122"/>
  <c r="A72" i="122"/>
  <c r="M71" i="122"/>
  <c r="A71" i="122"/>
  <c r="M70" i="122"/>
  <c r="A70" i="122"/>
  <c r="M69" i="122"/>
  <c r="A69" i="122"/>
  <c r="M68" i="122"/>
  <c r="A24" i="122"/>
  <c r="M67" i="122"/>
  <c r="A23" i="122"/>
  <c r="M66" i="122"/>
  <c r="A44" i="122"/>
  <c r="M65" i="122"/>
  <c r="A43" i="122"/>
  <c r="M64" i="122"/>
  <c r="A22" i="122"/>
  <c r="M63" i="122"/>
  <c r="A60" i="122"/>
  <c r="M62" i="122"/>
  <c r="A21" i="122"/>
  <c r="M61" i="122"/>
  <c r="A68" i="122"/>
  <c r="M60" i="122"/>
  <c r="A42" i="122"/>
  <c r="M59" i="122"/>
  <c r="A41" i="122"/>
  <c r="M58" i="122"/>
  <c r="A20" i="122"/>
  <c r="M57" i="122"/>
  <c r="A19" i="122"/>
  <c r="M56" i="122"/>
  <c r="A18" i="122"/>
  <c r="M55" i="122"/>
  <c r="A40" i="122"/>
  <c r="M54" i="122"/>
  <c r="A59" i="122"/>
  <c r="M53" i="122"/>
  <c r="A58" i="122"/>
  <c r="M52" i="122"/>
  <c r="A39" i="122"/>
  <c r="M51" i="122"/>
  <c r="A38" i="122"/>
  <c r="M50" i="122"/>
  <c r="A57" i="122"/>
  <c r="M49" i="122"/>
  <c r="A37" i="122"/>
  <c r="M48" i="122"/>
  <c r="A56" i="122"/>
  <c r="M47" i="122"/>
  <c r="A36" i="122"/>
  <c r="M46" i="122"/>
  <c r="A17" i="122"/>
  <c r="M45" i="122"/>
  <c r="A62" i="122"/>
  <c r="M44" i="122"/>
  <c r="A55" i="122"/>
  <c r="M43" i="122"/>
  <c r="A16" i="122"/>
  <c r="M42" i="122"/>
  <c r="A61" i="122"/>
  <c r="M41" i="122"/>
  <c r="A15" i="122"/>
  <c r="M40" i="122"/>
  <c r="A35" i="122"/>
  <c r="M39" i="122"/>
  <c r="A34" i="122"/>
  <c r="M38" i="122"/>
  <c r="A33" i="122"/>
  <c r="M37" i="122"/>
  <c r="A54" i="122"/>
  <c r="M36" i="122"/>
  <c r="A32" i="122"/>
  <c r="M35" i="122"/>
  <c r="A67" i="122"/>
  <c r="M34" i="122"/>
  <c r="A14" i="122"/>
  <c r="M33" i="122"/>
  <c r="A31" i="122"/>
  <c r="M32" i="122"/>
  <c r="A66" i="122"/>
  <c r="M31" i="122"/>
  <c r="A13" i="122"/>
  <c r="M30" i="122"/>
  <c r="A65" i="122"/>
  <c r="M29" i="122"/>
  <c r="A53" i="122"/>
  <c r="M28" i="122"/>
  <c r="A52" i="122"/>
  <c r="M27" i="122"/>
  <c r="A12" i="122"/>
  <c r="M26" i="122"/>
  <c r="A11" i="122"/>
  <c r="M25" i="122"/>
  <c r="A30" i="122"/>
  <c r="M24" i="122"/>
  <c r="A10" i="122"/>
  <c r="M23" i="122"/>
  <c r="A29" i="122"/>
  <c r="M22" i="122"/>
  <c r="A51" i="122"/>
  <c r="M21" i="122"/>
  <c r="A50" i="122"/>
  <c r="M20" i="122"/>
  <c r="A49" i="122"/>
  <c r="M19" i="122"/>
  <c r="A9" i="122"/>
  <c r="M18" i="122"/>
  <c r="A28" i="122"/>
  <c r="M17" i="122"/>
  <c r="A8" i="122"/>
  <c r="M16" i="122"/>
  <c r="A48" i="122"/>
  <c r="M15" i="122"/>
  <c r="A27" i="122"/>
  <c r="M14" i="122"/>
  <c r="A47" i="122"/>
  <c r="M13" i="122"/>
  <c r="A46" i="122"/>
  <c r="M12" i="122"/>
  <c r="A26" i="122"/>
  <c r="M11" i="122"/>
  <c r="A7" i="122"/>
  <c r="M10" i="122"/>
  <c r="A45" i="122"/>
  <c r="M9" i="122"/>
  <c r="A25" i="122"/>
  <c r="M8" i="122"/>
  <c r="A64" i="122"/>
  <c r="M7" i="122"/>
  <c r="A6" i="122"/>
  <c r="M6" i="122"/>
  <c r="A2" i="122"/>
  <c r="A1" i="122" s="1"/>
  <c r="J39" i="148" l="1"/>
  <c r="J40" i="148"/>
  <c r="J41" i="148"/>
  <c r="J23" i="152"/>
  <c r="J24" i="152"/>
  <c r="P41" i="148"/>
  <c r="P40" i="148"/>
  <c r="P39" i="148"/>
  <c r="P7" i="151"/>
  <c r="P15" i="151"/>
  <c r="P23" i="151"/>
  <c r="P14" i="151"/>
  <c r="P8" i="151"/>
  <c r="P16" i="151"/>
  <c r="P24" i="151"/>
  <c r="P9" i="151"/>
  <c r="P17" i="151"/>
  <c r="P25" i="151"/>
  <c r="P10" i="151"/>
  <c r="P18" i="151"/>
  <c r="P26" i="151"/>
  <c r="P21" i="151"/>
  <c r="P11" i="151"/>
  <c r="P19" i="151"/>
  <c r="P22" i="151"/>
  <c r="P12" i="151"/>
  <c r="P20" i="151"/>
  <c r="P13" i="151"/>
  <c r="K23" i="152"/>
  <c r="K24" i="152"/>
  <c r="W33" i="148"/>
  <c r="W34" i="148"/>
  <c r="W37" i="148"/>
  <c r="W35" i="148"/>
  <c r="W36" i="148"/>
  <c r="W38" i="148"/>
  <c r="X44" i="151"/>
  <c r="X43" i="151"/>
  <c r="X45" i="151"/>
  <c r="X42" i="151"/>
  <c r="X41" i="151"/>
  <c r="X40" i="151"/>
  <c r="X46" i="151"/>
  <c r="P24" i="152"/>
  <c r="P23" i="152"/>
  <c r="W13" i="152"/>
  <c r="W6" i="152"/>
  <c r="W19" i="152"/>
  <c r="W14" i="152"/>
  <c r="W22" i="152"/>
  <c r="W25" i="152"/>
  <c r="W12" i="152"/>
  <c r="W7" i="152"/>
  <c r="W15" i="152"/>
  <c r="W23" i="152"/>
  <c r="W17" i="152"/>
  <c r="W8" i="152"/>
  <c r="W16" i="152"/>
  <c r="W24" i="152"/>
  <c r="W9" i="152"/>
  <c r="W10" i="152"/>
  <c r="W18" i="152"/>
  <c r="W26" i="152"/>
  <c r="W11" i="152"/>
  <c r="X47" i="149"/>
  <c r="X39" i="149"/>
  <c r="X42" i="148"/>
  <c r="X40" i="147"/>
  <c r="X38" i="146"/>
  <c r="X41" i="146"/>
  <c r="X45" i="149"/>
  <c r="X46" i="149"/>
  <c r="X41" i="147"/>
  <c r="X48" i="149"/>
  <c r="X38" i="149"/>
  <c r="X39" i="147"/>
  <c r="X37" i="146"/>
  <c r="X43" i="147"/>
  <c r="X41" i="149"/>
  <c r="X40" i="146"/>
  <c r="X43" i="148"/>
  <c r="X49" i="149"/>
  <c r="X37" i="149"/>
  <c r="X38" i="147"/>
  <c r="X44" i="146"/>
  <c r="X44" i="149"/>
  <c r="X37" i="147"/>
  <c r="X43" i="146"/>
  <c r="X43" i="149"/>
  <c r="X38" i="148"/>
  <c r="X44" i="147"/>
  <c r="X42" i="146"/>
  <c r="X42" i="149"/>
  <c r="X44" i="148"/>
  <c r="X42" i="147"/>
  <c r="X40" i="149"/>
  <c r="X39" i="146"/>
  <c r="R24" i="152"/>
  <c r="Q24" i="152"/>
  <c r="Q9" i="149"/>
  <c r="Q14" i="149"/>
  <c r="Q8" i="149"/>
  <c r="Q10" i="149"/>
  <c r="Q13" i="149"/>
  <c r="Q7" i="149"/>
  <c r="Q11" i="149"/>
  <c r="Q12" i="149"/>
  <c r="Q15" i="149"/>
  <c r="W12" i="153"/>
  <c r="W13" i="153"/>
  <c r="W14" i="153"/>
  <c r="W7" i="153"/>
  <c r="W15" i="153"/>
  <c r="W8" i="153"/>
  <c r="W16" i="153"/>
  <c r="W9" i="153"/>
  <c r="W17" i="153"/>
  <c r="W11" i="153"/>
  <c r="W10" i="153"/>
  <c r="W6" i="153"/>
  <c r="W8" i="37"/>
  <c r="W16" i="37"/>
  <c r="W24" i="37"/>
  <c r="W32" i="37"/>
  <c r="W9" i="146"/>
  <c r="W17" i="146"/>
  <c r="W25" i="146"/>
  <c r="W7" i="147"/>
  <c r="W15" i="147"/>
  <c r="W23" i="147"/>
  <c r="W10" i="148"/>
  <c r="W18" i="148"/>
  <c r="W26" i="148"/>
  <c r="W6" i="148"/>
  <c r="W15" i="149"/>
  <c r="W8" i="150"/>
  <c r="W16" i="150"/>
  <c r="W24" i="150"/>
  <c r="W32" i="150"/>
  <c r="W11" i="151"/>
  <c r="W9" i="37"/>
  <c r="W17" i="37"/>
  <c r="W25" i="37"/>
  <c r="W33" i="37"/>
  <c r="W10" i="146"/>
  <c r="W18" i="146"/>
  <c r="W26" i="146"/>
  <c r="W8" i="147"/>
  <c r="W16" i="147"/>
  <c r="W24" i="147"/>
  <c r="W11" i="148"/>
  <c r="W19" i="148"/>
  <c r="W27" i="148"/>
  <c r="W8" i="149"/>
  <c r="W16" i="149"/>
  <c r="W9" i="150"/>
  <c r="W17" i="150"/>
  <c r="W25" i="150"/>
  <c r="W33" i="150"/>
  <c r="W12" i="151"/>
  <c r="W6" i="151"/>
  <c r="W10" i="37"/>
  <c r="W18" i="37"/>
  <c r="W26" i="37"/>
  <c r="W34" i="37"/>
  <c r="W11" i="146"/>
  <c r="W19" i="146"/>
  <c r="W27" i="146"/>
  <c r="W9" i="147"/>
  <c r="W17" i="147"/>
  <c r="W25" i="147"/>
  <c r="W12" i="148"/>
  <c r="W20" i="148"/>
  <c r="W28" i="148"/>
  <c r="W9" i="149"/>
  <c r="W17" i="149"/>
  <c r="W10" i="150"/>
  <c r="W18" i="150"/>
  <c r="W26" i="150"/>
  <c r="W13" i="151"/>
  <c r="W11" i="37"/>
  <c r="W19" i="37"/>
  <c r="W27" i="37"/>
  <c r="W35" i="37"/>
  <c r="W12" i="146"/>
  <c r="W20" i="146"/>
  <c r="W28" i="146"/>
  <c r="W10" i="147"/>
  <c r="W18" i="147"/>
  <c r="W26" i="147"/>
  <c r="W13" i="148"/>
  <c r="W21" i="148"/>
  <c r="W29" i="148"/>
  <c r="W10" i="149"/>
  <c r="W7" i="149"/>
  <c r="W11" i="150"/>
  <c r="W19" i="150"/>
  <c r="W27" i="150"/>
  <c r="W6" i="150"/>
  <c r="W14" i="151"/>
  <c r="W12" i="37"/>
  <c r="W20" i="37"/>
  <c r="W28" i="37"/>
  <c r="W36" i="37"/>
  <c r="W13" i="146"/>
  <c r="W21" i="146"/>
  <c r="W6" i="146"/>
  <c r="W11" i="147"/>
  <c r="W19" i="147"/>
  <c r="W6" i="147"/>
  <c r="W14" i="148"/>
  <c r="W22" i="148"/>
  <c r="W30" i="148"/>
  <c r="W11" i="149"/>
  <c r="W6" i="149"/>
  <c r="W12" i="150"/>
  <c r="W20" i="150"/>
  <c r="W28" i="150"/>
  <c r="W7" i="151"/>
  <c r="W15" i="151"/>
  <c r="W13" i="37"/>
  <c r="W21" i="37"/>
  <c r="W29" i="37"/>
  <c r="W6" i="37"/>
  <c r="W14" i="146"/>
  <c r="W22" i="146"/>
  <c r="W12" i="147"/>
  <c r="W20" i="147"/>
  <c r="W7" i="148"/>
  <c r="W15" i="148"/>
  <c r="W23" i="148"/>
  <c r="W31" i="148"/>
  <c r="W12" i="149"/>
  <c r="W13" i="150"/>
  <c r="W21" i="150"/>
  <c r="W29" i="150"/>
  <c r="W8" i="151"/>
  <c r="W16" i="151"/>
  <c r="W14" i="37"/>
  <c r="W22" i="37"/>
  <c r="W30" i="37"/>
  <c r="W7" i="146"/>
  <c r="W15" i="146"/>
  <c r="W23" i="146"/>
  <c r="W13" i="147"/>
  <c r="W21" i="147"/>
  <c r="W8" i="148"/>
  <c r="W16" i="148"/>
  <c r="W24" i="148"/>
  <c r="W32" i="148"/>
  <c r="W13" i="149"/>
  <c r="W14" i="150"/>
  <c r="W22" i="150"/>
  <c r="W30" i="150"/>
  <c r="W9" i="151"/>
  <c r="W17" i="151"/>
  <c r="W7" i="37"/>
  <c r="W15" i="37"/>
  <c r="W23" i="37"/>
  <c r="W31" i="37"/>
  <c r="W8" i="146"/>
  <c r="W16" i="146"/>
  <c r="W24" i="146"/>
  <c r="W14" i="147"/>
  <c r="W22" i="147"/>
  <c r="W9" i="148"/>
  <c r="W17" i="148"/>
  <c r="W25" i="148"/>
  <c r="W14" i="149"/>
  <c r="W7" i="150"/>
  <c r="W15" i="150"/>
  <c r="W23" i="150"/>
  <c r="W31" i="150"/>
  <c r="W10" i="151"/>
  <c r="Z7" i="150"/>
  <c r="Z16" i="150"/>
  <c r="Z8" i="150"/>
  <c r="Z17" i="150"/>
  <c r="AE28" i="147"/>
  <c r="Z9" i="150"/>
  <c r="Z10" i="150"/>
  <c r="AE29" i="147"/>
  <c r="Z11" i="150"/>
  <c r="Z13" i="150"/>
  <c r="Z14" i="150"/>
  <c r="Z6" i="150"/>
  <c r="Z15" i="150"/>
  <c r="Z33" i="37"/>
  <c r="Z30" i="37"/>
  <c r="Z29" i="37"/>
  <c r="Z32" i="37"/>
  <c r="Z31" i="37"/>
  <c r="Z28" i="37"/>
  <c r="Y10" i="146"/>
  <c r="Y18" i="146"/>
  <c r="Y26" i="146"/>
  <c r="Z8" i="37"/>
  <c r="Z16" i="37"/>
  <c r="Z24" i="37"/>
  <c r="Z17" i="37"/>
  <c r="Z25" i="37"/>
  <c r="Z26" i="37"/>
  <c r="Z27" i="37"/>
  <c r="Z21" i="37"/>
  <c r="Z15" i="37"/>
  <c r="Y11" i="146"/>
  <c r="Y19" i="146"/>
  <c r="Z9" i="37"/>
  <c r="Y12" i="146"/>
  <c r="Y20" i="146"/>
  <c r="Y28" i="146"/>
  <c r="Z10" i="37"/>
  <c r="Z18" i="37"/>
  <c r="Z19" i="37"/>
  <c r="Z6" i="37"/>
  <c r="Z14" i="37"/>
  <c r="Y13" i="146"/>
  <c r="Y21" i="146"/>
  <c r="Y29" i="146"/>
  <c r="Z11" i="37"/>
  <c r="Z20" i="37"/>
  <c r="Y6" i="146"/>
  <c r="Y14" i="146"/>
  <c r="Y22" i="146"/>
  <c r="Z12" i="37"/>
  <c r="Y16" i="146"/>
  <c r="Y7" i="146"/>
  <c r="Y15" i="146"/>
  <c r="Z13" i="37"/>
  <c r="Z22" i="37"/>
  <c r="Y8" i="146"/>
  <c r="Y9" i="146"/>
  <c r="Y17" i="146"/>
  <c r="Z7" i="37"/>
  <c r="Z23" i="37"/>
  <c r="X36" i="146"/>
  <c r="X35" i="151"/>
  <c r="X33" i="151"/>
  <c r="X34" i="151"/>
  <c r="X38" i="151"/>
  <c r="X36" i="148"/>
  <c r="X39" i="151"/>
  <c r="X36" i="149"/>
  <c r="X37" i="151"/>
  <c r="X36" i="147"/>
  <c r="X36" i="151"/>
  <c r="Q37" i="148"/>
  <c r="Q29" i="148"/>
  <c r="Q21" i="148"/>
  <c r="Q13" i="148"/>
  <c r="Q44" i="146"/>
  <c r="Q36" i="146"/>
  <c r="Q28" i="146"/>
  <c r="Q20" i="146"/>
  <c r="Q12" i="146"/>
  <c r="Q27" i="151"/>
  <c r="Q11" i="151"/>
  <c r="Q44" i="150"/>
  <c r="Q36" i="150"/>
  <c r="Q28" i="150"/>
  <c r="Q10" i="150"/>
  <c r="Q46" i="149"/>
  <c r="Q38" i="149"/>
  <c r="Q30" i="149"/>
  <c r="Q24" i="149"/>
  <c r="Q16" i="149"/>
  <c r="Q28" i="148"/>
  <c r="Q27" i="146"/>
  <c r="Q9" i="37"/>
  <c r="Q17" i="37"/>
  <c r="Q23" i="37"/>
  <c r="Q29" i="37"/>
  <c r="Q37" i="37"/>
  <c r="Q42" i="148"/>
  <c r="Q34" i="148"/>
  <c r="Q26" i="148"/>
  <c r="Q18" i="148"/>
  <c r="Q10" i="148"/>
  <c r="Q49" i="146"/>
  <c r="Q41" i="146"/>
  <c r="Q33" i="146"/>
  <c r="Q25" i="146"/>
  <c r="Q17" i="146"/>
  <c r="Q9" i="146"/>
  <c r="Q29" i="151"/>
  <c r="Q9" i="151"/>
  <c r="Q42" i="150"/>
  <c r="Q34" i="150"/>
  <c r="Q26" i="150"/>
  <c r="Q18" i="150"/>
  <c r="Q12" i="150"/>
  <c r="Q48" i="149"/>
  <c r="Q40" i="149"/>
  <c r="Q36" i="149"/>
  <c r="Q28" i="149"/>
  <c r="Q20" i="149"/>
  <c r="Q44" i="148"/>
  <c r="Q12" i="148"/>
  <c r="Q43" i="146"/>
  <c r="Q11" i="146"/>
  <c r="Q7" i="37"/>
  <c r="Q15" i="37"/>
  <c r="Q21" i="37"/>
  <c r="Q31" i="37"/>
  <c r="Q39" i="37"/>
  <c r="Q6" i="149"/>
  <c r="Q31" i="148"/>
  <c r="Q23" i="148"/>
  <c r="Q15" i="148"/>
  <c r="Q7" i="148"/>
  <c r="Q48" i="147"/>
  <c r="Q46" i="147"/>
  <c r="Q44" i="147"/>
  <c r="Q42" i="147"/>
  <c r="Q40" i="147"/>
  <c r="Q38" i="147"/>
  <c r="Q36" i="147"/>
  <c r="Q34" i="147"/>
  <c r="Q32" i="147"/>
  <c r="Q30" i="147"/>
  <c r="Q28" i="147"/>
  <c r="Q26" i="147"/>
  <c r="Q24" i="147"/>
  <c r="Q22" i="147"/>
  <c r="Q20" i="147"/>
  <c r="Q18" i="147"/>
  <c r="Q14" i="147"/>
  <c r="Q12" i="147"/>
  <c r="Q10" i="147"/>
  <c r="Q8" i="147"/>
  <c r="Q6" i="147"/>
  <c r="Q46" i="146"/>
  <c r="Q38" i="146"/>
  <c r="Q30" i="146"/>
  <c r="Q22" i="146"/>
  <c r="Q14" i="146"/>
  <c r="Q6" i="146"/>
  <c r="Q31" i="151"/>
  <c r="Q13" i="151"/>
  <c r="Q46" i="150"/>
  <c r="Q38" i="150"/>
  <c r="Q30" i="150"/>
  <c r="Q22" i="150"/>
  <c r="Q16" i="150"/>
  <c r="Q8" i="150"/>
  <c r="Q44" i="149"/>
  <c r="Q32" i="149"/>
  <c r="Q22" i="149"/>
  <c r="Q36" i="148"/>
  <c r="Q19" i="146"/>
  <c r="Q13" i="37"/>
  <c r="Q25" i="37"/>
  <c r="Q33" i="37"/>
  <c r="Q43" i="37"/>
  <c r="Q49" i="153"/>
  <c r="Q47" i="153"/>
  <c r="Q45" i="153"/>
  <c r="Q43" i="153"/>
  <c r="Q41" i="153"/>
  <c r="Q39" i="153"/>
  <c r="Q37" i="153"/>
  <c r="Q35" i="153"/>
  <c r="Q33" i="153"/>
  <c r="Q31" i="153"/>
  <c r="Q29" i="153"/>
  <c r="Q27" i="153"/>
  <c r="Q25" i="153"/>
  <c r="Q23" i="153"/>
  <c r="Q21" i="153"/>
  <c r="Q19" i="153"/>
  <c r="Q17" i="153"/>
  <c r="Q15" i="153"/>
  <c r="Q13" i="153"/>
  <c r="Q11" i="153"/>
  <c r="Q9" i="153"/>
  <c r="Q7" i="153"/>
  <c r="Q47" i="152"/>
  <c r="Q45" i="152"/>
  <c r="Q43" i="152"/>
  <c r="Q41" i="152"/>
  <c r="Q39" i="152"/>
  <c r="Q37" i="152"/>
  <c r="Q35" i="152"/>
  <c r="Q33" i="152"/>
  <c r="Q31" i="152"/>
  <c r="Q29" i="152"/>
  <c r="Q27" i="152"/>
  <c r="Q25" i="152"/>
  <c r="Q21" i="152"/>
  <c r="Q19" i="152"/>
  <c r="Q17" i="152"/>
  <c r="Q15" i="152"/>
  <c r="Q13" i="152"/>
  <c r="Q11" i="152"/>
  <c r="Q9" i="152"/>
  <c r="Q7" i="152"/>
  <c r="Q47" i="151"/>
  <c r="Q45" i="151"/>
  <c r="Q43" i="151"/>
  <c r="Q41" i="151"/>
  <c r="Q39" i="151"/>
  <c r="Q37" i="151"/>
  <c r="Q35" i="151"/>
  <c r="Q33" i="151"/>
  <c r="Q25" i="151"/>
  <c r="Q23" i="151"/>
  <c r="Q21" i="151"/>
  <c r="Q19" i="151"/>
  <c r="Q17" i="151"/>
  <c r="Q15" i="151"/>
  <c r="Q7" i="151"/>
  <c r="Q40" i="150"/>
  <c r="Q32" i="150"/>
  <c r="Q14" i="150"/>
  <c r="Q6" i="150"/>
  <c r="Q42" i="149"/>
  <c r="Q34" i="149"/>
  <c r="Q26" i="149"/>
  <c r="Q18" i="149"/>
  <c r="Q20" i="148"/>
  <c r="Q35" i="146"/>
  <c r="Q11" i="37"/>
  <c r="Q19" i="37"/>
  <c r="Q27" i="37"/>
  <c r="Q35" i="37"/>
  <c r="Q41" i="37"/>
  <c r="Q33" i="148"/>
  <c r="Q25" i="148"/>
  <c r="Q17" i="148"/>
  <c r="Q9" i="148"/>
  <c r="Q48" i="146"/>
  <c r="Q40" i="146"/>
  <c r="Q32" i="146"/>
  <c r="Q24" i="146"/>
  <c r="Q16" i="146"/>
  <c r="Q8" i="146"/>
  <c r="Q28" i="151"/>
  <c r="Q12" i="151"/>
  <c r="Q45" i="150"/>
  <c r="Q35" i="150"/>
  <c r="Q29" i="150"/>
  <c r="Q21" i="150"/>
  <c r="Q15" i="150"/>
  <c r="Q9" i="150"/>
  <c r="Q47" i="149"/>
  <c r="Q41" i="149"/>
  <c r="Q35" i="149"/>
  <c r="Q31" i="149"/>
  <c r="Q25" i="149"/>
  <c r="Q17" i="149"/>
  <c r="Q32" i="148"/>
  <c r="Q8" i="148"/>
  <c r="Q47" i="146"/>
  <c r="Q15" i="146"/>
  <c r="Q10" i="37"/>
  <c r="Q18" i="37"/>
  <c r="Q24" i="37"/>
  <c r="Q30" i="37"/>
  <c r="Q38" i="37"/>
  <c r="Q44" i="37"/>
  <c r="Q38" i="148"/>
  <c r="Q30" i="148"/>
  <c r="Q22" i="148"/>
  <c r="Q14" i="148"/>
  <c r="Q6" i="148"/>
  <c r="Q45" i="146"/>
  <c r="Q37" i="146"/>
  <c r="Q29" i="146"/>
  <c r="Q21" i="146"/>
  <c r="Q13" i="146"/>
  <c r="Q30" i="151"/>
  <c r="Q16" i="151"/>
  <c r="Q8" i="151"/>
  <c r="Q39" i="150"/>
  <c r="Q31" i="150"/>
  <c r="Q23" i="150"/>
  <c r="Q13" i="150"/>
  <c r="Q7" i="150"/>
  <c r="Q45" i="149"/>
  <c r="Q39" i="149"/>
  <c r="Q33" i="149"/>
  <c r="Q27" i="149"/>
  <c r="Q21" i="149"/>
  <c r="Q24" i="148"/>
  <c r="Q16" i="148"/>
  <c r="Q39" i="146"/>
  <c r="Q23" i="146"/>
  <c r="Q7" i="146"/>
  <c r="Q12" i="37"/>
  <c r="Q16" i="37"/>
  <c r="Q22" i="37"/>
  <c r="Q28" i="37"/>
  <c r="Q32" i="37"/>
  <c r="Q36" i="37"/>
  <c r="Q42" i="37"/>
  <c r="Q43" i="148"/>
  <c r="Q35" i="148"/>
  <c r="Q27" i="148"/>
  <c r="Q19" i="148"/>
  <c r="Q11" i="148"/>
  <c r="Q47" i="147"/>
  <c r="Q45" i="147"/>
  <c r="Q43" i="147"/>
  <c r="Q41" i="147"/>
  <c r="Q39" i="147"/>
  <c r="Q37" i="147"/>
  <c r="Q35" i="147"/>
  <c r="Q33" i="147"/>
  <c r="Q31" i="147"/>
  <c r="Q29" i="147"/>
  <c r="Q27" i="147"/>
  <c r="Q25" i="147"/>
  <c r="Q23" i="147"/>
  <c r="Q21" i="147"/>
  <c r="Q19" i="147"/>
  <c r="Q17" i="147"/>
  <c r="Q15" i="147"/>
  <c r="Q13" i="147"/>
  <c r="Q11" i="147"/>
  <c r="Q9" i="147"/>
  <c r="Q7" i="147"/>
  <c r="Q42" i="146"/>
  <c r="Q34" i="146"/>
  <c r="Q26" i="146"/>
  <c r="Q18" i="146"/>
  <c r="Q10" i="146"/>
  <c r="Q6" i="37"/>
  <c r="Q32" i="151"/>
  <c r="Q10" i="151"/>
  <c r="Q41" i="150"/>
  <c r="Q37" i="150"/>
  <c r="Q33" i="150"/>
  <c r="Q25" i="150"/>
  <c r="Q48" i="153"/>
  <c r="Q46" i="153"/>
  <c r="Q44" i="153"/>
  <c r="Q42" i="153"/>
  <c r="Q40" i="153"/>
  <c r="Q38" i="153"/>
  <c r="Q36" i="153"/>
  <c r="Q34" i="153"/>
  <c r="Q32" i="153"/>
  <c r="Q30" i="153"/>
  <c r="Q28" i="153"/>
  <c r="Q26" i="153"/>
  <c r="Q24" i="153"/>
  <c r="Q22" i="153"/>
  <c r="Q20" i="153"/>
  <c r="Q18" i="153"/>
  <c r="Q16" i="153"/>
  <c r="Q14" i="153"/>
  <c r="Q12" i="153"/>
  <c r="Q10" i="153"/>
  <c r="Q8" i="153"/>
  <c r="Q6" i="153"/>
  <c r="Q46" i="152"/>
  <c r="Q44" i="152"/>
  <c r="Q42" i="152"/>
  <c r="Q40" i="152"/>
  <c r="Q38" i="152"/>
  <c r="Q36" i="152"/>
  <c r="Q34" i="152"/>
  <c r="Q32" i="152"/>
  <c r="Q30" i="152"/>
  <c r="Q28" i="152"/>
  <c r="Q26" i="152"/>
  <c r="Q22" i="152"/>
  <c r="Q20" i="152"/>
  <c r="Q18" i="152"/>
  <c r="Q16" i="152"/>
  <c r="Q14" i="152"/>
  <c r="Q12" i="152"/>
  <c r="Q10" i="152"/>
  <c r="Q8" i="152"/>
  <c r="Q6" i="152"/>
  <c r="Q46" i="151"/>
  <c r="Q44" i="151"/>
  <c r="Q42" i="151"/>
  <c r="Q40" i="151"/>
  <c r="Q38" i="151"/>
  <c r="Q36" i="151"/>
  <c r="Q34" i="151"/>
  <c r="Q26" i="151"/>
  <c r="Q24" i="151"/>
  <c r="Q22" i="151"/>
  <c r="Q20" i="151"/>
  <c r="Q18" i="151"/>
  <c r="Q14" i="151"/>
  <c r="Q6" i="151"/>
  <c r="Q43" i="150"/>
  <c r="Q27" i="150"/>
  <c r="Q19" i="150"/>
  <c r="Q11" i="150"/>
  <c r="Q49" i="149"/>
  <c r="Q43" i="149"/>
  <c r="Q37" i="149"/>
  <c r="Q29" i="149"/>
  <c r="Q23" i="149"/>
  <c r="Q19" i="149"/>
  <c r="Q31" i="146"/>
  <c r="Q8" i="37"/>
  <c r="Q14" i="37"/>
  <c r="Q20" i="37"/>
  <c r="Q26" i="37"/>
  <c r="Q34" i="37"/>
  <c r="Q40" i="37"/>
  <c r="S48" i="153"/>
  <c r="S40" i="153"/>
  <c r="S32" i="153"/>
  <c r="S24" i="153"/>
  <c r="S16" i="153"/>
  <c r="S8" i="153"/>
  <c r="S42" i="152"/>
  <c r="S34" i="152"/>
  <c r="S44" i="151"/>
  <c r="S36" i="151"/>
  <c r="S28" i="151"/>
  <c r="S20" i="151"/>
  <c r="S12" i="151"/>
  <c r="S45" i="150"/>
  <c r="S37" i="150"/>
  <c r="S29" i="150"/>
  <c r="S21" i="150"/>
  <c r="S13" i="150"/>
  <c r="S45" i="149"/>
  <c r="S37" i="149"/>
  <c r="S29" i="149"/>
  <c r="S21" i="149"/>
  <c r="S13" i="149"/>
  <c r="S44" i="147"/>
  <c r="S36" i="147"/>
  <c r="S28" i="147"/>
  <c r="S20" i="147"/>
  <c r="S12" i="147"/>
  <c r="S14" i="37"/>
  <c r="S21" i="37"/>
  <c r="S28" i="37"/>
  <c r="S34" i="37"/>
  <c r="S42" i="37"/>
  <c r="S8" i="37"/>
  <c r="S22" i="37"/>
  <c r="S38" i="152"/>
  <c r="S32" i="151"/>
  <c r="S8" i="151"/>
  <c r="S17" i="150"/>
  <c r="S25" i="149"/>
  <c r="S43" i="153"/>
  <c r="S35" i="153"/>
  <c r="S27" i="153"/>
  <c r="S19" i="153"/>
  <c r="S11" i="153"/>
  <c r="S45" i="152"/>
  <c r="S37" i="152"/>
  <c r="S29" i="152"/>
  <c r="S47" i="151"/>
  <c r="S39" i="151"/>
  <c r="S31" i="151"/>
  <c r="S23" i="151"/>
  <c r="S15" i="151"/>
  <c r="S7" i="151"/>
  <c r="S40" i="150"/>
  <c r="S32" i="150"/>
  <c r="S24" i="150"/>
  <c r="S16" i="150"/>
  <c r="S8" i="150"/>
  <c r="S48" i="149"/>
  <c r="S40" i="149"/>
  <c r="S32" i="149"/>
  <c r="S24" i="149"/>
  <c r="S16" i="149"/>
  <c r="S8" i="149"/>
  <c r="S47" i="147"/>
  <c r="S39" i="147"/>
  <c r="S31" i="147"/>
  <c r="S23" i="147"/>
  <c r="S15" i="147"/>
  <c r="S7" i="147"/>
  <c r="S11" i="37"/>
  <c r="S18" i="37"/>
  <c r="S25" i="37"/>
  <c r="S31" i="37"/>
  <c r="S39" i="37"/>
  <c r="S6" i="37"/>
  <c r="S6" i="146"/>
  <c r="S36" i="37"/>
  <c r="S28" i="153"/>
  <c r="S46" i="152"/>
  <c r="S40" i="151"/>
  <c r="S33" i="150"/>
  <c r="S49" i="149"/>
  <c r="S17" i="149"/>
  <c r="S46" i="153"/>
  <c r="S38" i="153"/>
  <c r="S30" i="153"/>
  <c r="S22" i="153"/>
  <c r="S14" i="153"/>
  <c r="S6" i="153"/>
  <c r="S40" i="152"/>
  <c r="S32" i="152"/>
  <c r="S42" i="151"/>
  <c r="S34" i="151"/>
  <c r="S26" i="151"/>
  <c r="S18" i="151"/>
  <c r="S10" i="151"/>
  <c r="S43" i="150"/>
  <c r="S35" i="150"/>
  <c r="S27" i="150"/>
  <c r="S19" i="150"/>
  <c r="S11" i="150"/>
  <c r="S43" i="149"/>
  <c r="S35" i="149"/>
  <c r="S27" i="149"/>
  <c r="S19" i="149"/>
  <c r="S11" i="149"/>
  <c r="S6" i="149"/>
  <c r="S43" i="148"/>
  <c r="S37" i="148"/>
  <c r="S35" i="148"/>
  <c r="S33" i="148"/>
  <c r="S31" i="148"/>
  <c r="S29" i="148"/>
  <c r="S27" i="148"/>
  <c r="S25" i="148"/>
  <c r="S23" i="148"/>
  <c r="S21" i="148"/>
  <c r="S19" i="148"/>
  <c r="S17" i="148"/>
  <c r="S15" i="148"/>
  <c r="S13" i="148"/>
  <c r="S11" i="148"/>
  <c r="S9" i="148"/>
  <c r="S7" i="148"/>
  <c r="S42" i="147"/>
  <c r="S34" i="147"/>
  <c r="S26" i="147"/>
  <c r="S18" i="147"/>
  <c r="S10" i="147"/>
  <c r="S48" i="146"/>
  <c r="S46" i="146"/>
  <c r="S44" i="146"/>
  <c r="S42" i="146"/>
  <c r="S40" i="146"/>
  <c r="S38" i="146"/>
  <c r="S36" i="146"/>
  <c r="S34" i="146"/>
  <c r="S32" i="146"/>
  <c r="S30" i="146"/>
  <c r="S28" i="146"/>
  <c r="S26" i="146"/>
  <c r="S24" i="146"/>
  <c r="S22" i="146"/>
  <c r="S20" i="146"/>
  <c r="S18" i="146"/>
  <c r="S16" i="146"/>
  <c r="S14" i="146"/>
  <c r="S12" i="146"/>
  <c r="S10" i="146"/>
  <c r="S8" i="146"/>
  <c r="S16" i="37"/>
  <c r="S30" i="37"/>
  <c r="S44" i="37"/>
  <c r="S20" i="153"/>
  <c r="S30" i="152"/>
  <c r="S16" i="151"/>
  <c r="S41" i="150"/>
  <c r="S9" i="150"/>
  <c r="S33" i="149"/>
  <c r="S49" i="153"/>
  <c r="S41" i="153"/>
  <c r="S33" i="153"/>
  <c r="S25" i="153"/>
  <c r="S17" i="153"/>
  <c r="S9" i="153"/>
  <c r="S43" i="152"/>
  <c r="S35" i="152"/>
  <c r="S45" i="151"/>
  <c r="S37" i="151"/>
  <c r="S29" i="151"/>
  <c r="S21" i="151"/>
  <c r="S13" i="151"/>
  <c r="S46" i="150"/>
  <c r="S38" i="150"/>
  <c r="S30" i="150"/>
  <c r="S22" i="150"/>
  <c r="S14" i="150"/>
  <c r="S6" i="150"/>
  <c r="S46" i="149"/>
  <c r="S38" i="149"/>
  <c r="S30" i="149"/>
  <c r="S22" i="149"/>
  <c r="S14" i="149"/>
  <c r="S45" i="147"/>
  <c r="S37" i="147"/>
  <c r="S29" i="147"/>
  <c r="S21" i="147"/>
  <c r="S13" i="147"/>
  <c r="S13" i="37"/>
  <c r="S20" i="37"/>
  <c r="S27" i="37"/>
  <c r="S33" i="37"/>
  <c r="S41" i="37"/>
  <c r="S44" i="153"/>
  <c r="S36" i="153"/>
  <c r="S12" i="153"/>
  <c r="S24" i="151"/>
  <c r="S25" i="150"/>
  <c r="S41" i="149"/>
  <c r="S9" i="149"/>
  <c r="S13" i="153"/>
  <c r="S44" i="152"/>
  <c r="S33" i="152"/>
  <c r="S33" i="151"/>
  <c r="S22" i="151"/>
  <c r="S11" i="151"/>
  <c r="S10" i="150"/>
  <c r="S44" i="149"/>
  <c r="S44" i="148"/>
  <c r="S28" i="148"/>
  <c r="S12" i="148"/>
  <c r="S38" i="147"/>
  <c r="S22" i="147"/>
  <c r="S6" i="147"/>
  <c r="S49" i="146"/>
  <c r="S33" i="146"/>
  <c r="S17" i="146"/>
  <c r="S12" i="37"/>
  <c r="S26" i="37"/>
  <c r="S40" i="37"/>
  <c r="S19" i="146"/>
  <c r="S35" i="37"/>
  <c r="S43" i="151"/>
  <c r="S31" i="150"/>
  <c r="S23" i="149"/>
  <c r="S20" i="148"/>
  <c r="S41" i="146"/>
  <c r="S32" i="37"/>
  <c r="S41" i="152"/>
  <c r="S18" i="150"/>
  <c r="S38" i="148"/>
  <c r="S19" i="147"/>
  <c r="S43" i="146"/>
  <c r="S43" i="37"/>
  <c r="S36" i="150"/>
  <c r="S28" i="149"/>
  <c r="S24" i="148"/>
  <c r="S29" i="146"/>
  <c r="S26" i="153"/>
  <c r="S23" i="150"/>
  <c r="S26" i="148"/>
  <c r="S40" i="147"/>
  <c r="S24" i="147"/>
  <c r="S8" i="147"/>
  <c r="S31" i="146"/>
  <c r="S10" i="37"/>
  <c r="S42" i="153"/>
  <c r="S31" i="153"/>
  <c r="S31" i="152"/>
  <c r="S9" i="151"/>
  <c r="S39" i="150"/>
  <c r="S28" i="150"/>
  <c r="S42" i="149"/>
  <c r="S31" i="149"/>
  <c r="S20" i="149"/>
  <c r="S30" i="148"/>
  <c r="S14" i="148"/>
  <c r="S43" i="147"/>
  <c r="S27" i="147"/>
  <c r="S11" i="147"/>
  <c r="S35" i="146"/>
  <c r="S7" i="37"/>
  <c r="S36" i="148"/>
  <c r="S9" i="146"/>
  <c r="S41" i="151"/>
  <c r="S7" i="150"/>
  <c r="S22" i="148"/>
  <c r="S27" i="146"/>
  <c r="S39" i="153"/>
  <c r="S17" i="147"/>
  <c r="S37" i="153"/>
  <c r="S46" i="151"/>
  <c r="S15" i="149"/>
  <c r="S38" i="37"/>
  <c r="S29" i="153"/>
  <c r="S18" i="153"/>
  <c r="S7" i="153"/>
  <c r="S38" i="151"/>
  <c r="S27" i="151"/>
  <c r="S26" i="150"/>
  <c r="S15" i="150"/>
  <c r="S18" i="149"/>
  <c r="S7" i="149"/>
  <c r="S32" i="148"/>
  <c r="S16" i="148"/>
  <c r="S41" i="147"/>
  <c r="S25" i="147"/>
  <c r="S9" i="147"/>
  <c r="S37" i="146"/>
  <c r="S21" i="146"/>
  <c r="S9" i="37"/>
  <c r="S23" i="37"/>
  <c r="S37" i="37"/>
  <c r="S20" i="150"/>
  <c r="S12" i="149"/>
  <c r="S14" i="147"/>
  <c r="S21" i="153"/>
  <c r="S30" i="151"/>
  <c r="S6" i="148"/>
  <c r="S15" i="37"/>
  <c r="S39" i="152"/>
  <c r="S17" i="151"/>
  <c r="S45" i="146"/>
  <c r="S17" i="37"/>
  <c r="S35" i="151"/>
  <c r="S12" i="150"/>
  <c r="S42" i="148"/>
  <c r="S24" i="37"/>
  <c r="S47" i="153"/>
  <c r="S47" i="152"/>
  <c r="S36" i="152"/>
  <c r="S25" i="151"/>
  <c r="S14" i="151"/>
  <c r="S44" i="150"/>
  <c r="S47" i="149"/>
  <c r="S36" i="149"/>
  <c r="S34" i="148"/>
  <c r="S18" i="148"/>
  <c r="S48" i="147"/>
  <c r="S32" i="147"/>
  <c r="S16" i="147"/>
  <c r="S39" i="146"/>
  <c r="S23" i="146"/>
  <c r="S7" i="146"/>
  <c r="S45" i="153"/>
  <c r="S34" i="153"/>
  <c r="S23" i="153"/>
  <c r="S42" i="150"/>
  <c r="S34" i="149"/>
  <c r="S46" i="147"/>
  <c r="S30" i="147"/>
  <c r="S25" i="146"/>
  <c r="S19" i="37"/>
  <c r="S10" i="153"/>
  <c r="S19" i="151"/>
  <c r="S10" i="149"/>
  <c r="S35" i="147"/>
  <c r="S11" i="146"/>
  <c r="S29" i="37"/>
  <c r="S6" i="151"/>
  <c r="S39" i="149"/>
  <c r="S8" i="148"/>
  <c r="S33" i="147"/>
  <c r="S13" i="146"/>
  <c r="S15" i="153"/>
  <c r="S34" i="150"/>
  <c r="S26" i="149"/>
  <c r="S10" i="148"/>
  <c r="S47" i="146"/>
  <c r="S15" i="146"/>
  <c r="U48" i="153"/>
  <c r="U44" i="153"/>
  <c r="U40" i="153"/>
  <c r="U36" i="153"/>
  <c r="U32" i="153"/>
  <c r="U28" i="153"/>
  <c r="U24" i="153"/>
  <c r="U20" i="153"/>
  <c r="U16" i="153"/>
  <c r="U46" i="152"/>
  <c r="U42" i="152"/>
  <c r="U38" i="152"/>
  <c r="U34" i="152"/>
  <c r="U30" i="152"/>
  <c r="U26" i="152"/>
  <c r="U22" i="152"/>
  <c r="U18" i="152"/>
  <c r="U14" i="152"/>
  <c r="U10" i="152"/>
  <c r="U6" i="152"/>
  <c r="U44" i="151"/>
  <c r="U40" i="151"/>
  <c r="U36" i="151"/>
  <c r="U32" i="151"/>
  <c r="U28" i="151"/>
  <c r="U24" i="151"/>
  <c r="U45" i="150"/>
  <c r="U41" i="150"/>
  <c r="U37" i="150"/>
  <c r="U33" i="150"/>
  <c r="U47" i="149"/>
  <c r="U43" i="149"/>
  <c r="U39" i="149"/>
  <c r="U35" i="149"/>
  <c r="U31" i="149"/>
  <c r="U27" i="149"/>
  <c r="U23" i="149"/>
  <c r="U19" i="149"/>
  <c r="U32" i="148"/>
  <c r="U24" i="148"/>
  <c r="U16" i="148"/>
  <c r="U8" i="148"/>
  <c r="U49" i="146"/>
  <c r="U41" i="146"/>
  <c r="U33" i="146"/>
  <c r="U25" i="146"/>
  <c r="U38" i="37"/>
  <c r="U42" i="37"/>
  <c r="U33" i="148"/>
  <c r="U9" i="148"/>
  <c r="U40" i="147"/>
  <c r="U43" i="148"/>
  <c r="U35" i="148"/>
  <c r="U27" i="148"/>
  <c r="U19" i="148"/>
  <c r="U11" i="148"/>
  <c r="U47" i="147"/>
  <c r="U43" i="147"/>
  <c r="U39" i="147"/>
  <c r="U35" i="147"/>
  <c r="U31" i="147"/>
  <c r="U44" i="146"/>
  <c r="U36" i="146"/>
  <c r="U28" i="146"/>
  <c r="U17" i="148"/>
  <c r="U48" i="147"/>
  <c r="U36" i="147"/>
  <c r="U49" i="153"/>
  <c r="U45" i="153"/>
  <c r="U41" i="153"/>
  <c r="U37" i="153"/>
  <c r="U33" i="153"/>
  <c r="U29" i="153"/>
  <c r="U25" i="153"/>
  <c r="U21" i="153"/>
  <c r="U17" i="153"/>
  <c r="U47" i="152"/>
  <c r="U43" i="152"/>
  <c r="U39" i="152"/>
  <c r="U35" i="152"/>
  <c r="U31" i="152"/>
  <c r="U27" i="152"/>
  <c r="U19" i="152"/>
  <c r="U15" i="152"/>
  <c r="U11" i="152"/>
  <c r="U7" i="152"/>
  <c r="U45" i="151"/>
  <c r="U41" i="151"/>
  <c r="U37" i="151"/>
  <c r="U33" i="151"/>
  <c r="U29" i="151"/>
  <c r="U25" i="151"/>
  <c r="U46" i="150"/>
  <c r="U42" i="150"/>
  <c r="U38" i="150"/>
  <c r="U34" i="150"/>
  <c r="U48" i="149"/>
  <c r="U44" i="149"/>
  <c r="U40" i="149"/>
  <c r="U36" i="149"/>
  <c r="U32" i="149"/>
  <c r="U28" i="149"/>
  <c r="U24" i="149"/>
  <c r="U20" i="149"/>
  <c r="U38" i="148"/>
  <c r="U30" i="148"/>
  <c r="U22" i="148"/>
  <c r="U14" i="148"/>
  <c r="U6" i="148"/>
  <c r="U47" i="146"/>
  <c r="U39" i="146"/>
  <c r="U31" i="146"/>
  <c r="U23" i="146"/>
  <c r="U37" i="37"/>
  <c r="U41" i="37"/>
  <c r="U25" i="148"/>
  <c r="U44" i="147"/>
  <c r="U32" i="147"/>
  <c r="U42" i="153"/>
  <c r="U39" i="153"/>
  <c r="U26" i="153"/>
  <c r="U23" i="153"/>
  <c r="U36" i="152"/>
  <c r="U33" i="152"/>
  <c r="U20" i="152"/>
  <c r="U17" i="152"/>
  <c r="U46" i="151"/>
  <c r="U43" i="151"/>
  <c r="U30" i="151"/>
  <c r="U27" i="151"/>
  <c r="U39" i="150"/>
  <c r="U36" i="150"/>
  <c r="U37" i="149"/>
  <c r="U34" i="149"/>
  <c r="U21" i="149"/>
  <c r="U42" i="148"/>
  <c r="U26" i="148"/>
  <c r="U10" i="148"/>
  <c r="U48" i="146"/>
  <c r="U29" i="146"/>
  <c r="U37" i="152"/>
  <c r="U21" i="152"/>
  <c r="U8" i="152"/>
  <c r="U34" i="151"/>
  <c r="U40" i="150"/>
  <c r="U41" i="149"/>
  <c r="U22" i="149"/>
  <c r="U13" i="148"/>
  <c r="U20" i="148"/>
  <c r="U41" i="147"/>
  <c r="U37" i="146"/>
  <c r="U44" i="37"/>
  <c r="U47" i="153"/>
  <c r="U18" i="153"/>
  <c r="U44" i="152"/>
  <c r="U28" i="152"/>
  <c r="U12" i="152"/>
  <c r="U38" i="151"/>
  <c r="U22" i="151"/>
  <c r="U42" i="149"/>
  <c r="U26" i="149"/>
  <c r="U18" i="148"/>
  <c r="U35" i="146"/>
  <c r="U7" i="148"/>
  <c r="U42" i="147"/>
  <c r="U40" i="37"/>
  <c r="U13" i="152"/>
  <c r="U31" i="148"/>
  <c r="U15" i="148"/>
  <c r="U37" i="147"/>
  <c r="U34" i="147"/>
  <c r="U46" i="146"/>
  <c r="U34" i="146"/>
  <c r="U27" i="146"/>
  <c r="U35" i="37"/>
  <c r="U46" i="153"/>
  <c r="U43" i="153"/>
  <c r="U30" i="153"/>
  <c r="U27" i="153"/>
  <c r="U14" i="153"/>
  <c r="U40" i="152"/>
  <c r="U47" i="151"/>
  <c r="U31" i="151"/>
  <c r="U43" i="150"/>
  <c r="U38" i="149"/>
  <c r="U25" i="149"/>
  <c r="U29" i="148"/>
  <c r="U32" i="146"/>
  <c r="U36" i="148"/>
  <c r="U38" i="147"/>
  <c r="U30" i="146"/>
  <c r="U31" i="153"/>
  <c r="U15" i="153"/>
  <c r="U41" i="152"/>
  <c r="U25" i="152"/>
  <c r="U9" i="152"/>
  <c r="U35" i="151"/>
  <c r="U44" i="150"/>
  <c r="U45" i="149"/>
  <c r="U29" i="149"/>
  <c r="U34" i="148"/>
  <c r="U42" i="146"/>
  <c r="U23" i="148"/>
  <c r="U45" i="147"/>
  <c r="U40" i="146"/>
  <c r="U43" i="37"/>
  <c r="U38" i="153"/>
  <c r="U35" i="153"/>
  <c r="U22" i="153"/>
  <c r="U19" i="153"/>
  <c r="U45" i="152"/>
  <c r="U32" i="152"/>
  <c r="U29" i="152"/>
  <c r="U16" i="152"/>
  <c r="U42" i="151"/>
  <c r="U39" i="151"/>
  <c r="U26" i="151"/>
  <c r="U34" i="153"/>
  <c r="U44" i="148"/>
  <c r="U28" i="148"/>
  <c r="U12" i="148"/>
  <c r="U46" i="147"/>
  <c r="U33" i="147"/>
  <c r="U30" i="147"/>
  <c r="U43" i="146"/>
  <c r="U24" i="146"/>
  <c r="U36" i="37"/>
  <c r="U39" i="37"/>
  <c r="U23" i="151"/>
  <c r="U38" i="146"/>
  <c r="U49" i="149"/>
  <c r="U46" i="149"/>
  <c r="U26" i="146"/>
  <c r="U33" i="149"/>
  <c r="U30" i="149"/>
  <c r="U45" i="146"/>
  <c r="U35" i="150"/>
  <c r="U37" i="148"/>
  <c r="U21" i="148"/>
  <c r="L43" i="153"/>
  <c r="L35" i="153"/>
  <c r="L27" i="153"/>
  <c r="L19" i="153"/>
  <c r="L11" i="153"/>
  <c r="L45" i="152"/>
  <c r="L37" i="152"/>
  <c r="L29" i="152"/>
  <c r="L21" i="152"/>
  <c r="L13" i="152"/>
  <c r="L47" i="151"/>
  <c r="L39" i="151"/>
  <c r="L31" i="151"/>
  <c r="L23" i="151"/>
  <c r="L15" i="151"/>
  <c r="L7" i="151"/>
  <c r="L40" i="150"/>
  <c r="L32" i="150"/>
  <c r="L24" i="150"/>
  <c r="L16" i="150"/>
  <c r="L8" i="150"/>
  <c r="L48" i="149"/>
  <c r="L40" i="149"/>
  <c r="L32" i="149"/>
  <c r="L24" i="149"/>
  <c r="L16" i="149"/>
  <c r="L8" i="149"/>
  <c r="L43" i="147"/>
  <c r="L35" i="147"/>
  <c r="L27" i="147"/>
  <c r="L19" i="147"/>
  <c r="L11" i="147"/>
  <c r="L7" i="37"/>
  <c r="L15" i="37"/>
  <c r="L29" i="37"/>
  <c r="L35" i="37"/>
  <c r="L43" i="37"/>
  <c r="L8" i="153"/>
  <c r="L44" i="151"/>
  <c r="L21" i="150"/>
  <c r="L13" i="149"/>
  <c r="L31" i="148"/>
  <c r="L15" i="148"/>
  <c r="L24" i="147"/>
  <c r="L37" i="146"/>
  <c r="L9" i="146"/>
  <c r="L38" i="37"/>
  <c r="L9" i="153"/>
  <c r="L19" i="152"/>
  <c r="L38" i="150"/>
  <c r="L38" i="149"/>
  <c r="L9" i="37"/>
  <c r="L10" i="153"/>
  <c r="L12" i="152"/>
  <c r="L44" i="153"/>
  <c r="L36" i="153"/>
  <c r="L28" i="153"/>
  <c r="L20" i="153"/>
  <c r="L12" i="153"/>
  <c r="L46" i="152"/>
  <c r="L38" i="152"/>
  <c r="L30" i="152"/>
  <c r="L22" i="152"/>
  <c r="L14" i="152"/>
  <c r="L6" i="152"/>
  <c r="L40" i="151"/>
  <c r="L32" i="151"/>
  <c r="L24" i="151"/>
  <c r="L16" i="151"/>
  <c r="L8" i="151"/>
  <c r="L41" i="150"/>
  <c r="L33" i="150"/>
  <c r="L25" i="150"/>
  <c r="L17" i="150"/>
  <c r="L9" i="150"/>
  <c r="L49" i="149"/>
  <c r="L41" i="149"/>
  <c r="L33" i="149"/>
  <c r="L25" i="149"/>
  <c r="L17" i="149"/>
  <c r="L9" i="149"/>
  <c r="L37" i="148"/>
  <c r="L33" i="148"/>
  <c r="L29" i="148"/>
  <c r="L25" i="148"/>
  <c r="L21" i="148"/>
  <c r="L17" i="148"/>
  <c r="L13" i="148"/>
  <c r="L9" i="148"/>
  <c r="L44" i="147"/>
  <c r="L36" i="147"/>
  <c r="L28" i="147"/>
  <c r="L20" i="147"/>
  <c r="L12" i="147"/>
  <c r="L47" i="146"/>
  <c r="L43" i="146"/>
  <c r="L39" i="146"/>
  <c r="L35" i="146"/>
  <c r="L31" i="146"/>
  <c r="L27" i="146"/>
  <c r="L23" i="146"/>
  <c r="L19" i="146"/>
  <c r="L15" i="146"/>
  <c r="L11" i="146"/>
  <c r="L7" i="146"/>
  <c r="L14" i="37"/>
  <c r="L21" i="37"/>
  <c r="L28" i="37"/>
  <c r="L34" i="37"/>
  <c r="L42" i="37"/>
  <c r="L40" i="153"/>
  <c r="L24" i="153"/>
  <c r="L42" i="152"/>
  <c r="L10" i="152"/>
  <c r="L37" i="150"/>
  <c r="L29" i="149"/>
  <c r="L6" i="149"/>
  <c r="L35" i="148"/>
  <c r="L11" i="148"/>
  <c r="L16" i="147"/>
  <c r="L41" i="146"/>
  <c r="L25" i="146"/>
  <c r="L10" i="37"/>
  <c r="L49" i="153"/>
  <c r="L35" i="152"/>
  <c r="L29" i="151"/>
  <c r="L46" i="150"/>
  <c r="L6" i="150"/>
  <c r="L14" i="149"/>
  <c r="L17" i="147"/>
  <c r="L26" i="153"/>
  <c r="L28" i="152"/>
  <c r="L45" i="153"/>
  <c r="L37" i="153"/>
  <c r="L29" i="153"/>
  <c r="L21" i="153"/>
  <c r="L13" i="153"/>
  <c r="L47" i="152"/>
  <c r="L39" i="152"/>
  <c r="L31" i="152"/>
  <c r="L15" i="152"/>
  <c r="L7" i="152"/>
  <c r="L41" i="151"/>
  <c r="L33" i="151"/>
  <c r="L25" i="151"/>
  <c r="L17" i="151"/>
  <c r="L9" i="151"/>
  <c r="L42" i="150"/>
  <c r="L34" i="150"/>
  <c r="L26" i="150"/>
  <c r="L18" i="150"/>
  <c r="L10" i="150"/>
  <c r="L42" i="149"/>
  <c r="L34" i="149"/>
  <c r="L26" i="149"/>
  <c r="L18" i="149"/>
  <c r="L10" i="149"/>
  <c r="L45" i="147"/>
  <c r="L37" i="147"/>
  <c r="L29" i="147"/>
  <c r="L21" i="147"/>
  <c r="L13" i="147"/>
  <c r="L13" i="37"/>
  <c r="L20" i="37"/>
  <c r="L27" i="37"/>
  <c r="L33" i="37"/>
  <c r="L41" i="37"/>
  <c r="L16" i="153"/>
  <c r="L28" i="151"/>
  <c r="L13" i="150"/>
  <c r="L21" i="149"/>
  <c r="L27" i="148"/>
  <c r="L48" i="147"/>
  <c r="L45" i="146"/>
  <c r="L21" i="146"/>
  <c r="L25" i="153"/>
  <c r="L45" i="151"/>
  <c r="L30" i="150"/>
  <c r="L46" i="149"/>
  <c r="L33" i="147"/>
  <c r="L18" i="153"/>
  <c r="L46" i="153"/>
  <c r="L38" i="153"/>
  <c r="L30" i="153"/>
  <c r="L22" i="153"/>
  <c r="L14" i="153"/>
  <c r="L6" i="153"/>
  <c r="L40" i="152"/>
  <c r="L32" i="152"/>
  <c r="L16" i="152"/>
  <c r="L8" i="152"/>
  <c r="L42" i="151"/>
  <c r="L34" i="151"/>
  <c r="L26" i="151"/>
  <c r="L18" i="151"/>
  <c r="L10" i="151"/>
  <c r="L43" i="150"/>
  <c r="L35" i="150"/>
  <c r="L27" i="150"/>
  <c r="L19" i="150"/>
  <c r="L11" i="150"/>
  <c r="L43" i="149"/>
  <c r="L35" i="149"/>
  <c r="L27" i="149"/>
  <c r="L19" i="149"/>
  <c r="L11" i="149"/>
  <c r="L42" i="148"/>
  <c r="L38" i="148"/>
  <c r="L34" i="148"/>
  <c r="L30" i="148"/>
  <c r="L26" i="148"/>
  <c r="L22" i="148"/>
  <c r="L18" i="148"/>
  <c r="L14" i="148"/>
  <c r="L10" i="148"/>
  <c r="L6" i="148"/>
  <c r="L46" i="147"/>
  <c r="L38" i="147"/>
  <c r="L30" i="147"/>
  <c r="L22" i="147"/>
  <c r="L14" i="147"/>
  <c r="L6" i="147"/>
  <c r="L48" i="146"/>
  <c r="L44" i="146"/>
  <c r="L40" i="146"/>
  <c r="L36" i="146"/>
  <c r="L32" i="146"/>
  <c r="L28" i="146"/>
  <c r="L24" i="146"/>
  <c r="L20" i="146"/>
  <c r="L16" i="146"/>
  <c r="L12" i="146"/>
  <c r="L8" i="146"/>
  <c r="L12" i="37"/>
  <c r="L19" i="37"/>
  <c r="L26" i="37"/>
  <c r="L32" i="37"/>
  <c r="L40" i="37"/>
  <c r="L48" i="153"/>
  <c r="L34" i="152"/>
  <c r="L18" i="152"/>
  <c r="L20" i="151"/>
  <c r="L45" i="150"/>
  <c r="L45" i="149"/>
  <c r="L19" i="148"/>
  <c r="L40" i="147"/>
  <c r="L49" i="146"/>
  <c r="L29" i="146"/>
  <c r="L13" i="146"/>
  <c r="L33" i="153"/>
  <c r="L27" i="152"/>
  <c r="L37" i="151"/>
  <c r="L13" i="151"/>
  <c r="L14" i="150"/>
  <c r="L30" i="149"/>
  <c r="L25" i="147"/>
  <c r="L9" i="147"/>
  <c r="L17" i="37"/>
  <c r="L37" i="37"/>
  <c r="L34" i="153"/>
  <c r="L44" i="152"/>
  <c r="L20" i="152"/>
  <c r="L47" i="153"/>
  <c r="L39" i="153"/>
  <c r="L31" i="153"/>
  <c r="L23" i="153"/>
  <c r="L15" i="153"/>
  <c r="L7" i="153"/>
  <c r="L41" i="152"/>
  <c r="L33" i="152"/>
  <c r="L25" i="152"/>
  <c r="L17" i="152"/>
  <c r="L9" i="152"/>
  <c r="L43" i="151"/>
  <c r="L35" i="151"/>
  <c r="L27" i="151"/>
  <c r="L19" i="151"/>
  <c r="L11" i="151"/>
  <c r="L44" i="150"/>
  <c r="L36" i="150"/>
  <c r="L28" i="150"/>
  <c r="L20" i="150"/>
  <c r="L12" i="150"/>
  <c r="L44" i="149"/>
  <c r="L36" i="149"/>
  <c r="L28" i="149"/>
  <c r="L20" i="149"/>
  <c r="L12" i="149"/>
  <c r="L47" i="147"/>
  <c r="L39" i="147"/>
  <c r="L31" i="147"/>
  <c r="L23" i="147"/>
  <c r="L15" i="147"/>
  <c r="L7" i="147"/>
  <c r="L11" i="37"/>
  <c r="L18" i="37"/>
  <c r="L25" i="37"/>
  <c r="L31" i="37"/>
  <c r="L39" i="37"/>
  <c r="L6" i="37"/>
  <c r="L32" i="153"/>
  <c r="L26" i="152"/>
  <c r="L36" i="151"/>
  <c r="L12" i="151"/>
  <c r="L29" i="150"/>
  <c r="L37" i="149"/>
  <c r="L43" i="148"/>
  <c r="L23" i="148"/>
  <c r="L7" i="148"/>
  <c r="L32" i="147"/>
  <c r="L8" i="147"/>
  <c r="L33" i="146"/>
  <c r="L17" i="146"/>
  <c r="L24" i="37"/>
  <c r="L41" i="153"/>
  <c r="L17" i="153"/>
  <c r="L43" i="152"/>
  <c r="L11" i="152"/>
  <c r="L21" i="151"/>
  <c r="L22" i="150"/>
  <c r="L22" i="149"/>
  <c r="L41" i="147"/>
  <c r="L23" i="37"/>
  <c r="L42" i="153"/>
  <c r="L36" i="152"/>
  <c r="L46" i="151"/>
  <c r="L38" i="151"/>
  <c r="L15" i="150"/>
  <c r="L31" i="149"/>
  <c r="L44" i="148"/>
  <c r="L12" i="148"/>
  <c r="L18" i="147"/>
  <c r="L22" i="146"/>
  <c r="L44" i="37"/>
  <c r="L38" i="146"/>
  <c r="L16" i="37"/>
  <c r="L39" i="150"/>
  <c r="L18" i="146"/>
  <c r="L47" i="149"/>
  <c r="L30" i="146"/>
  <c r="L39" i="149"/>
  <c r="L32" i="148"/>
  <c r="L10" i="146"/>
  <c r="L30" i="151"/>
  <c r="L7" i="150"/>
  <c r="L23" i="149"/>
  <c r="L24" i="148"/>
  <c r="L10" i="147"/>
  <c r="L34" i="146"/>
  <c r="L6" i="146"/>
  <c r="L42" i="147"/>
  <c r="L22" i="37"/>
  <c r="L20" i="148"/>
  <c r="L30" i="37"/>
  <c r="L23" i="150"/>
  <c r="L26" i="147"/>
  <c r="L42" i="146"/>
  <c r="L22" i="151"/>
  <c r="L15" i="149"/>
  <c r="L36" i="148"/>
  <c r="L46" i="146"/>
  <c r="L14" i="146"/>
  <c r="L34" i="147"/>
  <c r="L36" i="37"/>
  <c r="L14" i="151"/>
  <c r="L7" i="149"/>
  <c r="L16" i="148"/>
  <c r="L26" i="146"/>
  <c r="L8" i="37"/>
  <c r="L6" i="151"/>
  <c r="L28" i="148"/>
  <c r="L8" i="148"/>
  <c r="L31" i="150"/>
  <c r="N99" i="124"/>
  <c r="N16" i="124"/>
  <c r="N40" i="124"/>
  <c r="N48" i="124"/>
  <c r="N64" i="124"/>
  <c r="N83" i="124"/>
  <c r="N90" i="124"/>
  <c r="N37" i="124"/>
  <c r="N10" i="124"/>
  <c r="N26" i="124"/>
  <c r="N58" i="124"/>
  <c r="N74" i="124"/>
  <c r="X45" i="150"/>
  <c r="X42" i="150"/>
  <c r="X40" i="150"/>
  <c r="X43" i="150"/>
  <c r="X41" i="150"/>
  <c r="X44" i="150"/>
  <c r="P38" i="148"/>
  <c r="P30" i="148"/>
  <c r="P22" i="148"/>
  <c r="P14" i="148"/>
  <c r="P6" i="148"/>
  <c r="P43" i="146"/>
  <c r="P35" i="146"/>
  <c r="P27" i="146"/>
  <c r="P19" i="146"/>
  <c r="P11" i="146"/>
  <c r="P44" i="146"/>
  <c r="P36" i="146"/>
  <c r="P28" i="146"/>
  <c r="P20" i="146"/>
  <c r="P12" i="146"/>
  <c r="P48" i="147"/>
  <c r="P45" i="147"/>
  <c r="P43" i="147"/>
  <c r="P41" i="147"/>
  <c r="P39" i="147"/>
  <c r="P37" i="147"/>
  <c r="P35" i="147"/>
  <c r="P33" i="147"/>
  <c r="P31" i="147"/>
  <c r="P28" i="147"/>
  <c r="P26" i="147"/>
  <c r="P31" i="148"/>
  <c r="P23" i="148"/>
  <c r="P15" i="148"/>
  <c r="P49" i="149"/>
  <c r="P48" i="149"/>
  <c r="P47" i="149"/>
  <c r="P46" i="149"/>
  <c r="P45" i="149"/>
  <c r="P44" i="149"/>
  <c r="P43" i="149"/>
  <c r="P42" i="149"/>
  <c r="P41" i="149"/>
  <c r="P40" i="149"/>
  <c r="P39" i="149"/>
  <c r="P38" i="149"/>
  <c r="P37" i="149"/>
  <c r="P36" i="149"/>
  <c r="P35" i="149"/>
  <c r="P34" i="149"/>
  <c r="P33" i="149"/>
  <c r="P32" i="149"/>
  <c r="P31" i="149"/>
  <c r="P30" i="149"/>
  <c r="P29" i="149"/>
  <c r="P28" i="149"/>
  <c r="P27" i="149"/>
  <c r="P26" i="149"/>
  <c r="P25" i="149"/>
  <c r="P24" i="149"/>
  <c r="P23" i="149"/>
  <c r="P22" i="149"/>
  <c r="P21" i="149"/>
  <c r="P20" i="149"/>
  <c r="P19" i="149"/>
  <c r="P18" i="149"/>
  <c r="P17" i="149"/>
  <c r="P16" i="149"/>
  <c r="P15" i="149"/>
  <c r="P14" i="149"/>
  <c r="P13" i="149"/>
  <c r="P11" i="149"/>
  <c r="P10" i="149"/>
  <c r="P9" i="149"/>
  <c r="P8" i="149"/>
  <c r="P7" i="149"/>
  <c r="P24" i="148"/>
  <c r="P16" i="148"/>
  <c r="P8" i="148"/>
  <c r="P45" i="146"/>
  <c r="P37" i="146"/>
  <c r="P29" i="146"/>
  <c r="P21" i="146"/>
  <c r="P13" i="146"/>
  <c r="P25" i="148"/>
  <c r="P17" i="148"/>
  <c r="P9" i="148"/>
  <c r="P47" i="147"/>
  <c r="P46" i="147"/>
  <c r="P44" i="147"/>
  <c r="P42" i="147"/>
  <c r="P40" i="147"/>
  <c r="P38" i="147"/>
  <c r="P36" i="147"/>
  <c r="P34" i="147"/>
  <c r="P32" i="147"/>
  <c r="P30" i="147"/>
  <c r="P29" i="147"/>
  <c r="P27" i="147"/>
  <c r="P25" i="147"/>
  <c r="P24" i="147"/>
  <c r="P23" i="147"/>
  <c r="P22" i="147"/>
  <c r="P21" i="147"/>
  <c r="P20" i="147"/>
  <c r="P19" i="147"/>
  <c r="P18" i="147"/>
  <c r="P17" i="147"/>
  <c r="P16" i="147"/>
  <c r="P14" i="147"/>
  <c r="P13" i="147"/>
  <c r="P12" i="147"/>
  <c r="P11" i="147"/>
  <c r="P42" i="148"/>
  <c r="P34" i="148"/>
  <c r="P26" i="148"/>
  <c r="P18" i="148"/>
  <c r="P10" i="148"/>
  <c r="P47" i="146"/>
  <c r="P39" i="146"/>
  <c r="P31" i="146"/>
  <c r="P23" i="146"/>
  <c r="P15" i="146"/>
  <c r="P7" i="146"/>
  <c r="P43" i="148"/>
  <c r="P29" i="148"/>
  <c r="P10" i="147"/>
  <c r="P9" i="147"/>
  <c r="P8" i="147"/>
  <c r="P7" i="147"/>
  <c r="P6" i="147"/>
  <c r="P42" i="146"/>
  <c r="P26" i="146"/>
  <c r="P10" i="146"/>
  <c r="P16" i="146"/>
  <c r="P35" i="148"/>
  <c r="P21" i="148"/>
  <c r="P49" i="146"/>
  <c r="P38" i="146"/>
  <c r="P33" i="146"/>
  <c r="P22" i="146"/>
  <c r="P17" i="146"/>
  <c r="P6" i="146"/>
  <c r="P6" i="37"/>
  <c r="P29" i="153"/>
  <c r="P16" i="153"/>
  <c r="P14" i="153"/>
  <c r="P12" i="153"/>
  <c r="P10" i="153"/>
  <c r="P8" i="153"/>
  <c r="P6" i="153"/>
  <c r="P46" i="152"/>
  <c r="P44" i="152"/>
  <c r="P42" i="152"/>
  <c r="P40" i="152"/>
  <c r="P38" i="152"/>
  <c r="P36" i="152"/>
  <c r="P34" i="152"/>
  <c r="P32" i="152"/>
  <c r="P30" i="152"/>
  <c r="P28" i="152"/>
  <c r="P26" i="152"/>
  <c r="P22" i="152"/>
  <c r="P20" i="152"/>
  <c r="P18" i="152"/>
  <c r="P16" i="152"/>
  <c r="P14" i="152"/>
  <c r="P12" i="152"/>
  <c r="P10" i="152"/>
  <c r="P7" i="152"/>
  <c r="P6" i="152"/>
  <c r="P46" i="151"/>
  <c r="P45" i="151"/>
  <c r="P44" i="151"/>
  <c r="P43" i="151"/>
  <c r="P42" i="151"/>
  <c r="P41" i="151"/>
  <c r="P39" i="151"/>
  <c r="P38" i="151"/>
  <c r="P37" i="151"/>
  <c r="P36" i="151"/>
  <c r="P34" i="151"/>
  <c r="P33" i="151"/>
  <c r="P31" i="151"/>
  <c r="P30" i="151"/>
  <c r="P27" i="151"/>
  <c r="P46" i="150"/>
  <c r="P44" i="150"/>
  <c r="P43" i="150"/>
  <c r="P42" i="150"/>
  <c r="P41" i="150"/>
  <c r="P40" i="150"/>
  <c r="P39" i="150"/>
  <c r="P38" i="150"/>
  <c r="P37" i="150"/>
  <c r="P35" i="150"/>
  <c r="P34" i="150"/>
  <c r="P44" i="148"/>
  <c r="P20" i="148"/>
  <c r="P48" i="146"/>
  <c r="P32" i="146"/>
  <c r="P9" i="152"/>
  <c r="P35" i="151"/>
  <c r="P32" i="151"/>
  <c r="P29" i="151"/>
  <c r="P28" i="151"/>
  <c r="P36" i="148"/>
  <c r="P11" i="148"/>
  <c r="P34" i="146"/>
  <c r="P18" i="146"/>
  <c r="P37" i="148"/>
  <c r="P12" i="148"/>
  <c r="P7" i="148"/>
  <c r="P49" i="153"/>
  <c r="P48" i="153"/>
  <c r="P47" i="153"/>
  <c r="P46" i="153"/>
  <c r="P45" i="153"/>
  <c r="P44" i="153"/>
  <c r="P43" i="153"/>
  <c r="P42" i="153"/>
  <c r="P41" i="153"/>
  <c r="P40" i="153"/>
  <c r="P39" i="153"/>
  <c r="P38" i="153"/>
  <c r="P37" i="153"/>
  <c r="P36" i="153"/>
  <c r="P35" i="153"/>
  <c r="P34" i="153"/>
  <c r="P33" i="153"/>
  <c r="P32" i="153"/>
  <c r="P31" i="153"/>
  <c r="P30" i="153"/>
  <c r="P28" i="153"/>
  <c r="P27" i="153"/>
  <c r="P26" i="153"/>
  <c r="P25" i="153"/>
  <c r="P24" i="153"/>
  <c r="P23" i="153"/>
  <c r="P22" i="153"/>
  <c r="P21" i="153"/>
  <c r="P20" i="153"/>
  <c r="P19" i="153"/>
  <c r="P18" i="153"/>
  <c r="P17" i="153"/>
  <c r="P15" i="153"/>
  <c r="P13" i="153"/>
  <c r="P11" i="153"/>
  <c r="P9" i="153"/>
  <c r="P7" i="153"/>
  <c r="P47" i="152"/>
  <c r="P45" i="152"/>
  <c r="P43" i="152"/>
  <c r="P41" i="152"/>
  <c r="P39" i="152"/>
  <c r="P37" i="152"/>
  <c r="P35" i="152"/>
  <c r="P33" i="152"/>
  <c r="P31" i="152"/>
  <c r="P29" i="152"/>
  <c r="P27" i="152"/>
  <c r="P25" i="152"/>
  <c r="P21" i="152"/>
  <c r="P19" i="152"/>
  <c r="P17" i="152"/>
  <c r="P15" i="152"/>
  <c r="P13" i="152"/>
  <c r="P11" i="152"/>
  <c r="P8" i="152"/>
  <c r="P47" i="151"/>
  <c r="P6" i="151"/>
  <c r="P45" i="150"/>
  <c r="P36" i="150"/>
  <c r="P13" i="148"/>
  <c r="P24" i="146"/>
  <c r="P31" i="150"/>
  <c r="P29" i="150"/>
  <c r="P26" i="150"/>
  <c r="P24" i="150"/>
  <c r="P22" i="150"/>
  <c r="P20" i="150"/>
  <c r="P18" i="150"/>
  <c r="P16" i="150"/>
  <c r="P14" i="150"/>
  <c r="P12" i="150"/>
  <c r="P11" i="150"/>
  <c r="P10" i="150"/>
  <c r="P9" i="150"/>
  <c r="P8" i="150"/>
  <c r="P7" i="150"/>
  <c r="P30" i="146"/>
  <c r="P7" i="37"/>
  <c r="P9" i="37"/>
  <c r="P10" i="37"/>
  <c r="P11" i="37"/>
  <c r="P12" i="37"/>
  <c r="P13" i="37"/>
  <c r="P15" i="37"/>
  <c r="P17" i="37"/>
  <c r="P18" i="37"/>
  <c r="P19" i="37"/>
  <c r="P21" i="37"/>
  <c r="P22" i="37"/>
  <c r="P23" i="37"/>
  <c r="P25" i="37"/>
  <c r="P27" i="37"/>
  <c r="P29" i="37"/>
  <c r="P31" i="37"/>
  <c r="P33" i="37"/>
  <c r="P35" i="37"/>
  <c r="P37" i="37"/>
  <c r="P39" i="37"/>
  <c r="P41" i="37"/>
  <c r="P43" i="37"/>
  <c r="P40" i="151"/>
  <c r="P25" i="146"/>
  <c r="P30" i="150"/>
  <c r="P28" i="150"/>
  <c r="P25" i="150"/>
  <c r="P23" i="150"/>
  <c r="P21" i="150"/>
  <c r="P19" i="150"/>
  <c r="P17" i="150"/>
  <c r="P15" i="150"/>
  <c r="P20" i="37"/>
  <c r="P24" i="37"/>
  <c r="P26" i="37"/>
  <c r="P28" i="37"/>
  <c r="P30" i="37"/>
  <c r="P32" i="37"/>
  <c r="P34" i="37"/>
  <c r="P36" i="37"/>
  <c r="P38" i="37"/>
  <c r="P40" i="37"/>
  <c r="P42" i="37"/>
  <c r="P44" i="37"/>
  <c r="P33" i="150"/>
  <c r="P32" i="150"/>
  <c r="P27" i="150"/>
  <c r="P6" i="150"/>
  <c r="P8" i="37"/>
  <c r="P14" i="37"/>
  <c r="P16" i="37"/>
  <c r="P27" i="148"/>
  <c r="P8" i="146"/>
  <c r="P28" i="148"/>
  <c r="P9" i="146"/>
  <c r="P14" i="146"/>
  <c r="P41" i="146"/>
  <c r="P46" i="146"/>
  <c r="P40" i="146"/>
  <c r="X46" i="150"/>
  <c r="R46" i="153"/>
  <c r="R38" i="153"/>
  <c r="R30" i="153"/>
  <c r="R22" i="153"/>
  <c r="R14" i="153"/>
  <c r="R6" i="153"/>
  <c r="R40" i="152"/>
  <c r="R32" i="152"/>
  <c r="R16" i="152"/>
  <c r="R8" i="152"/>
  <c r="R42" i="151"/>
  <c r="R34" i="151"/>
  <c r="R26" i="151"/>
  <c r="R18" i="151"/>
  <c r="R11" i="151"/>
  <c r="R44" i="150"/>
  <c r="R36" i="150"/>
  <c r="R28" i="150"/>
  <c r="R22" i="150"/>
  <c r="R14" i="150"/>
  <c r="R6" i="150"/>
  <c r="R46" i="149"/>
  <c r="R38" i="149"/>
  <c r="R30" i="149"/>
  <c r="R22" i="149"/>
  <c r="R14" i="149"/>
  <c r="R48" i="147"/>
  <c r="R40" i="147"/>
  <c r="R32" i="147"/>
  <c r="R24" i="147"/>
  <c r="R17" i="147"/>
  <c r="R9" i="147"/>
  <c r="R49" i="146"/>
  <c r="R48" i="146"/>
  <c r="R47" i="146"/>
  <c r="R46" i="146"/>
  <c r="R45" i="146"/>
  <c r="R44" i="146"/>
  <c r="R43" i="146"/>
  <c r="R42" i="146"/>
  <c r="R41" i="146"/>
  <c r="R40" i="146"/>
  <c r="R39" i="146"/>
  <c r="R38" i="146"/>
  <c r="R37" i="146"/>
  <c r="R36" i="146"/>
  <c r="R35" i="146"/>
  <c r="R34" i="146"/>
  <c r="R33" i="146"/>
  <c r="R32" i="146"/>
  <c r="R31" i="146"/>
  <c r="R30" i="146"/>
  <c r="R29" i="146"/>
  <c r="R6" i="146"/>
  <c r="R8" i="37"/>
  <c r="R16" i="37"/>
  <c r="R22" i="37"/>
  <c r="R34" i="37"/>
  <c r="R42" i="37"/>
  <c r="R20" i="150"/>
  <c r="R45" i="153"/>
  <c r="R37" i="153"/>
  <c r="R29" i="153"/>
  <c r="R21" i="153"/>
  <c r="R13" i="153"/>
  <c r="R47" i="152"/>
  <c r="R39" i="152"/>
  <c r="R31" i="152"/>
  <c r="R15" i="152"/>
  <c r="R7" i="152"/>
  <c r="R41" i="151"/>
  <c r="R33" i="151"/>
  <c r="R25" i="151"/>
  <c r="R17" i="151"/>
  <c r="R10" i="151"/>
  <c r="R43" i="150"/>
  <c r="R35" i="150"/>
  <c r="R27" i="150"/>
  <c r="R21" i="150"/>
  <c r="R13" i="150"/>
  <c r="R45" i="149"/>
  <c r="R37" i="149"/>
  <c r="R29" i="149"/>
  <c r="R21" i="149"/>
  <c r="R13" i="149"/>
  <c r="R47" i="147"/>
  <c r="R39" i="147"/>
  <c r="R31" i="147"/>
  <c r="R23" i="147"/>
  <c r="R16" i="147"/>
  <c r="R8" i="147"/>
  <c r="R9" i="37"/>
  <c r="R17" i="37"/>
  <c r="R30" i="37"/>
  <c r="R35" i="37"/>
  <c r="R43" i="37"/>
  <c r="R44" i="153"/>
  <c r="R36" i="153"/>
  <c r="R28" i="153"/>
  <c r="R20" i="153"/>
  <c r="R12" i="153"/>
  <c r="R46" i="152"/>
  <c r="R38" i="152"/>
  <c r="R30" i="152"/>
  <c r="R22" i="152"/>
  <c r="R14" i="152"/>
  <c r="R6" i="152"/>
  <c r="R40" i="151"/>
  <c r="R32" i="151"/>
  <c r="R24" i="151"/>
  <c r="R16" i="151"/>
  <c r="R9" i="151"/>
  <c r="R42" i="150"/>
  <c r="R34" i="150"/>
  <c r="R26" i="150"/>
  <c r="R12" i="150"/>
  <c r="R43" i="153"/>
  <c r="R35" i="153"/>
  <c r="R27" i="153"/>
  <c r="R19" i="153"/>
  <c r="R11" i="153"/>
  <c r="R45" i="152"/>
  <c r="R37" i="152"/>
  <c r="R29" i="152"/>
  <c r="R21" i="152"/>
  <c r="R13" i="152"/>
  <c r="R47" i="151"/>
  <c r="R39" i="151"/>
  <c r="R31" i="151"/>
  <c r="R23" i="151"/>
  <c r="R15" i="151"/>
  <c r="R8" i="151"/>
  <c r="R41" i="150"/>
  <c r="R33" i="150"/>
  <c r="R19" i="150"/>
  <c r="R11" i="150"/>
  <c r="R43" i="149"/>
  <c r="R35" i="149"/>
  <c r="R27" i="149"/>
  <c r="R19" i="149"/>
  <c r="R45" i="147"/>
  <c r="R37" i="147"/>
  <c r="R29" i="147"/>
  <c r="R21" i="147"/>
  <c r="R6" i="147"/>
  <c r="R11" i="37"/>
  <c r="R18" i="37"/>
  <c r="R25" i="37"/>
  <c r="R37" i="37"/>
  <c r="R26" i="153"/>
  <c r="R10" i="153"/>
  <c r="R36" i="152"/>
  <c r="R20" i="152"/>
  <c r="R46" i="151"/>
  <c r="R30" i="151"/>
  <c r="R14" i="151"/>
  <c r="R40" i="150"/>
  <c r="R10" i="150"/>
  <c r="R34" i="149"/>
  <c r="R18" i="149"/>
  <c r="R44" i="147"/>
  <c r="R28" i="147"/>
  <c r="R13" i="147"/>
  <c r="R12" i="37"/>
  <c r="R42" i="153"/>
  <c r="R34" i="153"/>
  <c r="R18" i="153"/>
  <c r="R44" i="152"/>
  <c r="R28" i="152"/>
  <c r="R12" i="152"/>
  <c r="R38" i="151"/>
  <c r="R22" i="151"/>
  <c r="R7" i="151"/>
  <c r="R32" i="150"/>
  <c r="R18" i="150"/>
  <c r="R42" i="149"/>
  <c r="R26" i="149"/>
  <c r="R10" i="149"/>
  <c r="R36" i="147"/>
  <c r="R20" i="147"/>
  <c r="R19" i="37"/>
  <c r="R41" i="153"/>
  <c r="R23" i="153"/>
  <c r="R42" i="152"/>
  <c r="R19" i="152"/>
  <c r="R43" i="151"/>
  <c r="R20" i="151"/>
  <c r="R39" i="150"/>
  <c r="R23" i="150"/>
  <c r="R40" i="149"/>
  <c r="R24" i="149"/>
  <c r="R8" i="149"/>
  <c r="R34" i="147"/>
  <c r="R18" i="147"/>
  <c r="R14" i="37"/>
  <c r="R27" i="37"/>
  <c r="R36" i="37"/>
  <c r="R6" i="37"/>
  <c r="R38" i="148"/>
  <c r="R30" i="148"/>
  <c r="R28" i="148"/>
  <c r="R25" i="148"/>
  <c r="R23" i="148"/>
  <c r="R21" i="148"/>
  <c r="R19" i="148"/>
  <c r="R17" i="148"/>
  <c r="R15" i="148"/>
  <c r="R13" i="148"/>
  <c r="R11" i="148"/>
  <c r="R9" i="148"/>
  <c r="R7" i="148"/>
  <c r="R33" i="147"/>
  <c r="R15" i="37"/>
  <c r="R38" i="37"/>
  <c r="R31" i="153"/>
  <c r="R28" i="151"/>
  <c r="R8" i="150"/>
  <c r="R31" i="149"/>
  <c r="R25" i="147"/>
  <c r="R10" i="147"/>
  <c r="R44" i="37"/>
  <c r="R7" i="153"/>
  <c r="R26" i="152"/>
  <c r="R27" i="151"/>
  <c r="R44" i="149"/>
  <c r="R12" i="149"/>
  <c r="R22" i="147"/>
  <c r="R10" i="37"/>
  <c r="R24" i="153"/>
  <c r="R25" i="152"/>
  <c r="R45" i="150"/>
  <c r="R25" i="149"/>
  <c r="R35" i="147"/>
  <c r="R26" i="37"/>
  <c r="R40" i="153"/>
  <c r="R17" i="153"/>
  <c r="R41" i="152"/>
  <c r="R18" i="152"/>
  <c r="R37" i="151"/>
  <c r="R19" i="151"/>
  <c r="R38" i="150"/>
  <c r="R39" i="149"/>
  <c r="R23" i="149"/>
  <c r="R7" i="149"/>
  <c r="R6" i="149"/>
  <c r="R44" i="148"/>
  <c r="R43" i="148"/>
  <c r="R42" i="148"/>
  <c r="R36" i="148"/>
  <c r="R35" i="148"/>
  <c r="R34" i="148"/>
  <c r="R33" i="148"/>
  <c r="R31" i="148"/>
  <c r="R29" i="148"/>
  <c r="R26" i="148"/>
  <c r="R24" i="148"/>
  <c r="R22" i="148"/>
  <c r="R20" i="148"/>
  <c r="R18" i="148"/>
  <c r="R16" i="148"/>
  <c r="R14" i="148"/>
  <c r="R12" i="148"/>
  <c r="R10" i="148"/>
  <c r="R8" i="148"/>
  <c r="R6" i="148"/>
  <c r="R28" i="37"/>
  <c r="R49" i="153"/>
  <c r="R27" i="152"/>
  <c r="R15" i="149"/>
  <c r="R7" i="37"/>
  <c r="R48" i="153"/>
  <c r="R46" i="150"/>
  <c r="R28" i="149"/>
  <c r="R7" i="147"/>
  <c r="R44" i="151"/>
  <c r="R9" i="149"/>
  <c r="R13" i="37"/>
  <c r="R39" i="153"/>
  <c r="R16" i="153"/>
  <c r="R35" i="152"/>
  <c r="R17" i="152"/>
  <c r="R36" i="151"/>
  <c r="R37" i="150"/>
  <c r="R16" i="150"/>
  <c r="R36" i="149"/>
  <c r="R20" i="149"/>
  <c r="R46" i="147"/>
  <c r="R30" i="147"/>
  <c r="R15" i="147"/>
  <c r="R29" i="37"/>
  <c r="R39" i="37"/>
  <c r="R12" i="151"/>
  <c r="R9" i="150"/>
  <c r="R32" i="149"/>
  <c r="R42" i="147"/>
  <c r="R21" i="37"/>
  <c r="R41" i="37"/>
  <c r="R6" i="151"/>
  <c r="R33" i="153"/>
  <c r="R15" i="153"/>
  <c r="R34" i="152"/>
  <c r="R11" i="152"/>
  <c r="R35" i="151"/>
  <c r="R31" i="150"/>
  <c r="R15" i="150"/>
  <c r="R49" i="149"/>
  <c r="R33" i="149"/>
  <c r="R17" i="149"/>
  <c r="R43" i="147"/>
  <c r="R27" i="147"/>
  <c r="R12" i="147"/>
  <c r="R20" i="37"/>
  <c r="R40" i="37"/>
  <c r="R32" i="153"/>
  <c r="R9" i="153"/>
  <c r="R33" i="152"/>
  <c r="R10" i="152"/>
  <c r="R29" i="151"/>
  <c r="R30" i="150"/>
  <c r="R48" i="149"/>
  <c r="R16" i="149"/>
  <c r="R26" i="147"/>
  <c r="R11" i="147"/>
  <c r="R31" i="37"/>
  <c r="R8" i="153"/>
  <c r="R29" i="150"/>
  <c r="R47" i="149"/>
  <c r="R41" i="147"/>
  <c r="R25" i="153"/>
  <c r="R45" i="151"/>
  <c r="R25" i="150"/>
  <c r="R7" i="150"/>
  <c r="R38" i="147"/>
  <c r="R24" i="37"/>
  <c r="R32" i="37"/>
  <c r="R47" i="153"/>
  <c r="R43" i="152"/>
  <c r="R21" i="151"/>
  <c r="R41" i="149"/>
  <c r="R19" i="147"/>
  <c r="R33" i="37"/>
  <c r="K34" i="148"/>
  <c r="K26" i="148"/>
  <c r="K18" i="148"/>
  <c r="K10" i="148"/>
  <c r="K48" i="147"/>
  <c r="K46" i="147"/>
  <c r="K44" i="147"/>
  <c r="K42" i="147"/>
  <c r="K40" i="147"/>
  <c r="K38" i="147"/>
  <c r="K36" i="147"/>
  <c r="K34" i="147"/>
  <c r="K32" i="147"/>
  <c r="K30" i="147"/>
  <c r="K28" i="147"/>
  <c r="K26" i="147"/>
  <c r="K24" i="147"/>
  <c r="K22" i="147"/>
  <c r="K20" i="147"/>
  <c r="K18" i="147"/>
  <c r="K17" i="147"/>
  <c r="K15" i="147"/>
  <c r="K13" i="147"/>
  <c r="K11" i="147"/>
  <c r="K9" i="147"/>
  <c r="K7" i="147"/>
  <c r="K45" i="146"/>
  <c r="K37" i="146"/>
  <c r="K29" i="146"/>
  <c r="K21" i="146"/>
  <c r="K14" i="146"/>
  <c r="K6" i="146"/>
  <c r="K45" i="152"/>
  <c r="K43" i="152"/>
  <c r="K41" i="152"/>
  <c r="K39" i="152"/>
  <c r="K37" i="152"/>
  <c r="K35" i="152"/>
  <c r="K33" i="152"/>
  <c r="K31" i="152"/>
  <c r="K29" i="152"/>
  <c r="K27" i="152"/>
  <c r="K25" i="152"/>
  <c r="K21" i="152"/>
  <c r="K19" i="152"/>
  <c r="K17" i="152"/>
  <c r="K15" i="152"/>
  <c r="K13" i="152"/>
  <c r="K11" i="152"/>
  <c r="K9" i="152"/>
  <c r="K7" i="152"/>
  <c r="K47" i="151"/>
  <c r="K45" i="151"/>
  <c r="K43" i="151"/>
  <c r="K41" i="151"/>
  <c r="K39" i="151"/>
  <c r="K37" i="151"/>
  <c r="K35" i="151"/>
  <c r="K33" i="151"/>
  <c r="K31" i="151"/>
  <c r="K29" i="151"/>
  <c r="K27" i="151"/>
  <c r="K25" i="151"/>
  <c r="K23" i="151"/>
  <c r="K21" i="151"/>
  <c r="K19" i="151"/>
  <c r="K17" i="151"/>
  <c r="K15" i="151"/>
  <c r="K13" i="151"/>
  <c r="K12" i="151"/>
  <c r="K10" i="151"/>
  <c r="K8" i="151"/>
  <c r="K6" i="151"/>
  <c r="K45" i="150"/>
  <c r="K43" i="150"/>
  <c r="K41" i="150"/>
  <c r="K39" i="150"/>
  <c r="K37" i="150"/>
  <c r="K35" i="150"/>
  <c r="K33" i="150"/>
  <c r="K31" i="150"/>
  <c r="K29" i="150"/>
  <c r="K44" i="148"/>
  <c r="K36" i="148"/>
  <c r="K31" i="148"/>
  <c r="K23" i="148"/>
  <c r="K15" i="148"/>
  <c r="K7" i="148"/>
  <c r="K42" i="146"/>
  <c r="K34" i="146"/>
  <c r="K26" i="146"/>
  <c r="K19" i="146"/>
  <c r="K11" i="146"/>
  <c r="K7" i="37"/>
  <c r="K9" i="37"/>
  <c r="K11" i="37"/>
  <c r="K13" i="37"/>
  <c r="K15" i="37"/>
  <c r="K17" i="37"/>
  <c r="K18" i="37"/>
  <c r="K20" i="37"/>
  <c r="K23" i="37"/>
  <c r="K25" i="37"/>
  <c r="K27" i="37"/>
  <c r="K29" i="37"/>
  <c r="K30" i="37"/>
  <c r="K33" i="37"/>
  <c r="K35" i="37"/>
  <c r="K37" i="37"/>
  <c r="K39" i="37"/>
  <c r="K41" i="37"/>
  <c r="K43" i="37"/>
  <c r="K6" i="149"/>
  <c r="K28" i="148"/>
  <c r="K20" i="148"/>
  <c r="K12" i="148"/>
  <c r="K47" i="146"/>
  <c r="K39" i="146"/>
  <c r="K31" i="146"/>
  <c r="K23" i="146"/>
  <c r="K16" i="146"/>
  <c r="K8" i="146"/>
  <c r="K49" i="153"/>
  <c r="K47" i="153"/>
  <c r="K45" i="153"/>
  <c r="K43" i="153"/>
  <c r="K41" i="153"/>
  <c r="K39" i="153"/>
  <c r="K37" i="153"/>
  <c r="K35" i="153"/>
  <c r="K33" i="153"/>
  <c r="K31" i="153"/>
  <c r="K29" i="153"/>
  <c r="K27" i="153"/>
  <c r="K25" i="153"/>
  <c r="K23" i="153"/>
  <c r="K21" i="153"/>
  <c r="K19" i="153"/>
  <c r="K17" i="153"/>
  <c r="K15" i="153"/>
  <c r="K13" i="153"/>
  <c r="K11" i="153"/>
  <c r="K9" i="153"/>
  <c r="K7" i="153"/>
  <c r="K47" i="152"/>
  <c r="K36" i="153"/>
  <c r="K20" i="153"/>
  <c r="K46" i="152"/>
  <c r="K30" i="152"/>
  <c r="K14" i="152"/>
  <c r="K40" i="151"/>
  <c r="K24" i="151"/>
  <c r="K9" i="151"/>
  <c r="K34" i="150"/>
  <c r="K9" i="148"/>
  <c r="K6" i="148"/>
  <c r="K33" i="147"/>
  <c r="K10" i="37"/>
  <c r="K24" i="37"/>
  <c r="K36" i="37"/>
  <c r="K26" i="149"/>
  <c r="K20" i="149"/>
  <c r="K16" i="149"/>
  <c r="K38" i="153"/>
  <c r="K22" i="153"/>
  <c r="K6" i="153"/>
  <c r="K32" i="152"/>
  <c r="K16" i="152"/>
  <c r="K42" i="151"/>
  <c r="K26" i="151"/>
  <c r="K11" i="151"/>
  <c r="K36" i="150"/>
  <c r="K27" i="150"/>
  <c r="K25" i="150"/>
  <c r="K23" i="150"/>
  <c r="K21" i="150"/>
  <c r="K19" i="150"/>
  <c r="K17" i="150"/>
  <c r="K15" i="150"/>
  <c r="K13" i="150"/>
  <c r="K11" i="150"/>
  <c r="K9" i="150"/>
  <c r="K7" i="150"/>
  <c r="K48" i="149"/>
  <c r="K46" i="149"/>
  <c r="K44" i="149"/>
  <c r="K42" i="149"/>
  <c r="K40" i="149"/>
  <c r="K38" i="149"/>
  <c r="K36" i="149"/>
  <c r="K34" i="149"/>
  <c r="K32" i="149"/>
  <c r="K30" i="149"/>
  <c r="K28" i="149"/>
  <c r="K24" i="149"/>
  <c r="K22" i="149"/>
  <c r="K18" i="149"/>
  <c r="K14" i="149"/>
  <c r="K12" i="149"/>
  <c r="K10" i="149"/>
  <c r="K8" i="149"/>
  <c r="K33" i="148"/>
  <c r="K30" i="148"/>
  <c r="K27" i="148"/>
  <c r="K24" i="148"/>
  <c r="K21" i="148"/>
  <c r="K35" i="147"/>
  <c r="K19" i="147"/>
  <c r="K28" i="146"/>
  <c r="K25" i="146"/>
  <c r="K22" i="146"/>
  <c r="K17" i="146"/>
  <c r="K8" i="37"/>
  <c r="K22" i="37"/>
  <c r="K34" i="37"/>
  <c r="K40" i="153"/>
  <c r="K24" i="153"/>
  <c r="K8" i="153"/>
  <c r="K34" i="152"/>
  <c r="K18" i="152"/>
  <c r="K44" i="151"/>
  <c r="K28" i="151"/>
  <c r="K38" i="150"/>
  <c r="K42" i="148"/>
  <c r="K37" i="147"/>
  <c r="K21" i="147"/>
  <c r="K6" i="147"/>
  <c r="K49" i="146"/>
  <c r="K46" i="146"/>
  <c r="K43" i="146"/>
  <c r="K40" i="146"/>
  <c r="K21" i="37"/>
  <c r="K32" i="37"/>
  <c r="K6" i="37"/>
  <c r="K32" i="148"/>
  <c r="K41" i="147"/>
  <c r="K10" i="147"/>
  <c r="K33" i="146"/>
  <c r="K27" i="146"/>
  <c r="K46" i="153"/>
  <c r="K30" i="153"/>
  <c r="K24" i="146"/>
  <c r="K42" i="153"/>
  <c r="K26" i="153"/>
  <c r="K10" i="153"/>
  <c r="K36" i="152"/>
  <c r="K20" i="152"/>
  <c r="K46" i="151"/>
  <c r="K30" i="151"/>
  <c r="K14" i="151"/>
  <c r="K40" i="150"/>
  <c r="K17" i="148"/>
  <c r="K14" i="148"/>
  <c r="K11" i="148"/>
  <c r="K8" i="148"/>
  <c r="K39" i="147"/>
  <c r="K23" i="147"/>
  <c r="K8" i="147"/>
  <c r="K13" i="146"/>
  <c r="K10" i="146"/>
  <c r="K7" i="146"/>
  <c r="K19" i="37"/>
  <c r="K31" i="37"/>
  <c r="K44" i="153"/>
  <c r="K28" i="153"/>
  <c r="K12" i="153"/>
  <c r="K38" i="152"/>
  <c r="K22" i="152"/>
  <c r="K6" i="152"/>
  <c r="K32" i="151"/>
  <c r="K16" i="151"/>
  <c r="K42" i="150"/>
  <c r="K38" i="148"/>
  <c r="K29" i="148"/>
  <c r="K25" i="147"/>
  <c r="K36" i="146"/>
  <c r="K30" i="146"/>
  <c r="K44" i="37"/>
  <c r="K32" i="153"/>
  <c r="K26" i="152"/>
  <c r="K18" i="151"/>
  <c r="K32" i="150"/>
  <c r="K18" i="150"/>
  <c r="K45" i="149"/>
  <c r="K29" i="149"/>
  <c r="K13" i="149"/>
  <c r="K16" i="148"/>
  <c r="K12" i="147"/>
  <c r="K15" i="146"/>
  <c r="K42" i="37"/>
  <c r="K28" i="150"/>
  <c r="K41" i="149"/>
  <c r="K9" i="149"/>
  <c r="K34" i="153"/>
  <c r="K14" i="153"/>
  <c r="K28" i="152"/>
  <c r="K20" i="151"/>
  <c r="K20" i="150"/>
  <c r="K47" i="149"/>
  <c r="K31" i="149"/>
  <c r="K15" i="149"/>
  <c r="K19" i="148"/>
  <c r="K14" i="147"/>
  <c r="K32" i="146"/>
  <c r="K18" i="146"/>
  <c r="K40" i="37"/>
  <c r="K8" i="150"/>
  <c r="K37" i="148"/>
  <c r="K45" i="147"/>
  <c r="K38" i="146"/>
  <c r="K40" i="152"/>
  <c r="K37" i="149"/>
  <c r="K48" i="146"/>
  <c r="K42" i="152"/>
  <c r="K7" i="151"/>
  <c r="K39" i="149"/>
  <c r="K7" i="149"/>
  <c r="K44" i="146"/>
  <c r="K44" i="152"/>
  <c r="K36" i="151"/>
  <c r="K14" i="150"/>
  <c r="K25" i="149"/>
  <c r="K28" i="37"/>
  <c r="K30" i="150"/>
  <c r="K43" i="149"/>
  <c r="K11" i="149"/>
  <c r="K13" i="148"/>
  <c r="K26" i="37"/>
  <c r="K16" i="153"/>
  <c r="K8" i="152"/>
  <c r="K22" i="151"/>
  <c r="K22" i="150"/>
  <c r="K6" i="150"/>
  <c r="K49" i="149"/>
  <c r="K33" i="149"/>
  <c r="K17" i="149"/>
  <c r="K35" i="148"/>
  <c r="K22" i="148"/>
  <c r="K43" i="147"/>
  <c r="K16" i="147"/>
  <c r="K35" i="146"/>
  <c r="K20" i="146"/>
  <c r="K16" i="37"/>
  <c r="K38" i="37"/>
  <c r="K18" i="153"/>
  <c r="K10" i="152"/>
  <c r="K44" i="150"/>
  <c r="K24" i="150"/>
  <c r="K35" i="149"/>
  <c r="K19" i="149"/>
  <c r="K25" i="148"/>
  <c r="K14" i="37"/>
  <c r="K12" i="152"/>
  <c r="K46" i="150"/>
  <c r="K10" i="150"/>
  <c r="K21" i="149"/>
  <c r="K47" i="147"/>
  <c r="K41" i="146"/>
  <c r="K12" i="37"/>
  <c r="K34" i="151"/>
  <c r="K26" i="150"/>
  <c r="K12" i="150"/>
  <c r="K23" i="149"/>
  <c r="K43" i="148"/>
  <c r="K27" i="147"/>
  <c r="K48" i="153"/>
  <c r="K29" i="147"/>
  <c r="K9" i="146"/>
  <c r="K38" i="151"/>
  <c r="K16" i="150"/>
  <c r="K27" i="149"/>
  <c r="K31" i="147"/>
  <c r="K12" i="146"/>
  <c r="O49" i="153"/>
  <c r="O41" i="153"/>
  <c r="O33" i="153"/>
  <c r="O25" i="153"/>
  <c r="O17" i="153"/>
  <c r="O9" i="153"/>
  <c r="O43" i="152"/>
  <c r="O35" i="152"/>
  <c r="O27" i="152"/>
  <c r="O19" i="152"/>
  <c r="O11" i="152"/>
  <c r="O45" i="151"/>
  <c r="O37" i="151"/>
  <c r="O29" i="151"/>
  <c r="O21" i="151"/>
  <c r="O13" i="151"/>
  <c r="O39" i="150"/>
  <c r="O31" i="150"/>
  <c r="O25" i="150"/>
  <c r="O17" i="150"/>
  <c r="O9" i="150"/>
  <c r="O49" i="149"/>
  <c r="O41" i="149"/>
  <c r="O33" i="149"/>
  <c r="O25" i="149"/>
  <c r="O17" i="149"/>
  <c r="O9" i="149"/>
  <c r="O47" i="147"/>
  <c r="O39" i="147"/>
  <c r="O31" i="147"/>
  <c r="O23" i="147"/>
  <c r="O16" i="147"/>
  <c r="O8" i="147"/>
  <c r="O11" i="37"/>
  <c r="O18" i="37"/>
  <c r="O25" i="37"/>
  <c r="O37" i="37"/>
  <c r="O11" i="153"/>
  <c r="O39" i="151"/>
  <c r="O11" i="150"/>
  <c r="O19" i="149"/>
  <c r="O30" i="148"/>
  <c r="O16" i="148"/>
  <c r="O8" i="148"/>
  <c r="O10" i="147"/>
  <c r="O30" i="153"/>
  <c r="O16" i="152"/>
  <c r="O44" i="150"/>
  <c r="O22" i="149"/>
  <c r="O28" i="147"/>
  <c r="O44" i="146"/>
  <c r="O36" i="146"/>
  <c r="O22" i="146"/>
  <c r="O15" i="146"/>
  <c r="O28" i="37"/>
  <c r="O44" i="153"/>
  <c r="O36" i="153"/>
  <c r="O28" i="153"/>
  <c r="O20" i="153"/>
  <c r="O12" i="153"/>
  <c r="O46" i="152"/>
  <c r="O38" i="152"/>
  <c r="O30" i="152"/>
  <c r="O22" i="152"/>
  <c r="O14" i="152"/>
  <c r="O6" i="152"/>
  <c r="O40" i="151"/>
  <c r="O32" i="151"/>
  <c r="O24" i="151"/>
  <c r="O16" i="151"/>
  <c r="O9" i="151"/>
  <c r="O42" i="150"/>
  <c r="O34" i="150"/>
  <c r="O20" i="150"/>
  <c r="O12" i="150"/>
  <c r="O44" i="149"/>
  <c r="O36" i="149"/>
  <c r="O28" i="149"/>
  <c r="O20" i="149"/>
  <c r="O12" i="149"/>
  <c r="O42" i="147"/>
  <c r="O34" i="147"/>
  <c r="O26" i="147"/>
  <c r="O18" i="147"/>
  <c r="O11" i="147"/>
  <c r="O8" i="37"/>
  <c r="O16" i="37"/>
  <c r="O22" i="37"/>
  <c r="O34" i="37"/>
  <c r="O42" i="37"/>
  <c r="O43" i="153"/>
  <c r="O21" i="152"/>
  <c r="O15" i="151"/>
  <c r="O33" i="150"/>
  <c r="O27" i="149"/>
  <c r="O43" i="148"/>
  <c r="O34" i="148"/>
  <c r="O22" i="148"/>
  <c r="O10" i="148"/>
  <c r="O25" i="147"/>
  <c r="O30" i="37"/>
  <c r="O38" i="153"/>
  <c r="O8" i="152"/>
  <c r="O11" i="151"/>
  <c r="O38" i="149"/>
  <c r="O44" i="147"/>
  <c r="O48" i="146"/>
  <c r="O30" i="146"/>
  <c r="O17" i="146"/>
  <c r="O9" i="146"/>
  <c r="O21" i="37"/>
  <c r="O47" i="153"/>
  <c r="O39" i="153"/>
  <c r="O31" i="153"/>
  <c r="O23" i="153"/>
  <c r="O15" i="153"/>
  <c r="O41" i="152"/>
  <c r="O33" i="152"/>
  <c r="O25" i="152"/>
  <c r="O17" i="152"/>
  <c r="O43" i="151"/>
  <c r="O35" i="151"/>
  <c r="O27" i="151"/>
  <c r="O19" i="151"/>
  <c r="O12" i="151"/>
  <c r="O45" i="150"/>
  <c r="O37" i="150"/>
  <c r="O29" i="150"/>
  <c r="O23" i="150"/>
  <c r="O15" i="150"/>
  <c r="O7" i="150"/>
  <c r="O47" i="149"/>
  <c r="O39" i="149"/>
  <c r="O31" i="149"/>
  <c r="O23" i="149"/>
  <c r="O15" i="149"/>
  <c r="O7" i="149"/>
  <c r="O44" i="148"/>
  <c r="O42" i="148"/>
  <c r="O38" i="148"/>
  <c r="O36" i="148"/>
  <c r="O35" i="148"/>
  <c r="O31" i="148"/>
  <c r="O29" i="148"/>
  <c r="O27" i="148"/>
  <c r="O25" i="148"/>
  <c r="O23" i="148"/>
  <c r="O21" i="148"/>
  <c r="O19" i="148"/>
  <c r="O17" i="148"/>
  <c r="O15" i="148"/>
  <c r="O13" i="148"/>
  <c r="O11" i="148"/>
  <c r="O9" i="148"/>
  <c r="O7" i="148"/>
  <c r="O45" i="147"/>
  <c r="O37" i="147"/>
  <c r="O29" i="147"/>
  <c r="O21" i="147"/>
  <c r="O14" i="147"/>
  <c r="O6" i="147"/>
  <c r="O13" i="37"/>
  <c r="O20" i="37"/>
  <c r="O27" i="37"/>
  <c r="O39" i="37"/>
  <c r="O27" i="153"/>
  <c r="O23" i="151"/>
  <c r="O41" i="150"/>
  <c r="O11" i="149"/>
  <c r="O26" i="148"/>
  <c r="O18" i="148"/>
  <c r="O46" i="153"/>
  <c r="O40" i="152"/>
  <c r="O26" i="151"/>
  <c r="O14" i="150"/>
  <c r="O30" i="149"/>
  <c r="O13" i="147"/>
  <c r="O38" i="146"/>
  <c r="O26" i="146"/>
  <c r="O13" i="146"/>
  <c r="O32" i="37"/>
  <c r="O42" i="153"/>
  <c r="O34" i="153"/>
  <c r="O26" i="153"/>
  <c r="O18" i="153"/>
  <c r="O10" i="153"/>
  <c r="O44" i="152"/>
  <c r="O36" i="152"/>
  <c r="O28" i="152"/>
  <c r="O20" i="152"/>
  <c r="O46" i="151"/>
  <c r="O38" i="151"/>
  <c r="O30" i="151"/>
  <c r="O22" i="151"/>
  <c r="O14" i="151"/>
  <c r="O7" i="151"/>
  <c r="O40" i="150"/>
  <c r="O32" i="150"/>
  <c r="O10" i="150"/>
  <c r="O42" i="149"/>
  <c r="O34" i="149"/>
  <c r="O26" i="149"/>
  <c r="O18" i="149"/>
  <c r="O10" i="149"/>
  <c r="O48" i="147"/>
  <c r="O40" i="147"/>
  <c r="O32" i="147"/>
  <c r="O24" i="147"/>
  <c r="O17" i="147"/>
  <c r="O9" i="147"/>
  <c r="O49" i="146"/>
  <c r="O47" i="146"/>
  <c r="O45" i="146"/>
  <c r="O43" i="146"/>
  <c r="O41" i="146"/>
  <c r="O39" i="146"/>
  <c r="O37" i="146"/>
  <c r="O35" i="146"/>
  <c r="O33" i="146"/>
  <c r="O31" i="146"/>
  <c r="O29" i="146"/>
  <c r="O27" i="146"/>
  <c r="O25" i="146"/>
  <c r="O23" i="146"/>
  <c r="O21" i="146"/>
  <c r="O18" i="146"/>
  <c r="O16" i="146"/>
  <c r="O14" i="146"/>
  <c r="O12" i="146"/>
  <c r="O10" i="146"/>
  <c r="O8" i="146"/>
  <c r="O6" i="146"/>
  <c r="O24" i="37"/>
  <c r="O36" i="37"/>
  <c r="O44" i="37"/>
  <c r="O19" i="153"/>
  <c r="O13" i="152"/>
  <c r="O8" i="151"/>
  <c r="O19" i="150"/>
  <c r="O6" i="149"/>
  <c r="O28" i="148"/>
  <c r="O14" i="148"/>
  <c r="O6" i="148"/>
  <c r="O23" i="37"/>
  <c r="O6" i="153"/>
  <c r="O36" i="150"/>
  <c r="O22" i="150"/>
  <c r="O46" i="149"/>
  <c r="O20" i="147"/>
  <c r="O40" i="146"/>
  <c r="O28" i="146"/>
  <c r="O20" i="146"/>
  <c r="O7" i="146"/>
  <c r="O45" i="153"/>
  <c r="O37" i="153"/>
  <c r="O29" i="153"/>
  <c r="O21" i="153"/>
  <c r="O13" i="153"/>
  <c r="O47" i="152"/>
  <c r="O39" i="152"/>
  <c r="O31" i="152"/>
  <c r="O15" i="152"/>
  <c r="O7" i="152"/>
  <c r="O41" i="151"/>
  <c r="O33" i="151"/>
  <c r="O25" i="151"/>
  <c r="O17" i="151"/>
  <c r="O10" i="151"/>
  <c r="O43" i="150"/>
  <c r="O35" i="150"/>
  <c r="O27" i="150"/>
  <c r="O21" i="150"/>
  <c r="O45" i="149"/>
  <c r="O37" i="149"/>
  <c r="O29" i="149"/>
  <c r="O21" i="149"/>
  <c r="O13" i="149"/>
  <c r="O43" i="147"/>
  <c r="O35" i="147"/>
  <c r="O27" i="147"/>
  <c r="O19" i="147"/>
  <c r="O7" i="37"/>
  <c r="O15" i="37"/>
  <c r="O29" i="37"/>
  <c r="O33" i="37"/>
  <c r="O41" i="37"/>
  <c r="O6" i="37"/>
  <c r="O35" i="153"/>
  <c r="O29" i="152"/>
  <c r="O47" i="151"/>
  <c r="O35" i="149"/>
  <c r="O24" i="148"/>
  <c r="O12" i="148"/>
  <c r="O33" i="147"/>
  <c r="O17" i="37"/>
  <c r="O43" i="37"/>
  <c r="O22" i="153"/>
  <c r="O42" i="151"/>
  <c r="O18" i="151"/>
  <c r="O6" i="150"/>
  <c r="O36" i="147"/>
  <c r="O42" i="146"/>
  <c r="O34" i="146"/>
  <c r="O14" i="37"/>
  <c r="O48" i="153"/>
  <c r="O40" i="153"/>
  <c r="O32" i="153"/>
  <c r="O24" i="153"/>
  <c r="O16" i="153"/>
  <c r="O8" i="153"/>
  <c r="O42" i="152"/>
  <c r="O34" i="152"/>
  <c r="O26" i="152"/>
  <c r="O18" i="152"/>
  <c r="O10" i="152"/>
  <c r="O44" i="151"/>
  <c r="O36" i="151"/>
  <c r="O28" i="151"/>
  <c r="O20" i="151"/>
  <c r="O46" i="150"/>
  <c r="O38" i="150"/>
  <c r="O30" i="150"/>
  <c r="O24" i="150"/>
  <c r="O16" i="150"/>
  <c r="O8" i="150"/>
  <c r="O48" i="149"/>
  <c r="O40" i="149"/>
  <c r="O32" i="149"/>
  <c r="O24" i="149"/>
  <c r="O16" i="149"/>
  <c r="O8" i="149"/>
  <c r="O46" i="147"/>
  <c r="O38" i="147"/>
  <c r="O30" i="147"/>
  <c r="O22" i="147"/>
  <c r="O15" i="147"/>
  <c r="O7" i="147"/>
  <c r="O12" i="37"/>
  <c r="O19" i="37"/>
  <c r="O26" i="37"/>
  <c r="O31" i="37"/>
  <c r="O38" i="37"/>
  <c r="O45" i="152"/>
  <c r="O37" i="152"/>
  <c r="O31" i="151"/>
  <c r="O43" i="149"/>
  <c r="O37" i="148"/>
  <c r="O20" i="148"/>
  <c r="O41" i="147"/>
  <c r="O9" i="37"/>
  <c r="O35" i="37"/>
  <c r="O14" i="153"/>
  <c r="O32" i="152"/>
  <c r="O34" i="151"/>
  <c r="O28" i="150"/>
  <c r="O14" i="149"/>
  <c r="O46" i="146"/>
  <c r="O32" i="146"/>
  <c r="O24" i="146"/>
  <c r="O11" i="146"/>
  <c r="O40" i="37"/>
  <c r="J46" i="153"/>
  <c r="J42" i="153"/>
  <c r="J38" i="153"/>
  <c r="J34" i="153"/>
  <c r="J30" i="153"/>
  <c r="J26" i="153"/>
  <c r="J22" i="153"/>
  <c r="J18" i="153"/>
  <c r="J14" i="153"/>
  <c r="J10" i="153"/>
  <c r="J6" i="153"/>
  <c r="J44" i="152"/>
  <c r="J40" i="152"/>
  <c r="J36" i="152"/>
  <c r="J32" i="152"/>
  <c r="J28" i="152"/>
  <c r="J20" i="152"/>
  <c r="J16" i="152"/>
  <c r="J12" i="152"/>
  <c r="J8" i="152"/>
  <c r="J46" i="151"/>
  <c r="J42" i="151"/>
  <c r="J38" i="151"/>
  <c r="J34" i="151"/>
  <c r="J30" i="151"/>
  <c r="J26" i="151"/>
  <c r="J22" i="151"/>
  <c r="J18" i="151"/>
  <c r="J11" i="151"/>
  <c r="J44" i="150"/>
  <c r="J40" i="150"/>
  <c r="J36" i="150"/>
  <c r="J32" i="150"/>
  <c r="J28" i="150"/>
  <c r="J22" i="150"/>
  <c r="J18" i="150"/>
  <c r="J14" i="150"/>
  <c r="J10" i="150"/>
  <c r="J6" i="150"/>
  <c r="J48" i="149"/>
  <c r="J44" i="149"/>
  <c r="J40" i="149"/>
  <c r="J36" i="149"/>
  <c r="J32" i="149"/>
  <c r="J28" i="149"/>
  <c r="J24" i="149"/>
  <c r="J20" i="149"/>
  <c r="J16" i="149"/>
  <c r="J8" i="149"/>
  <c r="J27" i="148"/>
  <c r="J19" i="148"/>
  <c r="J11" i="148"/>
  <c r="J48" i="146"/>
  <c r="J40" i="146"/>
  <c r="J32" i="146"/>
  <c r="J24" i="146"/>
  <c r="J17" i="146"/>
  <c r="J9" i="146"/>
  <c r="J7" i="37"/>
  <c r="J11" i="37"/>
  <c r="J15" i="37"/>
  <c r="J18" i="37"/>
  <c r="J25" i="37"/>
  <c r="J29" i="37"/>
  <c r="J33" i="37"/>
  <c r="J37" i="37"/>
  <c r="J41" i="37"/>
  <c r="J33" i="148"/>
  <c r="J17" i="148"/>
  <c r="J40" i="37"/>
  <c r="J43" i="148"/>
  <c r="J30" i="148"/>
  <c r="J22" i="148"/>
  <c r="J14" i="148"/>
  <c r="J6" i="148"/>
  <c r="J45" i="147"/>
  <c r="J41" i="147"/>
  <c r="J37" i="147"/>
  <c r="J33" i="147"/>
  <c r="J29" i="147"/>
  <c r="J25" i="147"/>
  <c r="J21" i="147"/>
  <c r="J14" i="147"/>
  <c r="J10" i="147"/>
  <c r="J6" i="147"/>
  <c r="J43" i="146"/>
  <c r="J35" i="146"/>
  <c r="J27" i="146"/>
  <c r="J12" i="146"/>
  <c r="J33" i="150"/>
  <c r="J29" i="150"/>
  <c r="J23" i="150"/>
  <c r="J19" i="150"/>
  <c r="J15" i="150"/>
  <c r="J11" i="150"/>
  <c r="J7" i="150"/>
  <c r="J49" i="149"/>
  <c r="J45" i="149"/>
  <c r="J41" i="149"/>
  <c r="J37" i="149"/>
  <c r="J33" i="149"/>
  <c r="J29" i="149"/>
  <c r="J25" i="149"/>
  <c r="J21" i="149"/>
  <c r="J17" i="149"/>
  <c r="J13" i="149"/>
  <c r="J9" i="149"/>
  <c r="J38" i="148"/>
  <c r="J25" i="148"/>
  <c r="J9" i="148"/>
  <c r="J46" i="146"/>
  <c r="J38" i="146"/>
  <c r="J30" i="146"/>
  <c r="J22" i="146"/>
  <c r="J15" i="146"/>
  <c r="J7" i="146"/>
  <c r="J10" i="37"/>
  <c r="J14" i="37"/>
  <c r="J24" i="37"/>
  <c r="J28" i="37"/>
  <c r="J32" i="37"/>
  <c r="J36" i="37"/>
  <c r="J44" i="37"/>
  <c r="J22" i="147"/>
  <c r="J15" i="147"/>
  <c r="J7" i="147"/>
  <c r="J41" i="146"/>
  <c r="J33" i="146"/>
  <c r="J18" i="146"/>
  <c r="J10" i="146"/>
  <c r="J6" i="37"/>
  <c r="J44" i="153"/>
  <c r="J36" i="153"/>
  <c r="J24" i="153"/>
  <c r="J16" i="153"/>
  <c r="J12" i="153"/>
  <c r="J46" i="152"/>
  <c r="J38" i="152"/>
  <c r="J30" i="152"/>
  <c r="J24" i="151"/>
  <c r="J9" i="151"/>
  <c r="J42" i="150"/>
  <c r="J47" i="153"/>
  <c r="J43" i="153"/>
  <c r="J39" i="153"/>
  <c r="J35" i="153"/>
  <c r="J31" i="153"/>
  <c r="J27" i="153"/>
  <c r="J23" i="153"/>
  <c r="J19" i="153"/>
  <c r="J15" i="153"/>
  <c r="J11" i="153"/>
  <c r="J7" i="153"/>
  <c r="J45" i="152"/>
  <c r="J41" i="152"/>
  <c r="J37" i="152"/>
  <c r="J33" i="152"/>
  <c r="J29" i="152"/>
  <c r="J25" i="152"/>
  <c r="J21" i="152"/>
  <c r="J17" i="152"/>
  <c r="J13" i="152"/>
  <c r="J9" i="152"/>
  <c r="J47" i="151"/>
  <c r="J43" i="151"/>
  <c r="J39" i="151"/>
  <c r="J35" i="151"/>
  <c r="J31" i="151"/>
  <c r="J27" i="151"/>
  <c r="J23" i="151"/>
  <c r="J19" i="151"/>
  <c r="J15" i="151"/>
  <c r="J12" i="151"/>
  <c r="J8" i="151"/>
  <c r="J45" i="150"/>
  <c r="J41" i="150"/>
  <c r="J37" i="150"/>
  <c r="J6" i="149"/>
  <c r="J28" i="148"/>
  <c r="J20" i="148"/>
  <c r="J12" i="148"/>
  <c r="J46" i="147"/>
  <c r="J42" i="147"/>
  <c r="J38" i="147"/>
  <c r="J34" i="147"/>
  <c r="J30" i="147"/>
  <c r="J26" i="147"/>
  <c r="J18" i="147"/>
  <c r="J11" i="147"/>
  <c r="J49" i="146"/>
  <c r="J25" i="146"/>
  <c r="J48" i="153"/>
  <c r="J40" i="153"/>
  <c r="J32" i="153"/>
  <c r="J28" i="153"/>
  <c r="J20" i="153"/>
  <c r="J8" i="153"/>
  <c r="J42" i="152"/>
  <c r="J34" i="152"/>
  <c r="J26" i="152"/>
  <c r="J22" i="152"/>
  <c r="J18" i="152"/>
  <c r="J14" i="152"/>
  <c r="J10" i="152"/>
  <c r="J6" i="152"/>
  <c r="J44" i="151"/>
  <c r="J40" i="151"/>
  <c r="J36" i="151"/>
  <c r="J32" i="151"/>
  <c r="J28" i="151"/>
  <c r="J20" i="151"/>
  <c r="J16" i="151"/>
  <c r="J46" i="150"/>
  <c r="J38" i="150"/>
  <c r="J33" i="153"/>
  <c r="J43" i="152"/>
  <c r="J11" i="152"/>
  <c r="J21" i="151"/>
  <c r="J44" i="148"/>
  <c r="J31" i="148"/>
  <c r="J15" i="148"/>
  <c r="J39" i="147"/>
  <c r="J36" i="147"/>
  <c r="J23" i="147"/>
  <c r="J20" i="147"/>
  <c r="J8" i="147"/>
  <c r="J39" i="146"/>
  <c r="J23" i="146"/>
  <c r="H23" i="146" s="1"/>
  <c r="J8" i="146"/>
  <c r="J45" i="153"/>
  <c r="J13" i="153"/>
  <c r="J33" i="151"/>
  <c r="J43" i="150"/>
  <c r="J34" i="150"/>
  <c r="J31" i="150"/>
  <c r="J20" i="150"/>
  <c r="J17" i="150"/>
  <c r="J47" i="149"/>
  <c r="J34" i="149"/>
  <c r="J31" i="149"/>
  <c r="J18" i="149"/>
  <c r="J15" i="149"/>
  <c r="J42" i="148"/>
  <c r="J29" i="148"/>
  <c r="J13" i="148"/>
  <c r="J37" i="146"/>
  <c r="J21" i="146"/>
  <c r="H6" i="146" s="1"/>
  <c r="J6" i="146"/>
  <c r="J17" i="37"/>
  <c r="J30" i="37"/>
  <c r="J31" i="37"/>
  <c r="J43" i="37"/>
  <c r="J9" i="147"/>
  <c r="J28" i="146"/>
  <c r="J37" i="153"/>
  <c r="J47" i="152"/>
  <c r="J15" i="152"/>
  <c r="J35" i="150"/>
  <c r="J8" i="150"/>
  <c r="J38" i="149"/>
  <c r="J19" i="149"/>
  <c r="J16" i="148"/>
  <c r="J11" i="146"/>
  <c r="J27" i="37"/>
  <c r="J27" i="152"/>
  <c r="J36" i="148"/>
  <c r="J44" i="147"/>
  <c r="J28" i="147"/>
  <c r="J13" i="147"/>
  <c r="J16" i="146"/>
  <c r="J29" i="153"/>
  <c r="J39" i="152"/>
  <c r="J17" i="151"/>
  <c r="J25" i="150"/>
  <c r="J9" i="150"/>
  <c r="J42" i="149"/>
  <c r="J26" i="149"/>
  <c r="J10" i="149"/>
  <c r="J35" i="148"/>
  <c r="J45" i="146"/>
  <c r="J14" i="146"/>
  <c r="J9" i="37"/>
  <c r="J26" i="37"/>
  <c r="J39" i="150"/>
  <c r="J26" i="148"/>
  <c r="J19" i="147"/>
  <c r="J36" i="146"/>
  <c r="J30" i="150"/>
  <c r="J43" i="149"/>
  <c r="J14" i="149"/>
  <c r="J24" i="148"/>
  <c r="J8" i="37"/>
  <c r="J34" i="37"/>
  <c r="J19" i="37"/>
  <c r="J44" i="146"/>
  <c r="J21" i="150"/>
  <c r="J22" i="149"/>
  <c r="J32" i="148"/>
  <c r="J26" i="146"/>
  <c r="J39" i="37"/>
  <c r="J17" i="153"/>
  <c r="J6" i="151"/>
  <c r="J23" i="148"/>
  <c r="J31" i="147"/>
  <c r="J47" i="146"/>
  <c r="J7" i="152"/>
  <c r="J26" i="150"/>
  <c r="J12" i="150"/>
  <c r="J39" i="149"/>
  <c r="J23" i="149"/>
  <c r="J7" i="149"/>
  <c r="J21" i="148"/>
  <c r="J29" i="146"/>
  <c r="J23" i="37"/>
  <c r="J35" i="37"/>
  <c r="J9" i="153"/>
  <c r="J19" i="152"/>
  <c r="J35" i="147"/>
  <c r="J32" i="147"/>
  <c r="J31" i="152"/>
  <c r="J10" i="151"/>
  <c r="J16" i="150"/>
  <c r="J46" i="149"/>
  <c r="J34" i="146"/>
  <c r="J20" i="37"/>
  <c r="J25" i="153"/>
  <c r="J35" i="152"/>
  <c r="J45" i="151"/>
  <c r="J13" i="151"/>
  <c r="J34" i="148"/>
  <c r="J18" i="148"/>
  <c r="J43" i="147"/>
  <c r="J40" i="147"/>
  <c r="J27" i="147"/>
  <c r="J24" i="147"/>
  <c r="J12" i="147"/>
  <c r="J13" i="146"/>
  <c r="J25" i="151"/>
  <c r="J24" i="150"/>
  <c r="J35" i="149"/>
  <c r="J42" i="146"/>
  <c r="J13" i="37"/>
  <c r="J42" i="37"/>
  <c r="J49" i="153"/>
  <c r="J37" i="151"/>
  <c r="J7" i="148"/>
  <c r="J47" i="147"/>
  <c r="J16" i="147"/>
  <c r="J31" i="146"/>
  <c r="J12" i="37"/>
  <c r="J38" i="37"/>
  <c r="J29" i="151"/>
  <c r="J30" i="149"/>
  <c r="J8" i="148"/>
  <c r="J41" i="153"/>
  <c r="J48" i="147"/>
  <c r="J17" i="147"/>
  <c r="J20" i="146"/>
  <c r="J21" i="153"/>
  <c r="J41" i="151"/>
  <c r="J27" i="150"/>
  <c r="J27" i="149"/>
  <c r="J37" i="148"/>
  <c r="J19" i="146"/>
  <c r="J22" i="37"/>
  <c r="X36" i="37"/>
  <c r="N86" i="110"/>
  <c r="N37" i="110"/>
  <c r="R32" i="148" s="1"/>
  <c r="N76" i="110"/>
  <c r="N12" i="110"/>
  <c r="N98" i="110"/>
  <c r="N34" i="110"/>
  <c r="N35" i="110"/>
  <c r="R27" i="148" s="1"/>
  <c r="N49" i="110"/>
  <c r="N77" i="110"/>
  <c r="N72" i="110"/>
  <c r="N110" i="110"/>
  <c r="N95" i="110"/>
  <c r="N31" i="110"/>
  <c r="N18" i="110"/>
  <c r="R13" i="151" s="1"/>
  <c r="N79" i="110"/>
  <c r="N44" i="110"/>
  <c r="N104" i="110"/>
  <c r="N63" i="110"/>
  <c r="N50" i="110"/>
  <c r="N106" i="110"/>
  <c r="N67" i="110"/>
  <c r="N39" i="110"/>
  <c r="N62" i="110"/>
  <c r="N29" i="110"/>
  <c r="R14" i="147" s="1"/>
  <c r="N68" i="110"/>
  <c r="N70" i="110"/>
  <c r="N90" i="110"/>
  <c r="N26" i="110"/>
  <c r="R37" i="148" s="1"/>
  <c r="N105" i="110"/>
  <c r="N41" i="110"/>
  <c r="N83" i="110"/>
  <c r="N64" i="110"/>
  <c r="N78" i="110"/>
  <c r="N87" i="110"/>
  <c r="N23" i="110"/>
  <c r="R24" i="150" s="1"/>
  <c r="N33" i="110"/>
  <c r="N56" i="110"/>
  <c r="N15" i="110"/>
  <c r="N71" i="110"/>
  <c r="N107" i="110"/>
  <c r="N66" i="110"/>
  <c r="N30" i="110"/>
  <c r="N81" i="110"/>
  <c r="N40" i="110"/>
  <c r="N28" i="110"/>
  <c r="N88" i="110"/>
  <c r="N84" i="110"/>
  <c r="N80" i="110"/>
  <c r="N14" i="110"/>
  <c r="R9" i="152" s="1"/>
  <c r="N21" i="110"/>
  <c r="R17" i="150" s="1"/>
  <c r="N60" i="110"/>
  <c r="N38" i="110"/>
  <c r="N82" i="110"/>
  <c r="N97" i="110"/>
  <c r="N59" i="110"/>
  <c r="N46" i="110"/>
  <c r="N69" i="110"/>
  <c r="N91" i="110"/>
  <c r="N65" i="110"/>
  <c r="N24" i="110"/>
  <c r="N45" i="110"/>
  <c r="N103" i="110"/>
  <c r="N93" i="110"/>
  <c r="N13" i="110"/>
  <c r="N52" i="110"/>
  <c r="N109" i="110"/>
  <c r="N74" i="110"/>
  <c r="N94" i="110"/>
  <c r="N89" i="110"/>
  <c r="N25" i="110"/>
  <c r="N27" i="110"/>
  <c r="N48" i="110"/>
  <c r="N101" i="110"/>
  <c r="N108" i="110"/>
  <c r="N17" i="110"/>
  <c r="N43" i="110"/>
  <c r="N47" i="110"/>
  <c r="N42" i="110"/>
  <c r="R23" i="37" s="1"/>
  <c r="N57" i="110"/>
  <c r="N16" i="110"/>
  <c r="N61" i="110"/>
  <c r="N100" i="110"/>
  <c r="N36" i="110"/>
  <c r="N75" i="110"/>
  <c r="N58" i="110"/>
  <c r="N85" i="110"/>
  <c r="N73" i="110"/>
  <c r="N102" i="110"/>
  <c r="N96" i="110"/>
  <c r="N32" i="110"/>
  <c r="R11" i="149" s="1"/>
  <c r="N51" i="110"/>
  <c r="N55" i="110"/>
  <c r="N53" i="110"/>
  <c r="N92" i="110"/>
  <c r="N99" i="110"/>
  <c r="N54" i="110"/>
  <c r="N19" i="110"/>
  <c r="N20" i="110"/>
  <c r="N22" i="110"/>
  <c r="N96" i="124"/>
  <c r="N53" i="124"/>
  <c r="N69" i="124"/>
  <c r="N85" i="124"/>
  <c r="N11" i="124"/>
  <c r="X33" i="150"/>
  <c r="X34" i="150"/>
  <c r="X35" i="150"/>
  <c r="X36" i="150"/>
  <c r="X37" i="150"/>
  <c r="X38" i="150"/>
  <c r="X39" i="150"/>
  <c r="Q20" i="150"/>
  <c r="N6" i="112"/>
  <c r="Q24" i="150"/>
  <c r="Q16" i="147"/>
  <c r="Q17" i="150"/>
  <c r="N8" i="112"/>
  <c r="N7" i="112"/>
  <c r="AD16" i="153"/>
  <c r="AD28" i="151"/>
  <c r="AD31" i="151"/>
  <c r="AD39" i="151"/>
  <c r="AD41" i="151"/>
  <c r="AD43" i="151"/>
  <c r="AD45" i="151"/>
  <c r="AD47" i="151"/>
  <c r="AD13" i="153"/>
  <c r="AD9" i="153"/>
  <c r="AD29" i="151"/>
  <c r="AD26" i="151"/>
  <c r="AD21" i="153"/>
  <c r="AD23" i="153"/>
  <c r="AD25" i="153"/>
  <c r="AD27" i="153"/>
  <c r="AD35" i="153"/>
  <c r="AD37" i="153"/>
  <c r="AD39" i="153"/>
  <c r="AD41" i="153"/>
  <c r="AD43" i="153"/>
  <c r="AD51" i="153"/>
  <c r="AD27" i="151"/>
  <c r="AD33" i="151"/>
  <c r="AD35" i="151"/>
  <c r="AD37" i="151"/>
  <c r="AD10" i="153"/>
  <c r="AD25" i="151"/>
  <c r="AD32" i="151"/>
  <c r="AD24" i="151"/>
  <c r="AD38" i="151"/>
  <c r="AD40" i="151"/>
  <c r="AD42" i="151"/>
  <c r="AD44" i="151"/>
  <c r="AD46" i="151"/>
  <c r="AD48" i="151"/>
  <c r="AD7" i="151"/>
  <c r="AD23" i="151"/>
  <c r="AD8" i="151"/>
  <c r="AD6" i="153"/>
  <c r="AD9" i="151"/>
  <c r="AD10" i="151"/>
  <c r="AD20" i="153"/>
  <c r="AD22" i="153"/>
  <c r="AD24" i="153"/>
  <c r="AD26" i="153"/>
  <c r="AD28" i="153"/>
  <c r="AD36" i="153"/>
  <c r="AD38" i="153"/>
  <c r="AD40" i="153"/>
  <c r="AD42" i="153"/>
  <c r="AD44" i="153"/>
  <c r="AD30" i="151"/>
  <c r="AD22" i="151"/>
  <c r="AD6" i="151"/>
  <c r="AD34" i="151"/>
  <c r="AD36" i="151"/>
  <c r="AD7" i="153"/>
  <c r="AD11" i="153"/>
  <c r="AF15" i="37"/>
  <c r="AF9" i="37"/>
  <c r="AF27" i="37"/>
  <c r="AD14" i="147"/>
  <c r="AE14" i="147"/>
  <c r="AF7" i="37"/>
  <c r="AF11" i="37"/>
  <c r="AF17" i="37"/>
  <c r="AF20" i="37"/>
  <c r="AF26" i="37"/>
  <c r="AF31" i="37"/>
  <c r="AF8" i="37"/>
  <c r="AF12" i="37"/>
  <c r="AF21" i="37"/>
  <c r="AF22" i="37"/>
  <c r="AF24" i="37"/>
  <c r="AF30" i="37"/>
  <c r="AF28" i="37"/>
  <c r="AF13" i="37"/>
  <c r="AF16" i="37"/>
  <c r="AF18" i="37"/>
  <c r="AF23" i="37"/>
  <c r="AF25" i="37"/>
  <c r="AF10" i="37"/>
  <c r="AF14" i="37"/>
  <c r="AF19" i="37"/>
  <c r="AF29" i="37"/>
  <c r="N114" i="110"/>
  <c r="N120" i="110"/>
  <c r="N124" i="110"/>
  <c r="N128" i="110"/>
  <c r="N135" i="110"/>
  <c r="N139" i="110"/>
  <c r="N143" i="110"/>
  <c r="N147" i="110"/>
  <c r="N10" i="110"/>
  <c r="N8" i="110"/>
  <c r="N121" i="110"/>
  <c r="N136" i="110"/>
  <c r="N151" i="110"/>
  <c r="N112" i="110"/>
  <c r="N118" i="110"/>
  <c r="N122" i="110"/>
  <c r="N126" i="110"/>
  <c r="N130" i="110"/>
  <c r="N137" i="110"/>
  <c r="N141" i="110"/>
  <c r="N145" i="110"/>
  <c r="N152" i="110"/>
  <c r="N146" i="110"/>
  <c r="N111" i="110"/>
  <c r="N125" i="110"/>
  <c r="N144" i="110"/>
  <c r="N7" i="110"/>
  <c r="N113" i="110"/>
  <c r="N119" i="110"/>
  <c r="N123" i="110"/>
  <c r="N127" i="110"/>
  <c r="N131" i="110"/>
  <c r="N138" i="110"/>
  <c r="N142" i="110"/>
  <c r="N9" i="110"/>
  <c r="N117" i="110"/>
  <c r="N129" i="110"/>
  <c r="N140" i="110"/>
  <c r="N11" i="110"/>
  <c r="N6" i="110"/>
  <c r="AE30" i="147"/>
  <c r="N32" i="116"/>
  <c r="N24" i="116"/>
  <c r="AE8" i="147"/>
  <c r="N31" i="116"/>
  <c r="AE33" i="147"/>
  <c r="N26" i="116"/>
  <c r="N28" i="116"/>
  <c r="AG21" i="37" s="1"/>
  <c r="AE9" i="147"/>
  <c r="AG26" i="151"/>
  <c r="N23" i="116"/>
  <c r="N30" i="116"/>
  <c r="N25" i="116"/>
  <c r="N27" i="116"/>
  <c r="N29" i="116"/>
  <c r="N131" i="116"/>
  <c r="AG30" i="37"/>
  <c r="AG19" i="37"/>
  <c r="AG31" i="37"/>
  <c r="AG29" i="37"/>
  <c r="AG40" i="37"/>
  <c r="AC35" i="146"/>
  <c r="AC36" i="146"/>
  <c r="AE6" i="147"/>
  <c r="AE31" i="147"/>
  <c r="AE15" i="147"/>
  <c r="AE32" i="147"/>
  <c r="AG15" i="37"/>
  <c r="AG6" i="37"/>
  <c r="AG20" i="37"/>
  <c r="AG16" i="37"/>
  <c r="AG26" i="37"/>
  <c r="AG9" i="37"/>
  <c r="AG42" i="37"/>
  <c r="AG25" i="37"/>
  <c r="AC45" i="146"/>
  <c r="AE18" i="147"/>
  <c r="AE10" i="147"/>
  <c r="AE24" i="147"/>
  <c r="AE17" i="147"/>
  <c r="AG24" i="37"/>
  <c r="AG18" i="37"/>
  <c r="AG48" i="153"/>
  <c r="AG44" i="153"/>
  <c r="AG24" i="153"/>
  <c r="AG20" i="153"/>
  <c r="AG11" i="153"/>
  <c r="AG14" i="153"/>
  <c r="AF30" i="152"/>
  <c r="AF6" i="152"/>
  <c r="AF25" i="152"/>
  <c r="AF8" i="152"/>
  <c r="AF18" i="152"/>
  <c r="AF15" i="152"/>
  <c r="AF16" i="152"/>
  <c r="AG42" i="151"/>
  <c r="AG38" i="151"/>
  <c r="AG36" i="151"/>
  <c r="AG18" i="151"/>
  <c r="AG16" i="151"/>
  <c r="AG19" i="151"/>
  <c r="AG29" i="151"/>
  <c r="AG30" i="151"/>
  <c r="Z45" i="150"/>
  <c r="Z21" i="150"/>
  <c r="Z29" i="150"/>
  <c r="Z19" i="150"/>
  <c r="Z18" i="150"/>
  <c r="Z30" i="150"/>
  <c r="AE47" i="149"/>
  <c r="AE14" i="149"/>
  <c r="AE20" i="149"/>
  <c r="AE28" i="149"/>
  <c r="AE29" i="149"/>
  <c r="AE17" i="149"/>
  <c r="AG47" i="153"/>
  <c r="AG43" i="153"/>
  <c r="AG39" i="153"/>
  <c r="AG35" i="153"/>
  <c r="AG15" i="153"/>
  <c r="AG17" i="153"/>
  <c r="AG7" i="153"/>
  <c r="AG12" i="153"/>
  <c r="AF14" i="152"/>
  <c r="AF26" i="152"/>
  <c r="AF21" i="152"/>
  <c r="AF23" i="152"/>
  <c r="AF11" i="152"/>
  <c r="AG41" i="151"/>
  <c r="AG31" i="151"/>
  <c r="AG35" i="151"/>
  <c r="AG10" i="151"/>
  <c r="AG8" i="151"/>
  <c r="AG13" i="151"/>
  <c r="AG7" i="151"/>
  <c r="AG14" i="151"/>
  <c r="AG11" i="151"/>
  <c r="Z44" i="150"/>
  <c r="Z26" i="150"/>
  <c r="Z28" i="150"/>
  <c r="Z22" i="150"/>
  <c r="AE46" i="149"/>
  <c r="AE42" i="149"/>
  <c r="AE32" i="149"/>
  <c r="AE10" i="149"/>
  <c r="AE25" i="149"/>
  <c r="AE7" i="149"/>
  <c r="AE23" i="149"/>
  <c r="AG46" i="153"/>
  <c r="AG42" i="153"/>
  <c r="AG38" i="153"/>
  <c r="AG34" i="153"/>
  <c r="AG6" i="153"/>
  <c r="AG10" i="153"/>
  <c r="AF49" i="152"/>
  <c r="AF45" i="152"/>
  <c r="AF19" i="152"/>
  <c r="AF20" i="152"/>
  <c r="AF31" i="152"/>
  <c r="AF22" i="152"/>
  <c r="AF27" i="152"/>
  <c r="AF28" i="152"/>
  <c r="AF24" i="152"/>
  <c r="AG24" i="151"/>
  <c r="AG34" i="151"/>
  <c r="AG21" i="151"/>
  <c r="AG20" i="151"/>
  <c r="AG15" i="151"/>
  <c r="Z23" i="150"/>
  <c r="Z32" i="150"/>
  <c r="AE49" i="149"/>
  <c r="AE45" i="149"/>
  <c r="AE9" i="149"/>
  <c r="AE26" i="149"/>
  <c r="AE13" i="149"/>
  <c r="AE36" i="149"/>
  <c r="AE37" i="149"/>
  <c r="AG45" i="153"/>
  <c r="AG41" i="153"/>
  <c r="AG37" i="153"/>
  <c r="AG33" i="153"/>
  <c r="AG9" i="153"/>
  <c r="AG16" i="153"/>
  <c r="AF48" i="152"/>
  <c r="AF44" i="152"/>
  <c r="AF40" i="152"/>
  <c r="AF17" i="152"/>
  <c r="AF9" i="152"/>
  <c r="AF7" i="152"/>
  <c r="AF13" i="152"/>
  <c r="AF32" i="152"/>
  <c r="AF10" i="152"/>
  <c r="AF39" i="152"/>
  <c r="AG33" i="151"/>
  <c r="AG17" i="151"/>
  <c r="AG32" i="151"/>
  <c r="AG6" i="151"/>
  <c r="AG9" i="151"/>
  <c r="Z38" i="150"/>
  <c r="Z37" i="150"/>
  <c r="Z33" i="150"/>
  <c r="Z27" i="150"/>
  <c r="Z25" i="150"/>
  <c r="Z24" i="150"/>
  <c r="Z20" i="150"/>
  <c r="AE44" i="149"/>
  <c r="AE40" i="149"/>
  <c r="AE30" i="149"/>
  <c r="AE19" i="149"/>
  <c r="AE6" i="149"/>
  <c r="AE8" i="149"/>
  <c r="AE40" i="147"/>
  <c r="AE36" i="147"/>
  <c r="AG10" i="37"/>
  <c r="AG41" i="37"/>
  <c r="AG8" i="37"/>
  <c r="AG17" i="37"/>
  <c r="AG11" i="37"/>
  <c r="AG7" i="37"/>
  <c r="AG33" i="37"/>
  <c r="AG13" i="37"/>
  <c r="AG35" i="37"/>
  <c r="AC30" i="146"/>
  <c r="AC29" i="146"/>
  <c r="AC38" i="146"/>
  <c r="AC44" i="146"/>
  <c r="AE16" i="147"/>
  <c r="AE12" i="147"/>
  <c r="AE13" i="147"/>
  <c r="AG23" i="37"/>
  <c r="AG22" i="37"/>
  <c r="AG28" i="37"/>
  <c r="AG12" i="37"/>
  <c r="AG39" i="37"/>
  <c r="AC46" i="146"/>
  <c r="AC41" i="146"/>
  <c r="AC49" i="146"/>
  <c r="AC26" i="146"/>
  <c r="AE7" i="147"/>
  <c r="AE23" i="147"/>
  <c r="AE19" i="147"/>
  <c r="N12" i="114"/>
  <c r="N6" i="114"/>
  <c r="N14" i="114"/>
  <c r="N16" i="114"/>
  <c r="N30" i="114"/>
  <c r="N54" i="114"/>
  <c r="N60" i="114"/>
  <c r="N86" i="114"/>
  <c r="N19" i="114"/>
  <c r="N37" i="114"/>
  <c r="N71" i="114"/>
  <c r="N18" i="114"/>
  <c r="N21" i="114"/>
  <c r="N38" i="114"/>
  <c r="N46" i="114"/>
  <c r="N48" i="114"/>
  <c r="N50" i="114"/>
  <c r="N52" i="114"/>
  <c r="N59" i="114"/>
  <c r="AD8" i="149" s="1"/>
  <c r="N62" i="114"/>
  <c r="N64" i="114"/>
  <c r="N78" i="114"/>
  <c r="N80" i="114"/>
  <c r="N84" i="114"/>
  <c r="N7" i="114"/>
  <c r="N9" i="114"/>
  <c r="N11" i="114"/>
  <c r="N20" i="114"/>
  <c r="N32" i="114"/>
  <c r="N34" i="114"/>
  <c r="N40" i="114"/>
  <c r="N42" i="114"/>
  <c r="N61" i="114"/>
  <c r="N73" i="114"/>
  <c r="N75" i="114"/>
  <c r="N77" i="114"/>
  <c r="N13" i="114"/>
  <c r="N15" i="114"/>
  <c r="N17" i="114"/>
  <c r="N22" i="114"/>
  <c r="N29" i="114"/>
  <c r="N47" i="114"/>
  <c r="N49" i="114"/>
  <c r="N53" i="114"/>
  <c r="N63" i="114"/>
  <c r="N70" i="114"/>
  <c r="N79" i="114"/>
  <c r="N81" i="114"/>
  <c r="N85" i="114"/>
  <c r="N8" i="114"/>
  <c r="N10" i="114"/>
  <c r="N31" i="114"/>
  <c r="N33" i="114"/>
  <c r="N39" i="114"/>
  <c r="N41" i="114"/>
  <c r="N43" i="114"/>
  <c r="N69" i="114"/>
  <c r="N72" i="114"/>
  <c r="N74" i="114"/>
  <c r="N76" i="114"/>
  <c r="N87" i="114"/>
  <c r="AF20" i="151"/>
  <c r="AF33" i="37"/>
  <c r="AF44" i="37"/>
  <c r="AB48" i="146"/>
  <c r="AD15" i="147"/>
  <c r="AF9" i="151"/>
  <c r="AF40" i="151"/>
  <c r="AB25" i="146"/>
  <c r="AB30" i="146"/>
  <c r="AB38" i="146"/>
  <c r="AF48" i="151"/>
  <c r="AF41" i="37"/>
  <c r="AF6" i="37"/>
  <c r="AF43" i="37"/>
  <c r="AF38" i="37"/>
  <c r="AB35" i="146"/>
  <c r="AB36" i="146"/>
  <c r="AB47" i="146"/>
  <c r="AD32" i="147"/>
  <c r="AD27" i="149"/>
  <c r="AD7" i="149"/>
  <c r="AF34" i="37"/>
  <c r="AF32" i="37"/>
  <c r="AF36" i="37"/>
  <c r="AF13" i="153"/>
  <c r="AF47" i="151"/>
  <c r="AF45" i="151"/>
  <c r="AF43" i="151"/>
  <c r="AF41" i="151"/>
  <c r="AF39" i="151"/>
  <c r="AF31" i="151"/>
  <c r="AF37" i="151"/>
  <c r="AF35" i="151"/>
  <c r="AF33" i="151"/>
  <c r="AF10" i="151"/>
  <c r="AF23" i="151"/>
  <c r="AF14" i="151"/>
  <c r="AF50" i="153"/>
  <c r="AF48" i="153"/>
  <c r="AF46" i="153"/>
  <c r="AF44" i="153"/>
  <c r="AF42" i="153"/>
  <c r="AF40" i="153"/>
  <c r="AF38" i="153"/>
  <c r="AF36" i="153"/>
  <c r="AF34" i="153"/>
  <c r="AF32" i="153"/>
  <c r="AF30" i="153"/>
  <c r="AF28" i="153"/>
  <c r="AF26" i="153"/>
  <c r="AF24" i="153"/>
  <c r="AF22" i="153"/>
  <c r="AF20" i="153"/>
  <c r="AF18" i="153"/>
  <c r="AF11" i="153"/>
  <c r="AF6" i="153"/>
  <c r="AF14" i="153"/>
  <c r="AF10" i="153"/>
  <c r="AF8" i="151"/>
  <c r="AF17" i="151"/>
  <c r="AF13" i="151"/>
  <c r="AF32" i="151"/>
  <c r="AF25" i="151"/>
  <c r="AF6" i="151"/>
  <c r="AF16" i="151"/>
  <c r="AF19" i="151"/>
  <c r="AF11" i="151"/>
  <c r="AD36" i="149"/>
  <c r="AD29" i="149"/>
  <c r="AD37" i="149"/>
  <c r="AD17" i="149"/>
  <c r="AD23" i="149"/>
  <c r="AF7" i="153"/>
  <c r="AF51" i="153"/>
  <c r="AF43" i="153"/>
  <c r="AF35" i="153"/>
  <c r="AF27" i="153"/>
  <c r="AF19" i="153"/>
  <c r="AF17" i="153"/>
  <c r="AF42" i="151"/>
  <c r="AF36" i="151"/>
  <c r="AF26" i="151"/>
  <c r="AF7" i="151"/>
  <c r="AD49" i="149"/>
  <c r="AD47" i="149"/>
  <c r="AD45" i="149"/>
  <c r="AD43" i="149"/>
  <c r="AD41" i="149"/>
  <c r="AD35" i="149"/>
  <c r="AD33" i="149"/>
  <c r="AD14" i="149"/>
  <c r="AD38" i="149"/>
  <c r="AD34" i="149"/>
  <c r="AD9" i="149"/>
  <c r="AD20" i="149"/>
  <c r="AD26" i="149"/>
  <c r="AD28" i="149"/>
  <c r="AD13" i="149"/>
  <c r="AD21" i="149"/>
  <c r="AD48" i="147"/>
  <c r="AD46" i="147"/>
  <c r="AD44" i="147"/>
  <c r="AD42" i="147"/>
  <c r="AD40" i="147"/>
  <c r="AD38" i="147"/>
  <c r="AD20" i="147"/>
  <c r="AD35" i="147"/>
  <c r="AD34" i="147"/>
  <c r="AD24" i="147"/>
  <c r="AD9" i="147"/>
  <c r="AD25" i="147"/>
  <c r="AB27" i="146"/>
  <c r="AB33" i="146"/>
  <c r="AB44" i="146"/>
  <c r="AF35" i="37"/>
  <c r="AF45" i="153"/>
  <c r="AF37" i="153"/>
  <c r="AF29" i="153"/>
  <c r="AF21" i="153"/>
  <c r="AF16" i="153"/>
  <c r="AF12" i="153"/>
  <c r="AF44" i="151"/>
  <c r="AF24" i="151"/>
  <c r="AF21" i="151"/>
  <c r="AF22" i="151"/>
  <c r="AF29" i="151"/>
  <c r="AD25" i="149"/>
  <c r="AD16" i="147"/>
  <c r="AD22" i="147"/>
  <c r="AD7" i="147"/>
  <c r="AB39" i="146"/>
  <c r="AB40" i="146"/>
  <c r="AB42" i="146"/>
  <c r="AB32" i="146"/>
  <c r="AB49" i="146"/>
  <c r="AB28" i="146"/>
  <c r="AB41" i="146"/>
  <c r="AB46" i="146"/>
  <c r="AB31" i="146"/>
  <c r="AF47" i="153"/>
  <c r="AF39" i="153"/>
  <c r="AF31" i="153"/>
  <c r="AF23" i="153"/>
  <c r="AF15" i="153"/>
  <c r="AF46" i="151"/>
  <c r="AF38" i="151"/>
  <c r="AF18" i="151"/>
  <c r="AF28" i="151"/>
  <c r="AF27" i="151"/>
  <c r="AF15" i="151"/>
  <c r="AF30" i="151"/>
  <c r="AD48" i="149"/>
  <c r="AD46" i="149"/>
  <c r="AD44" i="149"/>
  <c r="AD42" i="149"/>
  <c r="AD32" i="149"/>
  <c r="AD40" i="149"/>
  <c r="AD39" i="149"/>
  <c r="AD30" i="149"/>
  <c r="AD18" i="149"/>
  <c r="AD19" i="149"/>
  <c r="AD10" i="149"/>
  <c r="AD15" i="149"/>
  <c r="AD24" i="149"/>
  <c r="AD6" i="149"/>
  <c r="AD22" i="149"/>
  <c r="AD16" i="149"/>
  <c r="AD47" i="147"/>
  <c r="AD45" i="147"/>
  <c r="AD43" i="147"/>
  <c r="AD41" i="147"/>
  <c r="AD39" i="147"/>
  <c r="AD37" i="147"/>
  <c r="AD36" i="147"/>
  <c r="AD33" i="147"/>
  <c r="AD13" i="147"/>
  <c r="AD17" i="147"/>
  <c r="AD6" i="147"/>
  <c r="AD31" i="147"/>
  <c r="AD19" i="147"/>
  <c r="AD23" i="147"/>
  <c r="AD8" i="147"/>
  <c r="AD18" i="147"/>
  <c r="AD11" i="147"/>
  <c r="AD12" i="147"/>
  <c r="AB45" i="146"/>
  <c r="AB26" i="146"/>
  <c r="AB34" i="146"/>
  <c r="AF37" i="37"/>
  <c r="AF42" i="37"/>
  <c r="AF49" i="153"/>
  <c r="AF41" i="153"/>
  <c r="AF33" i="153"/>
  <c r="AF25" i="153"/>
  <c r="AF9" i="153"/>
  <c r="AF39" i="37"/>
  <c r="AF40" i="37"/>
  <c r="AB43" i="146"/>
  <c r="AB37" i="146"/>
  <c r="AB29" i="146"/>
  <c r="AD10" i="147"/>
  <c r="AF34" i="151"/>
  <c r="N6" i="113"/>
  <c r="AE8" i="151"/>
  <c r="AE7" i="151"/>
  <c r="AE23" i="37"/>
  <c r="AE15" i="37"/>
  <c r="AE28" i="37"/>
  <c r="AE25" i="37"/>
  <c r="AE35" i="151"/>
  <c r="AE6" i="37"/>
  <c r="AE9" i="37"/>
  <c r="AE30" i="151"/>
  <c r="AE6" i="151"/>
  <c r="AE41" i="151"/>
  <c r="AE9" i="153"/>
  <c r="AE22" i="37"/>
  <c r="AE20" i="37"/>
  <c r="AE26" i="37"/>
  <c r="AE41" i="153"/>
  <c r="AE16" i="37"/>
  <c r="AE12" i="37"/>
  <c r="AE22" i="151"/>
  <c r="AE24" i="37"/>
  <c r="AE18" i="37"/>
  <c r="AE46" i="153"/>
  <c r="AE6" i="153"/>
  <c r="AE10" i="153"/>
  <c r="AE46" i="151"/>
  <c r="AE42" i="151"/>
  <c r="AE38" i="151"/>
  <c r="AE36" i="151"/>
  <c r="AE23" i="151"/>
  <c r="AE29" i="151"/>
  <c r="AE35" i="153"/>
  <c r="AE47" i="151"/>
  <c r="AE43" i="151"/>
  <c r="AE39" i="151"/>
  <c r="AE37" i="151"/>
  <c r="AE33" i="151"/>
  <c r="AE25" i="151"/>
  <c r="AE9" i="151"/>
  <c r="AE27" i="151"/>
  <c r="AE30" i="37"/>
  <c r="AE8" i="37"/>
  <c r="AE11" i="37"/>
  <c r="AE7" i="37"/>
  <c r="AE13" i="37"/>
  <c r="AE26" i="151"/>
  <c r="AE34" i="151"/>
  <c r="AE40" i="151"/>
  <c r="AE48" i="151"/>
  <c r="AE7" i="153"/>
  <c r="AE11" i="153"/>
  <c r="AE32" i="151"/>
  <c r="AE10" i="151"/>
  <c r="AE31" i="151"/>
  <c r="AE45" i="151"/>
  <c r="AE21" i="153"/>
  <c r="AE10" i="37"/>
  <c r="AE19" i="37"/>
  <c r="AE17" i="37"/>
  <c r="AE21" i="37"/>
  <c r="AE29" i="37"/>
  <c r="AE28" i="151"/>
  <c r="AE24" i="151"/>
  <c r="AE44" i="151"/>
  <c r="AE36" i="153"/>
  <c r="Y39" i="37"/>
  <c r="Y44" i="37"/>
  <c r="Y40" i="37"/>
  <c r="Y42" i="37"/>
  <c r="Y37" i="37"/>
  <c r="Y41" i="37"/>
  <c r="Y43" i="37"/>
  <c r="Y38" i="37"/>
  <c r="N8" i="121"/>
  <c r="N14" i="121"/>
  <c r="N9" i="121"/>
  <c r="N6" i="118"/>
  <c r="AC29" i="149"/>
  <c r="Y33" i="146"/>
  <c r="AC30" i="37"/>
  <c r="AC13" i="37"/>
  <c r="AC31" i="37"/>
  <c r="AC40" i="37"/>
  <c r="AC35" i="37"/>
  <c r="Y36" i="146"/>
  <c r="AB27" i="153"/>
  <c r="AC11" i="37"/>
  <c r="AC7" i="37"/>
  <c r="Y48" i="146"/>
  <c r="AC16" i="149"/>
  <c r="AC19" i="149"/>
  <c r="AB43" i="153"/>
  <c r="AC8" i="37"/>
  <c r="Y35" i="146"/>
  <c r="Y47" i="146"/>
  <c r="Y44" i="146"/>
  <c r="AB28" i="148"/>
  <c r="AC44" i="149"/>
  <c r="AC18" i="37"/>
  <c r="AC34" i="37"/>
  <c r="AC32" i="37"/>
  <c r="AC36" i="37"/>
  <c r="AC24" i="37"/>
  <c r="AB48" i="153"/>
  <c r="AB44" i="153"/>
  <c r="AB40" i="153"/>
  <c r="AB36" i="153"/>
  <c r="AB32" i="153"/>
  <c r="AB28" i="153"/>
  <c r="AB24" i="153"/>
  <c r="AB20" i="153"/>
  <c r="AC49" i="149"/>
  <c r="AC45" i="149"/>
  <c r="AC41" i="149"/>
  <c r="AC33" i="149"/>
  <c r="AC38" i="149"/>
  <c r="AC9" i="149"/>
  <c r="AC24" i="149"/>
  <c r="AC6" i="149"/>
  <c r="AC8" i="149"/>
  <c r="AC21" i="149"/>
  <c r="AB44" i="148"/>
  <c r="AB36" i="148"/>
  <c r="AB33" i="148"/>
  <c r="AB32" i="148"/>
  <c r="AB30" i="148"/>
  <c r="AB29" i="148"/>
  <c r="AB26" i="148"/>
  <c r="AB22" i="148"/>
  <c r="AB49" i="153"/>
  <c r="AB45" i="153"/>
  <c r="AB41" i="153"/>
  <c r="AB37" i="153"/>
  <c r="AB33" i="153"/>
  <c r="AB29" i="153"/>
  <c r="AB25" i="153"/>
  <c r="AB21" i="153"/>
  <c r="AC46" i="149"/>
  <c r="AC42" i="149"/>
  <c r="AC32" i="149"/>
  <c r="AC39" i="149"/>
  <c r="AC18" i="149"/>
  <c r="AC10" i="149"/>
  <c r="AC28" i="149"/>
  <c r="AC36" i="149"/>
  <c r="AC37" i="149"/>
  <c r="AC7" i="149"/>
  <c r="AC22" i="149"/>
  <c r="AB37" i="148"/>
  <c r="AB17" i="148"/>
  <c r="AB18" i="148"/>
  <c r="AB31" i="148"/>
  <c r="AB20" i="148"/>
  <c r="AB50" i="153"/>
  <c r="AB46" i="153"/>
  <c r="AB42" i="153"/>
  <c r="AB38" i="153"/>
  <c r="AB34" i="153"/>
  <c r="AB30" i="153"/>
  <c r="AB26" i="153"/>
  <c r="AB22" i="153"/>
  <c r="AB6" i="153"/>
  <c r="AC47" i="149"/>
  <c r="AC43" i="149"/>
  <c r="AC35" i="149"/>
  <c r="AC14" i="149"/>
  <c r="AC34" i="149"/>
  <c r="AC20" i="149"/>
  <c r="AC15" i="149"/>
  <c r="AC25" i="149"/>
  <c r="AC23" i="149"/>
  <c r="AB42" i="148"/>
  <c r="AB38" i="148"/>
  <c r="AB35" i="148"/>
  <c r="AB21" i="148"/>
  <c r="AB23" i="148"/>
  <c r="AB19" i="148"/>
  <c r="AB27" i="148"/>
  <c r="AC23" i="37"/>
  <c r="AC15" i="37"/>
  <c r="AC20" i="37"/>
  <c r="AC28" i="37"/>
  <c r="AC38" i="37"/>
  <c r="AC42" i="37"/>
  <c r="AC25" i="37"/>
  <c r="AC39" i="37"/>
  <c r="Y46" i="146"/>
  <c r="Y41" i="146"/>
  <c r="Y49" i="146"/>
  <c r="Y42" i="146"/>
  <c r="Y40" i="146"/>
  <c r="Y39" i="146"/>
  <c r="Y45" i="146"/>
  <c r="AC27" i="149"/>
  <c r="AC30" i="149"/>
  <c r="AC48" i="149"/>
  <c r="AB31" i="153"/>
  <c r="AB47" i="153"/>
  <c r="AC10" i="37"/>
  <c r="AC41" i="37"/>
  <c r="AC19" i="37"/>
  <c r="AC17" i="37"/>
  <c r="AC43" i="37"/>
  <c r="AC21" i="37"/>
  <c r="AC33" i="37"/>
  <c r="AC29" i="37"/>
  <c r="AC44" i="37"/>
  <c r="Y43" i="146"/>
  <c r="Y37" i="146"/>
  <c r="Y38" i="146"/>
  <c r="AB25" i="148"/>
  <c r="AB43" i="148"/>
  <c r="AC13" i="149"/>
  <c r="AC40" i="149"/>
  <c r="AB35" i="153"/>
  <c r="AB51" i="153"/>
  <c r="AC6" i="37"/>
  <c r="AC22" i="37"/>
  <c r="AC16" i="37"/>
  <c r="AC26" i="37"/>
  <c r="AC12" i="37"/>
  <c r="AC9" i="37"/>
  <c r="AC37" i="37"/>
  <c r="Y32" i="146"/>
  <c r="Y34" i="146"/>
  <c r="AB24" i="148"/>
  <c r="AB34" i="148"/>
  <c r="AC17" i="149"/>
  <c r="AC26" i="149"/>
  <c r="AB23" i="153"/>
  <c r="AB39" i="153"/>
  <c r="N57" i="111"/>
  <c r="N28" i="111"/>
  <c r="N55" i="111"/>
  <c r="N16" i="111"/>
  <c r="N18" i="111"/>
  <c r="N26" i="111"/>
  <c r="N30" i="111"/>
  <c r="N42" i="111"/>
  <c r="N51" i="111"/>
  <c r="N53" i="111"/>
  <c r="N64" i="111"/>
  <c r="N6" i="111"/>
  <c r="N8" i="111"/>
  <c r="N20" i="111"/>
  <c r="N37" i="111"/>
  <c r="N39" i="111"/>
  <c r="N48" i="111"/>
  <c r="N50" i="111"/>
  <c r="N61" i="111"/>
  <c r="N63" i="111"/>
  <c r="N17" i="111"/>
  <c r="N25" i="111"/>
  <c r="N27" i="111"/>
  <c r="N29" i="111"/>
  <c r="N31" i="111"/>
  <c r="N41" i="111"/>
  <c r="N43" i="111"/>
  <c r="N52" i="111"/>
  <c r="N54" i="111"/>
  <c r="N56" i="111"/>
  <c r="N7" i="111"/>
  <c r="N19" i="111"/>
  <c r="N24" i="111"/>
  <c r="N36" i="111"/>
  <c r="N38" i="111"/>
  <c r="N40" i="111"/>
  <c r="N49" i="111"/>
  <c r="N62" i="111"/>
  <c r="AC44" i="148"/>
  <c r="AC36" i="148"/>
  <c r="AC33" i="148"/>
  <c r="AC32" i="148"/>
  <c r="AC30" i="148"/>
  <c r="AC29" i="148"/>
  <c r="AC23" i="148"/>
  <c r="AC22" i="148"/>
  <c r="AC43" i="148"/>
  <c r="AC34" i="148"/>
  <c r="AC28" i="148"/>
  <c r="AC20" i="148"/>
  <c r="AC24" i="148"/>
  <c r="AC25" i="148"/>
  <c r="AC42" i="148"/>
  <c r="AC38" i="148"/>
  <c r="AC35" i="148"/>
  <c r="AC21" i="148"/>
  <c r="AC26" i="148"/>
  <c r="AC19" i="148"/>
  <c r="AC27" i="148"/>
  <c r="AC37" i="148"/>
  <c r="AC17" i="148"/>
  <c r="AC18" i="148"/>
  <c r="AC31" i="148"/>
  <c r="X44" i="37"/>
  <c r="X43" i="37"/>
  <c r="X37" i="37"/>
  <c r="X38" i="37"/>
  <c r="X42" i="37"/>
  <c r="X41" i="37"/>
  <c r="X40" i="37"/>
  <c r="N77" i="130"/>
  <c r="N13" i="130"/>
  <c r="N62" i="130"/>
  <c r="N93" i="129"/>
  <c r="N126" i="129"/>
  <c r="N135" i="129"/>
  <c r="N151" i="129"/>
  <c r="N32" i="129"/>
  <c r="N40" i="129"/>
  <c r="N56" i="129"/>
  <c r="N138" i="129"/>
  <c r="N146" i="129"/>
  <c r="N36" i="129"/>
  <c r="N44" i="129"/>
  <c r="N52" i="129"/>
  <c r="N60" i="129"/>
  <c r="N134" i="129"/>
  <c r="N142" i="129"/>
  <c r="N150" i="129"/>
  <c r="N37" i="129"/>
  <c r="N45" i="129"/>
  <c r="N53" i="129"/>
  <c r="N61" i="129"/>
  <c r="N143" i="129"/>
  <c r="N48" i="129"/>
  <c r="N130" i="129"/>
  <c r="N147" i="129"/>
  <c r="N49" i="129"/>
  <c r="N140" i="129"/>
  <c r="N50" i="129"/>
  <c r="N132" i="129"/>
  <c r="N149" i="129"/>
  <c r="N133" i="129"/>
  <c r="N51" i="129"/>
  <c r="N35" i="129"/>
  <c r="N62" i="129"/>
  <c r="N57" i="129"/>
  <c r="N144" i="129"/>
  <c r="N137" i="129"/>
  <c r="N39" i="129"/>
  <c r="N139" i="129"/>
  <c r="N41" i="129"/>
  <c r="N136" i="129"/>
  <c r="N42" i="129"/>
  <c r="N58" i="129"/>
  <c r="N145" i="129"/>
  <c r="N63" i="129"/>
  <c r="N47" i="129"/>
  <c r="N33" i="129"/>
  <c r="N148" i="129"/>
  <c r="N54" i="129"/>
  <c r="N38" i="129"/>
  <c r="N55" i="129"/>
  <c r="N131" i="129"/>
  <c r="N34" i="129"/>
  <c r="N46" i="129"/>
  <c r="N141" i="129"/>
  <c r="N59" i="129"/>
  <c r="N43" i="129"/>
  <c r="N121" i="129"/>
  <c r="N99" i="129"/>
  <c r="N108" i="129"/>
  <c r="N77" i="129"/>
  <c r="N113" i="129"/>
  <c r="N82" i="129"/>
  <c r="N7" i="129"/>
  <c r="N7" i="122"/>
  <c r="N13" i="122"/>
  <c r="N31" i="122"/>
  <c r="N37" i="122"/>
  <c r="N45" i="122"/>
  <c r="N63" i="122"/>
  <c r="N71" i="122"/>
  <c r="N93" i="122"/>
  <c r="N23" i="122"/>
  <c r="N29" i="122"/>
  <c r="N47" i="122"/>
  <c r="N53" i="122"/>
  <c r="N69" i="122"/>
  <c r="N79" i="122"/>
  <c r="N87" i="122"/>
  <c r="N95" i="122"/>
  <c r="N40" i="122"/>
  <c r="N56" i="122"/>
  <c r="N72" i="122"/>
  <c r="N15" i="122"/>
  <c r="N21" i="122"/>
  <c r="N39" i="122"/>
  <c r="N55" i="122"/>
  <c r="N61" i="122"/>
  <c r="N77" i="122"/>
  <c r="N85" i="122"/>
  <c r="N9" i="122"/>
  <c r="N14" i="122"/>
  <c r="J7" i="151" s="1"/>
  <c r="N25" i="122"/>
  <c r="N30" i="122"/>
  <c r="N41" i="122"/>
  <c r="N46" i="122"/>
  <c r="N57" i="122"/>
  <c r="N70" i="122"/>
  <c r="N75" i="122"/>
  <c r="N83" i="122"/>
  <c r="N89" i="122"/>
  <c r="N97" i="122"/>
  <c r="N16" i="122"/>
  <c r="N32" i="122"/>
  <c r="N48" i="122"/>
  <c r="N64" i="122"/>
  <c r="N80" i="122"/>
  <c r="N96" i="122"/>
  <c r="N6" i="122"/>
  <c r="N11" i="122"/>
  <c r="N19" i="122"/>
  <c r="N22" i="122"/>
  <c r="N27" i="122"/>
  <c r="N35" i="122"/>
  <c r="N38" i="122"/>
  <c r="N43" i="122"/>
  <c r="N49" i="122"/>
  <c r="N62" i="122"/>
  <c r="N65" i="122"/>
  <c r="N73" i="122"/>
  <c r="N86" i="122"/>
  <c r="N91" i="122"/>
  <c r="N94" i="122"/>
  <c r="N8" i="122"/>
  <c r="N10" i="122"/>
  <c r="N12" i="122"/>
  <c r="N18" i="122"/>
  <c r="N20" i="122"/>
  <c r="N24" i="122"/>
  <c r="N26" i="122"/>
  <c r="N28" i="122"/>
  <c r="N34" i="122"/>
  <c r="J16" i="37" s="1"/>
  <c r="N36" i="122"/>
  <c r="N42" i="122"/>
  <c r="N44" i="122"/>
  <c r="N50" i="122"/>
  <c r="N52" i="122"/>
  <c r="J11" i="149" s="1"/>
  <c r="N58" i="122"/>
  <c r="N60" i="122"/>
  <c r="N66" i="122"/>
  <c r="N68" i="122"/>
  <c r="N74" i="122"/>
  <c r="N76" i="122"/>
  <c r="N82" i="122"/>
  <c r="N84" i="122"/>
  <c r="N88" i="122"/>
  <c r="N90" i="122"/>
  <c r="N92" i="122"/>
  <c r="N98" i="122"/>
  <c r="N17" i="122"/>
  <c r="N33" i="122"/>
  <c r="N51" i="122"/>
  <c r="N54" i="122"/>
  <c r="N59" i="122"/>
  <c r="N67" i="122"/>
  <c r="N78" i="122"/>
  <c r="N81" i="122"/>
  <c r="N27" i="124"/>
  <c r="N47" i="124"/>
  <c r="N66" i="129"/>
  <c r="N29" i="129"/>
  <c r="N40" i="130"/>
  <c r="N8" i="124"/>
  <c r="N21" i="124"/>
  <c r="N67" i="124"/>
  <c r="N80" i="124"/>
  <c r="N78" i="130"/>
  <c r="N15" i="124"/>
  <c r="N98" i="130"/>
  <c r="N82" i="130"/>
  <c r="N66" i="130"/>
  <c r="N50" i="130"/>
  <c r="N34" i="130"/>
  <c r="N24" i="130"/>
  <c r="N87" i="130"/>
  <c r="N71" i="130"/>
  <c r="N55" i="130"/>
  <c r="N39" i="130"/>
  <c r="O19" i="146" s="1"/>
  <c r="N8" i="130"/>
  <c r="N19" i="130"/>
  <c r="O6" i="151" s="1"/>
  <c r="N92" i="130"/>
  <c r="N76" i="130"/>
  <c r="N60" i="130"/>
  <c r="N44" i="130"/>
  <c r="O10" i="37" s="1"/>
  <c r="N28" i="130"/>
  <c r="N22" i="130"/>
  <c r="N97" i="130"/>
  <c r="N81" i="130"/>
  <c r="N65" i="130"/>
  <c r="N49" i="130"/>
  <c r="N33" i="130"/>
  <c r="N23" i="130"/>
  <c r="N86" i="130"/>
  <c r="N70" i="130"/>
  <c r="N54" i="130"/>
  <c r="N38" i="130"/>
  <c r="N7" i="130"/>
  <c r="O7" i="153" s="1"/>
  <c r="N91" i="130"/>
  <c r="N75" i="130"/>
  <c r="N59" i="130"/>
  <c r="N43" i="130"/>
  <c r="N27" i="130"/>
  <c r="N18" i="130"/>
  <c r="O13" i="150" s="1"/>
  <c r="N96" i="130"/>
  <c r="N80" i="130"/>
  <c r="N64" i="130"/>
  <c r="N48" i="130"/>
  <c r="N32" i="130"/>
  <c r="O33" i="148" s="1"/>
  <c r="N15" i="130"/>
  <c r="N85" i="130"/>
  <c r="N69" i="130"/>
  <c r="N53" i="130"/>
  <c r="N37" i="130"/>
  <c r="N6" i="130"/>
  <c r="N90" i="130"/>
  <c r="N74" i="130"/>
  <c r="N58" i="130"/>
  <c r="N42" i="130"/>
  <c r="N11" i="130"/>
  <c r="N17" i="130"/>
  <c r="O26" i="150" s="1"/>
  <c r="N95" i="130"/>
  <c r="N79" i="130"/>
  <c r="N63" i="130"/>
  <c r="N47" i="130"/>
  <c r="N31" i="130"/>
  <c r="O32" i="148" s="1"/>
  <c r="N14" i="130"/>
  <c r="N84" i="130"/>
  <c r="N68" i="130"/>
  <c r="N52" i="130"/>
  <c r="N36" i="130"/>
  <c r="N26" i="130"/>
  <c r="N89" i="130"/>
  <c r="N73" i="130"/>
  <c r="N57" i="130"/>
  <c r="N41" i="130"/>
  <c r="N10" i="130"/>
  <c r="O12" i="152" s="1"/>
  <c r="N16" i="130"/>
  <c r="N56" i="130"/>
  <c r="N35" i="124"/>
  <c r="N8" i="129"/>
  <c r="N23" i="129"/>
  <c r="N94" i="130"/>
  <c r="N42" i="124"/>
  <c r="N88" i="124"/>
  <c r="N25" i="130"/>
  <c r="O18" i="150" s="1"/>
  <c r="N72" i="130"/>
  <c r="N75" i="124"/>
  <c r="N95" i="124"/>
  <c r="N24" i="129"/>
  <c r="N7" i="121"/>
  <c r="N12" i="121"/>
  <c r="N11" i="121"/>
  <c r="N10" i="121"/>
  <c r="N56" i="124"/>
  <c r="X39" i="37"/>
  <c r="N31" i="129"/>
  <c r="N28" i="129"/>
  <c r="N12" i="129"/>
  <c r="V7" i="152" s="1"/>
  <c r="N112" i="129"/>
  <c r="N103" i="129"/>
  <c r="N76" i="129"/>
  <c r="N120" i="129"/>
  <c r="N17" i="129"/>
  <c r="N87" i="129"/>
  <c r="N81" i="129"/>
  <c r="N92" i="129"/>
  <c r="N65" i="129"/>
  <c r="N125" i="129"/>
  <c r="N22" i="129"/>
  <c r="N6" i="129"/>
  <c r="N106" i="129"/>
  <c r="N97" i="129"/>
  <c r="N70" i="129"/>
  <c r="N30" i="129"/>
  <c r="N27" i="129"/>
  <c r="N11" i="129"/>
  <c r="N111" i="129"/>
  <c r="N102" i="129"/>
  <c r="N75" i="129"/>
  <c r="N119" i="129"/>
  <c r="N16" i="129"/>
  <c r="N86" i="129"/>
  <c r="N80" i="129"/>
  <c r="N91" i="129"/>
  <c r="N64" i="129"/>
  <c r="N124" i="129"/>
  <c r="N21" i="129"/>
  <c r="N116" i="129"/>
  <c r="N105" i="129"/>
  <c r="N96" i="129"/>
  <c r="N69" i="129"/>
  <c r="N129" i="129"/>
  <c r="N26" i="129"/>
  <c r="N10" i="129"/>
  <c r="N110" i="129"/>
  <c r="N101" i="129"/>
  <c r="N74" i="129"/>
  <c r="N118" i="129"/>
  <c r="N15" i="129"/>
  <c r="N85" i="129"/>
  <c r="N79" i="129"/>
  <c r="N90" i="129"/>
  <c r="N123" i="129"/>
  <c r="N20" i="129"/>
  <c r="N115" i="129"/>
  <c r="N104" i="129"/>
  <c r="N95" i="129"/>
  <c r="N68" i="129"/>
  <c r="N128" i="129"/>
  <c r="N25" i="129"/>
  <c r="N9" i="129"/>
  <c r="N109" i="129"/>
  <c r="N100" i="129"/>
  <c r="N73" i="129"/>
  <c r="N117" i="129"/>
  <c r="N14" i="129"/>
  <c r="N84" i="129"/>
  <c r="N78" i="129"/>
  <c r="N89" i="129"/>
  <c r="N122" i="129"/>
  <c r="N19" i="129"/>
  <c r="N114" i="129"/>
  <c r="N83" i="129"/>
  <c r="N94" i="129"/>
  <c r="N67" i="129"/>
  <c r="N35" i="130"/>
  <c r="N88" i="130"/>
  <c r="N43" i="124"/>
  <c r="N63" i="124"/>
  <c r="N127" i="129"/>
  <c r="N12" i="130"/>
  <c r="O9" i="152" s="1"/>
  <c r="N24" i="124"/>
  <c r="P19" i="148" s="1"/>
  <c r="N88" i="129"/>
  <c r="N18" i="129"/>
  <c r="N51" i="130"/>
  <c r="N29" i="130"/>
  <c r="O12" i="147" s="1"/>
  <c r="N100" i="124"/>
  <c r="N84" i="124"/>
  <c r="N68" i="124"/>
  <c r="N52" i="124"/>
  <c r="N36" i="124"/>
  <c r="N20" i="124"/>
  <c r="N89" i="124"/>
  <c r="N73" i="124"/>
  <c r="N57" i="124"/>
  <c r="N41" i="124"/>
  <c r="N25" i="124"/>
  <c r="P6" i="149" s="1"/>
  <c r="N9" i="124"/>
  <c r="P13" i="150" s="1"/>
  <c r="N94" i="124"/>
  <c r="N78" i="124"/>
  <c r="N62" i="124"/>
  <c r="N46" i="124"/>
  <c r="N30" i="124"/>
  <c r="N14" i="124"/>
  <c r="N93" i="124"/>
  <c r="N77" i="124"/>
  <c r="N61" i="124"/>
  <c r="N45" i="124"/>
  <c r="N29" i="124"/>
  <c r="N13" i="124"/>
  <c r="N98" i="124"/>
  <c r="N82" i="124"/>
  <c r="N66" i="124"/>
  <c r="N50" i="124"/>
  <c r="N34" i="124"/>
  <c r="N18" i="124"/>
  <c r="P12" i="149" s="1"/>
  <c r="N87" i="124"/>
  <c r="N71" i="124"/>
  <c r="N55" i="124"/>
  <c r="N39" i="124"/>
  <c r="N23" i="124"/>
  <c r="N7" i="124"/>
  <c r="N92" i="124"/>
  <c r="N76" i="124"/>
  <c r="N60" i="124"/>
  <c r="N44" i="124"/>
  <c r="N28" i="124"/>
  <c r="P15" i="147" s="1"/>
  <c r="N12" i="124"/>
  <c r="N97" i="124"/>
  <c r="N81" i="124"/>
  <c r="N65" i="124"/>
  <c r="N49" i="124"/>
  <c r="N33" i="124"/>
  <c r="N17" i="124"/>
  <c r="P32" i="148" s="1"/>
  <c r="N86" i="124"/>
  <c r="N70" i="124"/>
  <c r="N54" i="124"/>
  <c r="N38" i="124"/>
  <c r="N22" i="124"/>
  <c r="P33" i="148" s="1"/>
  <c r="N6" i="124"/>
  <c r="N51" i="124"/>
  <c r="N6" i="128"/>
  <c r="N67" i="130"/>
  <c r="N71" i="129"/>
  <c r="N30" i="130"/>
  <c r="N45" i="130"/>
  <c r="N19" i="124"/>
  <c r="N32" i="124"/>
  <c r="N91" i="124"/>
  <c r="N20" i="130"/>
  <c r="N83" i="130"/>
  <c r="N6" i="121"/>
  <c r="N72" i="124"/>
  <c r="N72" i="129"/>
  <c r="N98" i="129"/>
  <c r="N46" i="130"/>
  <c r="N61" i="130"/>
  <c r="AE11" i="147"/>
  <c r="N51" i="114"/>
  <c r="N13" i="121"/>
  <c r="N59" i="124"/>
  <c r="N79" i="124"/>
  <c r="N13" i="129"/>
  <c r="N9" i="130"/>
  <c r="H21" i="146" l="1"/>
  <c r="H17" i="146"/>
  <c r="H15" i="146"/>
  <c r="H14" i="146"/>
  <c r="H13" i="146"/>
  <c r="H12" i="146"/>
  <c r="H11" i="146"/>
  <c r="H8" i="146"/>
  <c r="H9" i="146"/>
  <c r="H10" i="146"/>
  <c r="H16" i="146"/>
  <c r="H18" i="146"/>
  <c r="H19" i="146"/>
  <c r="H20" i="146"/>
  <c r="H22" i="146"/>
  <c r="H13" i="152"/>
  <c r="G13" i="152"/>
  <c r="Y30" i="146"/>
  <c r="AC34" i="146"/>
  <c r="AG37" i="37"/>
  <c r="AC37" i="146"/>
  <c r="AG43" i="37"/>
  <c r="AE44" i="147"/>
  <c r="AE21" i="149"/>
  <c r="AE48" i="149"/>
  <c r="Z42" i="150"/>
  <c r="AG37" i="151"/>
  <c r="AG49" i="153"/>
  <c r="Z34" i="150"/>
  <c r="AG40" i="151"/>
  <c r="AG18" i="153"/>
  <c r="AG50" i="153"/>
  <c r="AE24" i="149"/>
  <c r="AG27" i="151"/>
  <c r="AG45" i="151"/>
  <c r="AF29" i="152"/>
  <c r="AG19" i="153"/>
  <c r="AG51" i="153"/>
  <c r="AE34" i="149"/>
  <c r="AG46" i="151"/>
  <c r="AF36" i="152"/>
  <c r="AG28" i="153"/>
  <c r="AG36" i="37"/>
  <c r="AC32" i="146"/>
  <c r="AE20" i="147"/>
  <c r="Y24" i="146"/>
  <c r="G24" i="146" s="1"/>
  <c r="W34" i="150"/>
  <c r="AE27" i="147"/>
  <c r="AC39" i="146"/>
  <c r="AG38" i="37"/>
  <c r="AE25" i="147"/>
  <c r="AC25" i="146"/>
  <c r="AE48" i="147"/>
  <c r="Z46" i="150"/>
  <c r="AG39" i="151"/>
  <c r="AG21" i="153"/>
  <c r="AE37" i="147"/>
  <c r="AE38" i="149"/>
  <c r="Z39" i="150"/>
  <c r="AG44" i="151"/>
  <c r="AG22" i="153"/>
  <c r="AE38" i="147"/>
  <c r="AG25" i="151"/>
  <c r="AF34" i="152"/>
  <c r="AF38" i="152"/>
  <c r="AG23" i="153"/>
  <c r="AE39" i="147"/>
  <c r="Z36" i="150"/>
  <c r="AG23" i="151"/>
  <c r="AF43" i="152"/>
  <c r="AG32" i="153"/>
  <c r="AG32" i="37"/>
  <c r="AC28" i="146"/>
  <c r="G28" i="146" s="1"/>
  <c r="AE22" i="147"/>
  <c r="Y31" i="146"/>
  <c r="AE26" i="147"/>
  <c r="AC40" i="146"/>
  <c r="AC27" i="146"/>
  <c r="AC43" i="146"/>
  <c r="AG22" i="151"/>
  <c r="AG43" i="151"/>
  <c r="AG25" i="153"/>
  <c r="AE41" i="147"/>
  <c r="AE33" i="149"/>
  <c r="Z43" i="150"/>
  <c r="AG48" i="151"/>
  <c r="AF35" i="152"/>
  <c r="AG26" i="153"/>
  <c r="AE42" i="147"/>
  <c r="AE18" i="149"/>
  <c r="Z35" i="150"/>
  <c r="AF42" i="152"/>
  <c r="AG27" i="153"/>
  <c r="AE43" i="147"/>
  <c r="AE16" i="149"/>
  <c r="AE35" i="149"/>
  <c r="AG28" i="151"/>
  <c r="AF47" i="152"/>
  <c r="AG36" i="153"/>
  <c r="AG34" i="37"/>
  <c r="AC31" i="146"/>
  <c r="AC47" i="146"/>
  <c r="Y23" i="146"/>
  <c r="G23" i="146" s="1"/>
  <c r="Y27" i="146"/>
  <c r="W18" i="151"/>
  <c r="H7" i="151" s="1"/>
  <c r="W19" i="151"/>
  <c r="Z31" i="150"/>
  <c r="AE34" i="147"/>
  <c r="AC42" i="146"/>
  <c r="AC33" i="146"/>
  <c r="AG44" i="37"/>
  <c r="AE15" i="149"/>
  <c r="AG47" i="151"/>
  <c r="AF33" i="152"/>
  <c r="AG29" i="153"/>
  <c r="AE45" i="147"/>
  <c r="AE22" i="149"/>
  <c r="AE41" i="149"/>
  <c r="AF41" i="152"/>
  <c r="AG30" i="153"/>
  <c r="AE46" i="147"/>
  <c r="AE39" i="149"/>
  <c r="Z40" i="150"/>
  <c r="AF37" i="152"/>
  <c r="AF46" i="152"/>
  <c r="AG31" i="153"/>
  <c r="AE47" i="147"/>
  <c r="AE27" i="149"/>
  <c r="AE43" i="149"/>
  <c r="Z41" i="150"/>
  <c r="AG13" i="153"/>
  <c r="AG40" i="153"/>
  <c r="AE35" i="147"/>
  <c r="AC48" i="146"/>
  <c r="Y25" i="146"/>
  <c r="G25" i="152"/>
  <c r="H25" i="152"/>
  <c r="H8" i="152"/>
  <c r="G8" i="152"/>
  <c r="G9" i="152"/>
  <c r="H9" i="152"/>
  <c r="H16" i="152"/>
  <c r="G26" i="146"/>
  <c r="G30" i="146"/>
  <c r="J21" i="37"/>
  <c r="G10" i="37" s="1"/>
  <c r="J12" i="149"/>
  <c r="G9" i="149" s="1"/>
  <c r="J13" i="150"/>
  <c r="J10" i="148"/>
  <c r="H7" i="148" s="1"/>
  <c r="J14" i="151"/>
  <c r="G12" i="151" s="1"/>
  <c r="G18" i="148"/>
  <c r="H18" i="148"/>
  <c r="G39" i="148"/>
  <c r="H39" i="148"/>
  <c r="G12" i="148"/>
  <c r="H12" i="148"/>
  <c r="G7" i="148"/>
  <c r="AE12" i="153"/>
  <c r="AE40" i="153"/>
  <c r="AE26" i="153"/>
  <c r="AE24" i="153"/>
  <c r="AE19" i="153"/>
  <c r="AE51" i="153"/>
  <c r="AE30" i="153"/>
  <c r="AE50" i="153"/>
  <c r="AE14" i="153"/>
  <c r="AE47" i="153"/>
  <c r="AE45" i="153"/>
  <c r="AE23" i="153"/>
  <c r="AE34" i="153"/>
  <c r="AE49" i="153"/>
  <c r="AE28" i="153"/>
  <c r="AE18" i="153"/>
  <c r="AE43" i="153"/>
  <c r="AE22" i="153"/>
  <c r="AE15" i="153"/>
  <c r="AE25" i="153"/>
  <c r="AE37" i="153"/>
  <c r="AE27" i="153"/>
  <c r="AE13" i="153"/>
  <c r="AE38" i="153"/>
  <c r="AE16" i="153"/>
  <c r="AE48" i="153"/>
  <c r="AE39" i="153"/>
  <c r="AE20" i="153"/>
  <c r="AE17" i="153"/>
  <c r="AE32" i="153"/>
  <c r="AE44" i="153"/>
  <c r="AE29" i="153"/>
  <c r="AE31" i="153"/>
  <c r="AE42" i="153"/>
  <c r="AE33" i="153"/>
  <c r="AD18" i="153"/>
  <c r="AD50" i="153"/>
  <c r="AD34" i="153"/>
  <c r="AD15" i="153"/>
  <c r="AD49" i="153"/>
  <c r="AD33" i="153"/>
  <c r="AD48" i="153"/>
  <c r="AD32" i="153"/>
  <c r="AD12" i="153"/>
  <c r="H6" i="153" s="1"/>
  <c r="AD17" i="153"/>
  <c r="AD14" i="153"/>
  <c r="AD47" i="153"/>
  <c r="AD31" i="153"/>
  <c r="AD46" i="153"/>
  <c r="AD30" i="153"/>
  <c r="AD19" i="153"/>
  <c r="AD45" i="153"/>
  <c r="AD29" i="153"/>
  <c r="G11" i="153"/>
  <c r="H11" i="153"/>
  <c r="G7" i="147"/>
  <c r="H7" i="147"/>
  <c r="G17" i="147"/>
  <c r="H17" i="147"/>
  <c r="G13" i="147"/>
  <c r="H13" i="147"/>
  <c r="G10" i="147"/>
  <c r="H10" i="147"/>
  <c r="G8" i="147"/>
  <c r="H8" i="147"/>
  <c r="G16" i="147"/>
  <c r="H16" i="147"/>
  <c r="G6" i="147"/>
  <c r="H6" i="147"/>
  <c r="G19" i="147"/>
  <c r="H19" i="147"/>
  <c r="G18" i="147"/>
  <c r="H18" i="147"/>
  <c r="G12" i="147"/>
  <c r="H12" i="147"/>
  <c r="G14" i="147"/>
  <c r="H14" i="147"/>
  <c r="G6" i="37"/>
  <c r="H6" i="37"/>
  <c r="G6" i="152"/>
  <c r="H6" i="152"/>
  <c r="G12" i="152"/>
  <c r="H12" i="152"/>
  <c r="G7" i="152"/>
  <c r="H7" i="152"/>
  <c r="G17" i="148"/>
  <c r="H11" i="152"/>
  <c r="H10" i="152"/>
  <c r="G10" i="152"/>
  <c r="G9" i="146"/>
  <c r="H17" i="151"/>
  <c r="G17" i="151"/>
  <c r="H9" i="153"/>
  <c r="G9" i="153"/>
  <c r="G13" i="146"/>
  <c r="G23" i="148"/>
  <c r="H23" i="148"/>
  <c r="G15" i="150"/>
  <c r="H15" i="150"/>
  <c r="H31" i="37"/>
  <c r="G31" i="37"/>
  <c r="G30" i="37"/>
  <c r="H30" i="37"/>
  <c r="H17" i="148"/>
  <c r="G30" i="150"/>
  <c r="H30" i="150"/>
  <c r="G21" i="150"/>
  <c r="H21" i="150"/>
  <c r="G12" i="150"/>
  <c r="H12" i="150"/>
  <c r="H22" i="150"/>
  <c r="G22" i="150"/>
  <c r="G11" i="148"/>
  <c r="H11" i="148"/>
  <c r="G27" i="150"/>
  <c r="H27" i="150"/>
  <c r="G7" i="150"/>
  <c r="H7" i="150"/>
  <c r="H19" i="150"/>
  <c r="G19" i="150"/>
  <c r="G16" i="150"/>
  <c r="H16" i="150"/>
  <c r="G6" i="150"/>
  <c r="H6" i="150"/>
  <c r="H8" i="150"/>
  <c r="G8" i="150"/>
  <c r="G20" i="150"/>
  <c r="H20" i="150"/>
  <c r="G18" i="150"/>
  <c r="H18" i="150"/>
  <c r="H10" i="150"/>
  <c r="G10" i="150"/>
  <c r="G29" i="150"/>
  <c r="H29" i="150"/>
  <c r="G9" i="150"/>
  <c r="H9" i="150"/>
  <c r="H26" i="150"/>
  <c r="G26" i="150"/>
  <c r="G28" i="150"/>
  <c r="H28" i="150"/>
  <c r="G17" i="150"/>
  <c r="H17" i="150"/>
  <c r="G23" i="37"/>
  <c r="H23" i="37"/>
  <c r="G18" i="37"/>
  <c r="H18" i="37"/>
  <c r="H24" i="37"/>
  <c r="G24" i="37"/>
  <c r="H22" i="37"/>
  <c r="G22" i="37"/>
  <c r="H20" i="37"/>
  <c r="G20" i="37"/>
  <c r="G8" i="37"/>
  <c r="H8" i="37"/>
  <c r="H13" i="37"/>
  <c r="G13" i="37"/>
  <c r="H27" i="37"/>
  <c r="G27" i="37"/>
  <c r="H10" i="37"/>
  <c r="G25" i="37"/>
  <c r="H25" i="37"/>
  <c r="G28" i="37"/>
  <c r="H28" i="37"/>
  <c r="H11" i="37"/>
  <c r="G11" i="37"/>
  <c r="G9" i="37"/>
  <c r="H9" i="37"/>
  <c r="G19" i="37"/>
  <c r="H19" i="37"/>
  <c r="H21" i="37"/>
  <c r="G21" i="37"/>
  <c r="G26" i="37"/>
  <c r="H26" i="37"/>
  <c r="G12" i="37"/>
  <c r="H12" i="37"/>
  <c r="G12" i="146"/>
  <c r="G11" i="146"/>
  <c r="H24" i="152"/>
  <c r="H10" i="153"/>
  <c r="H14" i="152"/>
  <c r="H17" i="152"/>
  <c r="G21" i="152"/>
  <c r="H23" i="152"/>
  <c r="G22" i="152"/>
  <c r="H22" i="152"/>
  <c r="H15" i="147"/>
  <c r="G15" i="147"/>
  <c r="G11" i="147"/>
  <c r="H11" i="147"/>
  <c r="G9" i="147"/>
  <c r="H9" i="147"/>
  <c r="G7" i="149"/>
  <c r="H7" i="149"/>
  <c r="G14" i="149"/>
  <c r="H14" i="149"/>
  <c r="H16" i="151"/>
  <c r="G16" i="151"/>
  <c r="H8" i="151"/>
  <c r="H11" i="151"/>
  <c r="H13" i="151"/>
  <c r="H14" i="151"/>
  <c r="H12" i="151"/>
  <c r="H10" i="151"/>
  <c r="H8" i="149"/>
  <c r="G8" i="149"/>
  <c r="G24" i="152"/>
  <c r="H21" i="152"/>
  <c r="H10" i="149"/>
  <c r="H11" i="149"/>
  <c r="H19" i="148"/>
  <c r="H13" i="149"/>
  <c r="G12" i="149"/>
  <c r="G11" i="149"/>
  <c r="G13" i="149"/>
  <c r="G10" i="149"/>
  <c r="G6" i="151"/>
  <c r="G12" i="153"/>
  <c r="G7" i="153"/>
  <c r="G35" i="148"/>
  <c r="H11" i="150"/>
  <c r="G13" i="148"/>
  <c r="G31" i="148"/>
  <c r="G17" i="146"/>
  <c r="G22" i="146"/>
  <c r="H8" i="148"/>
  <c r="H25" i="148"/>
  <c r="H26" i="148"/>
  <c r="H35" i="148"/>
  <c r="H9" i="148"/>
  <c r="G24" i="148"/>
  <c r="H36" i="148"/>
  <c r="H8" i="153"/>
  <c r="H9" i="151"/>
  <c r="G14" i="152"/>
  <c r="G36" i="148"/>
  <c r="G20" i="146"/>
  <c r="G9" i="148"/>
  <c r="G26" i="148"/>
  <c r="G8" i="148"/>
  <c r="H31" i="148"/>
  <c r="H24" i="148"/>
  <c r="H13" i="148"/>
  <c r="G28" i="148"/>
  <c r="H28" i="148"/>
  <c r="G10" i="153"/>
  <c r="G38" i="148"/>
  <c r="H38" i="148"/>
  <c r="G19" i="146"/>
  <c r="G18" i="146"/>
  <c r="G25" i="148"/>
  <c r="G22" i="148"/>
  <c r="H22" i="148"/>
  <c r="G9" i="151"/>
  <c r="H25" i="150"/>
  <c r="G25" i="150"/>
  <c r="G11" i="150"/>
  <c r="G8" i="153"/>
  <c r="G13" i="151"/>
  <c r="G29" i="37" l="1"/>
  <c r="H29" i="37"/>
  <c r="G10" i="148"/>
  <c r="H10" i="148"/>
  <c r="H12" i="149"/>
  <c r="H18" i="151"/>
  <c r="H15" i="151"/>
  <c r="G7" i="151"/>
  <c r="G6" i="153"/>
  <c r="G25" i="146"/>
  <c r="H28" i="146"/>
  <c r="H24" i="146"/>
  <c r="G27" i="146"/>
  <c r="G29" i="146"/>
  <c r="H25" i="146"/>
  <c r="H26" i="146"/>
  <c r="H30" i="146"/>
  <c r="H27" i="146"/>
  <c r="H9" i="149"/>
  <c r="H29" i="146"/>
  <c r="G16" i="152"/>
  <c r="H6" i="151"/>
  <c r="H12" i="153"/>
  <c r="H7" i="153"/>
  <c r="G19" i="148"/>
  <c r="H18" i="152"/>
  <c r="G18" i="152"/>
  <c r="G18" i="151"/>
  <c r="G6" i="146"/>
  <c r="H13" i="150"/>
  <c r="G13" i="150"/>
  <c r="G8" i="146"/>
  <c r="G23" i="152"/>
  <c r="G15" i="151"/>
  <c r="H7" i="146"/>
  <c r="G7" i="146"/>
  <c r="G10" i="146"/>
  <c r="H15" i="152"/>
  <c r="G15" i="152"/>
  <c r="G15" i="146"/>
  <c r="G33" i="148"/>
  <c r="H33" i="148"/>
  <c r="G29" i="148"/>
  <c r="H29" i="148"/>
  <c r="H16" i="148"/>
  <c r="G16" i="148"/>
  <c r="G11" i="152"/>
  <c r="H32" i="148"/>
  <c r="G32" i="148"/>
  <c r="H6" i="148"/>
  <c r="G6" i="148"/>
  <c r="H23" i="150"/>
  <c r="G23" i="150"/>
  <c r="G30" i="148"/>
  <c r="H30" i="148"/>
  <c r="G14" i="150"/>
  <c r="H14" i="150"/>
  <c r="H21" i="148"/>
  <c r="G21" i="148"/>
  <c r="H14" i="148"/>
  <c r="G14" i="148"/>
  <c r="H37" i="148"/>
  <c r="G37" i="148"/>
  <c r="G8" i="151"/>
  <c r="G11" i="151"/>
  <c r="H27" i="148"/>
  <c r="G27" i="148"/>
  <c r="G14" i="151"/>
  <c r="G14" i="146"/>
  <c r="H20" i="148"/>
  <c r="G20" i="148"/>
  <c r="G15" i="148"/>
  <c r="H15" i="148"/>
  <c r="G16" i="146"/>
  <c r="H24" i="150"/>
  <c r="G24" i="150"/>
  <c r="H6" i="149"/>
  <c r="G6" i="149"/>
  <c r="G17" i="152"/>
  <c r="H19" i="152"/>
  <c r="G19" i="152"/>
  <c r="G34" i="148"/>
  <c r="H34" i="148"/>
  <c r="G10" i="151"/>
  <c r="G21" i="146"/>
  <c r="H20" i="152"/>
  <c r="G20" i="152"/>
  <c r="H17" i="37"/>
  <c r="G17" i="37"/>
  <c r="G15" i="37"/>
  <c r="H15" i="37"/>
  <c r="G16" i="37"/>
  <c r="H16" i="37"/>
  <c r="I6" i="151" l="1"/>
  <c r="I13" i="152"/>
  <c r="I10" i="148"/>
  <c r="I6" i="153"/>
  <c r="I7" i="151"/>
  <c r="I25" i="152"/>
  <c r="I8" i="152"/>
  <c r="I9" i="152"/>
  <c r="I12" i="148"/>
  <c r="I39" i="148"/>
  <c r="I18" i="148"/>
  <c r="I7" i="148"/>
  <c r="I12" i="147"/>
  <c r="I14" i="147"/>
  <c r="I17" i="147"/>
  <c r="I18" i="147"/>
  <c r="I16" i="147"/>
  <c r="I7" i="147"/>
  <c r="I8" i="147"/>
  <c r="I13" i="147"/>
  <c r="I6" i="147"/>
  <c r="I10" i="147"/>
  <c r="I19" i="147"/>
  <c r="I11" i="153"/>
  <c r="I25" i="146"/>
  <c r="I12" i="152"/>
  <c r="I27" i="146"/>
  <c r="I30" i="146"/>
  <c r="I6" i="152"/>
  <c r="I29" i="146"/>
  <c r="I28" i="146"/>
  <c r="I7" i="152"/>
  <c r="I26" i="146"/>
  <c r="I24" i="146"/>
  <c r="I7" i="153"/>
  <c r="I8" i="150"/>
  <c r="I22" i="150"/>
  <c r="I21" i="150"/>
  <c r="I12" i="150"/>
  <c r="I30" i="150"/>
  <c r="I10" i="150"/>
  <c r="I11" i="148"/>
  <c r="I17" i="148"/>
  <c r="I18" i="150"/>
  <c r="I19" i="150"/>
  <c r="I9" i="150"/>
  <c r="I20" i="150"/>
  <c r="I26" i="150"/>
  <c r="I29" i="150"/>
  <c r="I7" i="150"/>
  <c r="I17" i="150"/>
  <c r="I27" i="150"/>
  <c r="I16" i="150"/>
  <c r="I15" i="150"/>
  <c r="I28" i="150"/>
  <c r="I6" i="150"/>
  <c r="I14" i="146"/>
  <c r="I21" i="146"/>
  <c r="I22" i="146"/>
  <c r="I19" i="146"/>
  <c r="I23" i="146"/>
  <c r="I11" i="146"/>
  <c r="I8" i="146"/>
  <c r="I13" i="146"/>
  <c r="I10" i="146"/>
  <c r="I20" i="146"/>
  <c r="I9" i="146"/>
  <c r="I7" i="146"/>
  <c r="I6" i="146"/>
  <c r="I17" i="146"/>
  <c r="I16" i="146"/>
  <c r="I15" i="146"/>
  <c r="I18" i="146"/>
  <c r="I23" i="150"/>
  <c r="I13" i="150"/>
  <c r="I8" i="153"/>
  <c r="I14" i="151"/>
  <c r="I28" i="148"/>
  <c r="I8" i="151"/>
  <c r="I11" i="151"/>
  <c r="I13" i="151"/>
  <c r="I18" i="151"/>
  <c r="I12" i="151"/>
  <c r="I16" i="151"/>
  <c r="I34" i="148"/>
  <c r="I35" i="148"/>
  <c r="I37" i="148"/>
  <c r="I32" i="148"/>
  <c r="I29" i="148"/>
  <c r="I26" i="148"/>
  <c r="I8" i="148"/>
  <c r="I36" i="148"/>
  <c r="I15" i="148"/>
  <c r="I14" i="148"/>
  <c r="I33" i="148"/>
  <c r="I38" i="148"/>
  <c r="I17" i="151"/>
  <c r="I10" i="152"/>
  <c r="I14" i="152"/>
  <c r="I24" i="152"/>
  <c r="I23" i="152"/>
  <c r="I16" i="152"/>
  <c r="I17" i="152"/>
  <c r="I31" i="148"/>
  <c r="I16" i="148"/>
  <c r="I6" i="148"/>
  <c r="I30" i="148"/>
  <c r="I23" i="148"/>
  <c r="I22" i="152"/>
  <c r="I27" i="148"/>
  <c r="I15" i="151"/>
  <c r="I14" i="149"/>
  <c r="I7" i="149"/>
  <c r="I9" i="149"/>
  <c r="I9" i="153"/>
  <c r="I10" i="153"/>
  <c r="I12" i="153"/>
  <c r="I8" i="149"/>
  <c r="I12" i="149"/>
  <c r="I13" i="149"/>
  <c r="I13" i="148"/>
  <c r="I22" i="148"/>
  <c r="I19" i="148"/>
  <c r="I24" i="148"/>
  <c r="I9" i="148"/>
  <c r="I25" i="148"/>
  <c r="I9" i="147"/>
  <c r="I11" i="147"/>
  <c r="I25" i="150"/>
  <c r="I24" i="150"/>
  <c r="I21" i="148"/>
  <c r="I15" i="152"/>
  <c r="I6" i="149"/>
  <c r="I18" i="152"/>
  <c r="I21" i="152"/>
  <c r="I20" i="152"/>
  <c r="I11" i="152"/>
  <c r="I10" i="151"/>
  <c r="I20" i="148"/>
  <c r="I11" i="150"/>
  <c r="I10" i="149"/>
  <c r="I12" i="146"/>
  <c r="I9" i="151"/>
  <c r="I19" i="152"/>
  <c r="I14" i="150"/>
  <c r="I11" i="149"/>
  <c r="I15" i="147"/>
  <c r="G7" i="37"/>
  <c r="H7" i="37"/>
  <c r="H14" i="37" l="1"/>
  <c r="G14" i="37"/>
  <c r="I6" i="37" l="1"/>
  <c r="I31" i="37"/>
  <c r="I30" i="37"/>
  <c r="I21" i="37"/>
  <c r="I11" i="37"/>
  <c r="I26" i="37"/>
  <c r="I10" i="37"/>
  <c r="I27" i="37"/>
  <c r="I22" i="37"/>
  <c r="I25" i="37"/>
  <c r="I8" i="37"/>
  <c r="I12" i="37"/>
  <c r="I28" i="37"/>
  <c r="I19" i="37"/>
  <c r="I13" i="37"/>
  <c r="I23" i="37"/>
  <c r="I29" i="37"/>
  <c r="I20" i="37"/>
  <c r="I9" i="37"/>
  <c r="I24" i="37"/>
  <c r="I18" i="37"/>
  <c r="I7" i="37"/>
  <c r="I14" i="37"/>
  <c r="I16" i="37"/>
  <c r="I17" i="37"/>
  <c r="I15"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tc={8E61355E-4BF1-4511-8EB8-828244BC40FA}</author>
  </authors>
  <commentList>
    <comment ref="H13" authorId="0" shapeId="0" xr:uid="{8E61355E-4BF1-4511-8EB8-828244BC40FA}">
      <text>
        <t xml:space="preserve">[Threaded comment]
Your version of Excel allows you to read this threaded comment; however, any edits to it will get removed if the file is opened in a newer version of Excel. Learn more: https://go.microsoft.com/fwlink/?linkid=870924
Comment:
    Upgrade points +5
</t>
      </text>
    </comment>
  </commentList>
</comments>
</file>

<file path=xl/sharedStrings.xml><?xml version="1.0" encoding="utf-8"?>
<sst xmlns="http://schemas.openxmlformats.org/spreadsheetml/2006/main" count="3852" uniqueCount="1340">
  <si>
    <t xml:space="preserve">Current </t>
  </si>
  <si>
    <t>Nomination</t>
  </si>
  <si>
    <t>Age</t>
  </si>
  <si>
    <t xml:space="preserve">Total </t>
  </si>
  <si>
    <t xml:space="preserve"> Rider</t>
  </si>
  <si>
    <t xml:space="preserve">Horse </t>
  </si>
  <si>
    <t>Date</t>
  </si>
  <si>
    <t>Points</t>
  </si>
  <si>
    <t>Placing</t>
  </si>
  <si>
    <t>Pony Club</t>
  </si>
  <si>
    <t>Place</t>
  </si>
  <si>
    <t>Event Name:</t>
  </si>
  <si>
    <t>Event Date:</t>
  </si>
  <si>
    <t>Level</t>
  </si>
  <si>
    <t>Riders Name</t>
  </si>
  <si>
    <t>Horses Name</t>
  </si>
  <si>
    <t>Auto Points</t>
  </si>
  <si>
    <t xml:space="preserve"> If collected</t>
  </si>
  <si>
    <t>Riders Club</t>
  </si>
  <si>
    <t/>
  </si>
  <si>
    <t>Placings</t>
  </si>
  <si>
    <t>Final</t>
  </si>
  <si>
    <t>Regional Bonus Points</t>
  </si>
  <si>
    <t>PLEASE INCLUDE ALL RESULTS (not just top 6 places)</t>
  </si>
  <si>
    <t>Region 1, 2 or 3 Refer to the RBPS Tab</t>
  </si>
  <si>
    <t>Auto CONCAT</t>
  </si>
  <si>
    <t>PC ID</t>
  </si>
  <si>
    <t>Which Region is your Club?</t>
  </si>
  <si>
    <t>#E</t>
  </si>
  <si>
    <t>Busselton Horse &amp; Pony Club</t>
  </si>
  <si>
    <t>Capel Horse &amp; Pony Club</t>
  </si>
  <si>
    <t>Warren Pony Club</t>
  </si>
  <si>
    <t>Walkaway Pony Club</t>
  </si>
  <si>
    <t>Wagin Riding &amp; Pony Club</t>
  </si>
  <si>
    <t>Wooroloo Horse &amp; Pony Club</t>
  </si>
  <si>
    <t>Spalding Horse &amp; Pony Club</t>
  </si>
  <si>
    <t>Woodridge Horse &amp; Pony Club</t>
  </si>
  <si>
    <t>Moonyoonooka Horse &amp; Pony Club</t>
  </si>
  <si>
    <t>York Pony Club</t>
  </si>
  <si>
    <t>Wanneroo Horse &amp; Pony Club</t>
  </si>
  <si>
    <t>Mingenew Horse and Pony Club</t>
  </si>
  <si>
    <t>Mayanup Horse &amp; Pony Club</t>
  </si>
  <si>
    <t>Wallangarra Riding &amp; Pony Club</t>
  </si>
  <si>
    <t>Margaret River Horse &amp; Pony Club</t>
  </si>
  <si>
    <t>Mt Bakewell Horse &amp; Pony Club</t>
  </si>
  <si>
    <t>Swan Valley Horse &amp; Pony Club Inc.</t>
  </si>
  <si>
    <t>Kojonup Pony Club</t>
  </si>
  <si>
    <t>King River Pony Club</t>
  </si>
  <si>
    <t>Serpentine Horse &amp; Pony Club</t>
  </si>
  <si>
    <t>Katanning &amp; Districts Pony Club</t>
  </si>
  <si>
    <t>Kellerberrin Riding &amp; Pony Club</t>
  </si>
  <si>
    <t>Riverside Park Pony Club</t>
  </si>
  <si>
    <t>Karratha &amp; King Bay Horse &amp; Pony Club</t>
  </si>
  <si>
    <t>Dryandra Pony Club</t>
  </si>
  <si>
    <t>Peel Metropolitan Horse &amp; Pony Club</t>
  </si>
  <si>
    <t>Collie Horse &amp; Pony Club</t>
  </si>
  <si>
    <t>Horsemen’s Pony Club</t>
  </si>
  <si>
    <t>Denmark Pony Club</t>
  </si>
  <si>
    <t>Central Midlands Riding &amp; Pony Club</t>
  </si>
  <si>
    <t>Gosnells Riding &amp; Pony Club</t>
  </si>
  <si>
    <t>Carnarvon Horse &amp; Pony Club</t>
  </si>
  <si>
    <t>Gidgegannup Horse &amp; Pony Club</t>
  </si>
  <si>
    <t>Bruce Rock Pony Club</t>
  </si>
  <si>
    <t>Eastern Hills Horse &amp; Pony Club</t>
  </si>
  <si>
    <t>Bonnie Rock Horse &amp; Pony Club</t>
  </si>
  <si>
    <t>Blackwood Horse &amp; Pony Club</t>
  </si>
  <si>
    <t>Beverley Horse &amp; Pony Club</t>
  </si>
  <si>
    <t>Darling Range Horse &amp; Pony Club</t>
  </si>
  <si>
    <t>Albany Pony Club</t>
  </si>
  <si>
    <t>Avon Valley Showjumping &amp; Pony Club</t>
  </si>
  <si>
    <t>Eligible for 2 Bonus Points</t>
  </si>
  <si>
    <t>Eligible for 1 Bonus Point</t>
  </si>
  <si>
    <t>Not Eligible for Bonus Points</t>
  </si>
  <si>
    <t>Clubs 245+km from Perth</t>
  </si>
  <si>
    <t>Clubs 95km to 244km from Perth</t>
  </si>
  <si>
    <t>Clubs within 94km of Perth</t>
  </si>
  <si>
    <t>REGION 3</t>
  </si>
  <si>
    <t>REGION 2</t>
  </si>
  <si>
    <t>REGION 1</t>
  </si>
  <si>
    <t>REGIONAL BONUS POINTS SCHEME</t>
  </si>
  <si>
    <t xml:space="preserve">36.	The NEW Regional Bonus Points Scheme is being introduced in 2021.
1.	The bonus points have been introduced to promote attendance at regional competitions to assist with numbers.
2.	The bonus points will be applied across all 5 Leaderboards.
3.	All riders who attend these competitions are eligible for the bonus points.
4.	Regional Bonus Points will be added to each rider’s score as per the break down below: </t>
  </si>
  <si>
    <t>OGrove Horse &amp; Pony Club</t>
  </si>
  <si>
    <t>Dard Horse &amp; Pony Club</t>
  </si>
  <si>
    <t>Bun Horse &amp; Pony Club</t>
  </si>
  <si>
    <t>Bald Equestrian &amp; Pony Club Inc.</t>
  </si>
  <si>
    <t>LF Pony Club</t>
  </si>
  <si>
    <t>Darl Pony Club</t>
  </si>
  <si>
    <t>Walton Riding &amp; Pony Club</t>
  </si>
  <si>
    <t>KalDistrict Pony Club Inc.</t>
  </si>
  <si>
    <t>#</t>
  </si>
  <si>
    <t>Events</t>
  </si>
  <si>
    <t>Rid.</t>
  </si>
  <si>
    <t>Example Rider A</t>
  </si>
  <si>
    <t xml:space="preserve">Example Horse </t>
  </si>
  <si>
    <t>Example Club</t>
  </si>
  <si>
    <t>Example Rider</t>
  </si>
  <si>
    <t>Rider</t>
  </si>
  <si>
    <t>Horses</t>
  </si>
  <si>
    <t>Eventing Pony Club</t>
  </si>
  <si>
    <t>Final Score</t>
  </si>
  <si>
    <t>PC45</t>
  </si>
  <si>
    <t>PC65</t>
  </si>
  <si>
    <t>PC80</t>
  </si>
  <si>
    <t>PC95</t>
  </si>
  <si>
    <t>PC105/110</t>
  </si>
  <si>
    <t>Eventing LB</t>
  </si>
  <si>
    <t>PC45 8-12</t>
  </si>
  <si>
    <t>PC45 13-24</t>
  </si>
  <si>
    <t>PC65 9-12</t>
  </si>
  <si>
    <t>PC65 13-16</t>
  </si>
  <si>
    <t>PC65 17-24</t>
  </si>
  <si>
    <t>PC95 12-24</t>
  </si>
  <si>
    <t>PC80 11-16</t>
  </si>
  <si>
    <t>PC80 17-24</t>
  </si>
  <si>
    <t>Murrry Horse &amp; Pony Club</t>
  </si>
  <si>
    <t>45</t>
  </si>
  <si>
    <t>65</t>
  </si>
  <si>
    <t>80</t>
  </si>
  <si>
    <t>95</t>
  </si>
  <si>
    <t>105</t>
  </si>
  <si>
    <t>South Midlands</t>
  </si>
  <si>
    <t>Wellington Pony Club</t>
  </si>
  <si>
    <t>Mortlock</t>
  </si>
  <si>
    <t>West Plantagenet</t>
  </si>
  <si>
    <t>Esperance</t>
  </si>
  <si>
    <t>Non Championship</t>
  </si>
  <si>
    <t>PC105/110 13-24</t>
  </si>
  <si>
    <t>Avon Valley SJ and PC ODE</t>
  </si>
  <si>
    <t>Baldivis PC ODE</t>
  </si>
  <si>
    <t>Kalgoorlie Golden Nugget ODE</t>
  </si>
  <si>
    <t>Esperance ODE #2</t>
  </si>
  <si>
    <t>Moonyoonooka ODE</t>
  </si>
  <si>
    <t>27-28/08/2022</t>
  </si>
  <si>
    <t>Dryandra PC ODE</t>
  </si>
  <si>
    <t>DARD</t>
  </si>
  <si>
    <t>ESP1</t>
  </si>
  <si>
    <t>BAL</t>
  </si>
  <si>
    <t>KAL</t>
  </si>
  <si>
    <t>ESP2</t>
  </si>
  <si>
    <t>DRY</t>
  </si>
  <si>
    <t>ALB</t>
  </si>
  <si>
    <t>2022 Eventing Leaderboard</t>
  </si>
  <si>
    <t>MOON</t>
  </si>
  <si>
    <t>Capel ODE</t>
  </si>
  <si>
    <t>19-20 Nov 22</t>
  </si>
  <si>
    <t>Albany PC ODE</t>
  </si>
  <si>
    <t>5-6/03/2023</t>
  </si>
  <si>
    <t>15-16 April 23</t>
  </si>
  <si>
    <t>Dardanup ODE</t>
  </si>
  <si>
    <t>29-30 Apr 2023</t>
  </si>
  <si>
    <t>6-7/05/2023</t>
  </si>
  <si>
    <t>Murray ODE #1</t>
  </si>
  <si>
    <t>13-14 May 23</t>
  </si>
  <si>
    <t>Kellerberrin - Eastern Zone ODE</t>
  </si>
  <si>
    <t>15-16 July 23</t>
  </si>
  <si>
    <t>8-9/07/2023</t>
  </si>
  <si>
    <t>19-20 Aug 23</t>
  </si>
  <si>
    <t>2-3 Sept 23</t>
  </si>
  <si>
    <t>Wallangarra ODE</t>
  </si>
  <si>
    <t>7-8 Oct 23</t>
  </si>
  <si>
    <t>21-22 Oct 23</t>
  </si>
  <si>
    <t>15-16 Apr 23</t>
  </si>
  <si>
    <t>29-30 Apr 23</t>
  </si>
  <si>
    <t>6-7 May 23</t>
  </si>
  <si>
    <t>8-9 Jul 23</t>
  </si>
  <si>
    <t>15-16 Jul 23</t>
  </si>
  <si>
    <t>26-27 Aug 23</t>
  </si>
  <si>
    <t>2-3 Sep 23</t>
  </si>
  <si>
    <t>AVON</t>
  </si>
  <si>
    <t>MUR</t>
  </si>
  <si>
    <t>KEL</t>
  </si>
  <si>
    <t>WALL</t>
  </si>
  <si>
    <t>CAP</t>
  </si>
  <si>
    <t>2023 Eventing Leaderboard</t>
  </si>
  <si>
    <t>Emmi Kneale</t>
  </si>
  <si>
    <t xml:space="preserve">Serpentine HPC </t>
  </si>
  <si>
    <t>Elise Stampalia</t>
  </si>
  <si>
    <t>Gidgegannup Horse and Pony Club</t>
  </si>
  <si>
    <t>Seren Esposito</t>
  </si>
  <si>
    <t>Lady Penelope</t>
  </si>
  <si>
    <t>Wanneroo Horse and Pony Club</t>
  </si>
  <si>
    <t>Ava Bowles</t>
  </si>
  <si>
    <t>Kazwood Park Love Always</t>
  </si>
  <si>
    <t>Serpentine Horse and Pony Club</t>
  </si>
  <si>
    <t>Wallangarra Riding and Pony Club</t>
  </si>
  <si>
    <t>Hailey Snyman</t>
  </si>
  <si>
    <t>Gordon Park Smarty Pants</t>
  </si>
  <si>
    <t>OGHPC</t>
  </si>
  <si>
    <t>Thore Park Hightime</t>
  </si>
  <si>
    <t>Log Fence Pony Club</t>
  </si>
  <si>
    <t>Beelo Bi Golden Girl</t>
  </si>
  <si>
    <t>Cameron Cutting</t>
  </si>
  <si>
    <t>Wendamar Never Ever</t>
  </si>
  <si>
    <t>Wanneroo Horse &amp;amp;amp; pony Club</t>
  </si>
  <si>
    <t>Olivia Read</t>
  </si>
  <si>
    <t>Sensational Sinny</t>
  </si>
  <si>
    <t xml:space="preserve">Serpentine horse and pony club </t>
  </si>
  <si>
    <t>Holly Greening</t>
  </si>
  <si>
    <t>Lockharts Enterprise</t>
  </si>
  <si>
    <t xml:space="preserve">Busselton Horse and Pony Club </t>
  </si>
  <si>
    <t>Margaret river pony club</t>
  </si>
  <si>
    <t>Prince Noble</t>
  </si>
  <si>
    <t>Alexis Wilkinson</t>
  </si>
  <si>
    <t>Bonnie</t>
  </si>
  <si>
    <t>Serpentine Horse &amp;amp;amp; Pony Club</t>
  </si>
  <si>
    <t>Zoe Day</t>
  </si>
  <si>
    <t>Rainbow</t>
  </si>
  <si>
    <t xml:space="preserve">Baldivis Horse and Pony Club </t>
  </si>
  <si>
    <t>Charlotte Miller</t>
  </si>
  <si>
    <t>Kings Town Maggie Mai</t>
  </si>
  <si>
    <t>South Midlands Pony Club</t>
  </si>
  <si>
    <t>Makenzie Hrubos</t>
  </si>
  <si>
    <t>Jenni</t>
  </si>
  <si>
    <t>Gidgegannup horse and pony club</t>
  </si>
  <si>
    <t>Lilly Harney</t>
  </si>
  <si>
    <t>Beckworth Rising Casanova</t>
  </si>
  <si>
    <t>Katie Hallyburton</t>
  </si>
  <si>
    <t xml:space="preserve">Busselton </t>
  </si>
  <si>
    <t>Macey Green</t>
  </si>
  <si>
    <t>Llamedos</t>
  </si>
  <si>
    <t>Esperance Pony Club</t>
  </si>
  <si>
    <t>Wendamar Fizz</t>
  </si>
  <si>
    <t>Belview Windsong</t>
  </si>
  <si>
    <t xml:space="preserve">Serpentine Horse and Pony Club </t>
  </si>
  <si>
    <t>Tayah Joy</t>
  </si>
  <si>
    <t>Powderbark Gucci</t>
  </si>
  <si>
    <t xml:space="preserve">Avon Valley showjumping and Pony club </t>
  </si>
  <si>
    <t>Maddi</t>
  </si>
  <si>
    <t xml:space="preserve">Wallangara </t>
  </si>
  <si>
    <t>Luminous Star</t>
  </si>
  <si>
    <t>Margaret River Horse and Pony Club</t>
  </si>
  <si>
    <t>Chelsea Green</t>
  </si>
  <si>
    <t>Charisma George Washington</t>
  </si>
  <si>
    <t>Rory O'Neill</t>
  </si>
  <si>
    <t>Stylish Fortyniner Doc</t>
  </si>
  <si>
    <t>Brydie Sutcliffe</t>
  </si>
  <si>
    <t>Taxi</t>
  </si>
  <si>
    <t>Capel Horse and Pony Club</t>
  </si>
  <si>
    <t>Melissa Jones</t>
  </si>
  <si>
    <t>Bonnie Rock Horse and Pony Club</t>
  </si>
  <si>
    <t>Madison Kain</t>
  </si>
  <si>
    <t>Orange Grove Pony Club</t>
  </si>
  <si>
    <t>Ruth Elsegood</t>
  </si>
  <si>
    <t>Ghus</t>
  </si>
  <si>
    <t>Beverley</t>
  </si>
  <si>
    <t>Songbird Amy</t>
  </si>
  <si>
    <t xml:space="preserve">South Midlands Pony club </t>
  </si>
  <si>
    <t>Looks Can Be Deceiving</t>
  </si>
  <si>
    <t xml:space="preserve">Albany Pony Club </t>
  </si>
  <si>
    <t>Taylah Smith</t>
  </si>
  <si>
    <t>Taju Nerada</t>
  </si>
  <si>
    <t>Murray Horse and Pony Club</t>
  </si>
  <si>
    <t>Bailey</t>
  </si>
  <si>
    <t>Zoe Vernon</t>
  </si>
  <si>
    <t>Willow</t>
  </si>
  <si>
    <t xml:space="preserve">Bonnie Rock Horse and Pony Club </t>
  </si>
  <si>
    <t>Sophie Ikenushi</t>
  </si>
  <si>
    <t>Yartarla Park Paparazzi</t>
  </si>
  <si>
    <t>Peel</t>
  </si>
  <si>
    <t>Belfast Whistling Dixie</t>
  </si>
  <si>
    <t>Esperance Equestrian Club</t>
  </si>
  <si>
    <t>Bellhaven Cascade</t>
  </si>
  <si>
    <t xml:space="preserve">Dardanup </t>
  </si>
  <si>
    <t>Level Up</t>
  </si>
  <si>
    <t>Dardanup Horse &amp;amp;amp; Pony Club</t>
  </si>
  <si>
    <t xml:space="preserve">Esperance pony club </t>
  </si>
  <si>
    <t>Madelyn Harney</t>
  </si>
  <si>
    <t>Bullzeye</t>
  </si>
  <si>
    <t>Jasmine Elliott</t>
  </si>
  <si>
    <t>Windy Hill Ginger Rocks</t>
  </si>
  <si>
    <t>Busselton Horse &amp;amp;amp; pony club</t>
  </si>
  <si>
    <t>Lani Herold</t>
  </si>
  <si>
    <t>Grand Grigio</t>
  </si>
  <si>
    <t>Murray horse and pony club</t>
  </si>
  <si>
    <t>baldivis equestrian and pony club</t>
  </si>
  <si>
    <t>Tatum Hand</t>
  </si>
  <si>
    <t xml:space="preserve">Orange Grove Horse and Pony Club </t>
  </si>
  <si>
    <t>Willow Hawkins</t>
  </si>
  <si>
    <t>Murray HPC</t>
  </si>
  <si>
    <t>Carly Ballantyne</t>
  </si>
  <si>
    <t>Norseman</t>
  </si>
  <si>
    <t>Alexis Chapman</t>
  </si>
  <si>
    <t>Ba Ba Baruba</t>
  </si>
  <si>
    <t>Ella McCrum</t>
  </si>
  <si>
    <t xml:space="preserve">Orange Grove Horse and Pony club </t>
  </si>
  <si>
    <t>Sheridan Clarson</t>
  </si>
  <si>
    <t>Tiaja Park Halo</t>
  </si>
  <si>
    <t>Wallangarra</t>
  </si>
  <si>
    <t>Caitlin Whiteman</t>
  </si>
  <si>
    <t>Pennyroyal Tea</t>
  </si>
  <si>
    <t>Alexis Wyllie</t>
  </si>
  <si>
    <t>Winston</t>
  </si>
  <si>
    <t>Ava Skeldon</t>
  </si>
  <si>
    <t>Devareaux Coolmint</t>
  </si>
  <si>
    <t>GHPC</t>
  </si>
  <si>
    <t>Lina Sirr</t>
  </si>
  <si>
    <t>Pembrook Park Elegance</t>
  </si>
  <si>
    <t xml:space="preserve">Swan Valley Horse and Pony Club </t>
  </si>
  <si>
    <t>Olive Beckley</t>
  </si>
  <si>
    <t>Serpentine Horse and Pony club</t>
  </si>
  <si>
    <t>Tegan Hughes</t>
  </si>
  <si>
    <t xml:space="preserve">Dardanup Horse and Pony Club </t>
  </si>
  <si>
    <t>Emily Carpenter</t>
  </si>
  <si>
    <t xml:space="preserve">Mortlock </t>
  </si>
  <si>
    <t>Katannah Chardonnay</t>
  </si>
  <si>
    <t>Horsemens HPC</t>
  </si>
  <si>
    <t>Asha Massee</t>
  </si>
  <si>
    <t>Smarty</t>
  </si>
  <si>
    <t xml:space="preserve">Gidgegannup </t>
  </si>
  <si>
    <t>Aimee Kidd</t>
  </si>
  <si>
    <t>Scoreline</t>
  </si>
  <si>
    <t>Dardanup horse &amp;amp;amp; pony club</t>
  </si>
  <si>
    <t>swan valley</t>
  </si>
  <si>
    <t>Amy Challenor</t>
  </si>
  <si>
    <t>Koonawarra Fighter Pilot</t>
  </si>
  <si>
    <t>Shame N Scandal</t>
  </si>
  <si>
    <t>Dardanup</t>
  </si>
  <si>
    <t>Rachel Staniforth-Smith</t>
  </si>
  <si>
    <t>Lateesha Coppin</t>
  </si>
  <si>
    <t>Log fence pony club</t>
  </si>
  <si>
    <t>Kaeleigh Brown</t>
  </si>
  <si>
    <t>Mystic Shadows Celtic Wizard</t>
  </si>
  <si>
    <t>Lillianna Jones</t>
  </si>
  <si>
    <t>Queenswood Tom Tom</t>
  </si>
  <si>
    <t>Blue Suede Denim</t>
  </si>
  <si>
    <t>Nicola Lachenicht</t>
  </si>
  <si>
    <t>Ellington Evening</t>
  </si>
  <si>
    <t>Serpentine HPC</t>
  </si>
  <si>
    <t>Shannon Meakins</t>
  </si>
  <si>
    <t>Karma Park Esprit</t>
  </si>
  <si>
    <t>Orange Grove HPC</t>
  </si>
  <si>
    <t>Sophie Morrison</t>
  </si>
  <si>
    <t>Powderbark Orlaith</t>
  </si>
  <si>
    <t>Busselton Horse and Pony Club</t>
  </si>
  <si>
    <t>Amy Lethlean</t>
  </si>
  <si>
    <t>Missletoe Jack</t>
  </si>
  <si>
    <t>Swan Valley Horse &amp;amp;amp; Pony Club</t>
  </si>
  <si>
    <t>Lahnee Pozzebon</t>
  </si>
  <si>
    <t xml:space="preserve">Serpentine </t>
  </si>
  <si>
    <t>Lila Seberry</t>
  </si>
  <si>
    <t>Sune Snyman</t>
  </si>
  <si>
    <t>Secret Assault</t>
  </si>
  <si>
    <t>Emma Tomlinson</t>
  </si>
  <si>
    <t>My Toy Heart</t>
  </si>
  <si>
    <t>Leah Priest</t>
  </si>
  <si>
    <t>Christopher Robin</t>
  </si>
  <si>
    <t>The Brass Bear</t>
  </si>
  <si>
    <t>Wallangarra Horse and Pony Club</t>
  </si>
  <si>
    <t>Buffalo Soldier</t>
  </si>
  <si>
    <t>Grace Johnson</t>
  </si>
  <si>
    <t>Peel Metropolitan Horse and Pony Club</t>
  </si>
  <si>
    <t xml:space="preserve">Orange Grove </t>
  </si>
  <si>
    <t>Judaroo Love Me Do</t>
  </si>
  <si>
    <t>Jodie Priest</t>
  </si>
  <si>
    <t>Malibu Miss</t>
  </si>
  <si>
    <t>Mister Sugar San</t>
  </si>
  <si>
    <t>Hayley Dagnall</t>
  </si>
  <si>
    <t>Judaroo Hugo Boss</t>
  </si>
  <si>
    <t>Isabella Sprigg</t>
  </si>
  <si>
    <t>Rock Bar</t>
  </si>
  <si>
    <t>Sienna Owen</t>
  </si>
  <si>
    <t>Majestic Hunter</t>
  </si>
  <si>
    <t xml:space="preserve">Swan valley </t>
  </si>
  <si>
    <t>Ekolee Crystal Fire</t>
  </si>
  <si>
    <t>Isabel Vernon</t>
  </si>
  <si>
    <t>London</t>
  </si>
  <si>
    <t>Olivia Smith</t>
  </si>
  <si>
    <t>Light Up The Day</t>
  </si>
  <si>
    <t>Just A Fluke</t>
  </si>
  <si>
    <t xml:space="preserve">Olivia Hawkins </t>
  </si>
  <si>
    <t xml:space="preserve">Bildan Park Coachella </t>
  </si>
  <si>
    <t>Tiffani Tong</t>
  </si>
  <si>
    <t>Tamara Flaming Halo</t>
  </si>
  <si>
    <t>Peel Metropolitan HPC</t>
  </si>
  <si>
    <t>Joanne Lange</t>
  </si>
  <si>
    <t>Clare Downs Sultans of Swing</t>
  </si>
  <si>
    <t>West Plantagenet Pony Club</t>
  </si>
  <si>
    <t>Madison Tong</t>
  </si>
  <si>
    <t xml:space="preserve">Gibraltar </t>
  </si>
  <si>
    <t>Dan Wiese</t>
  </si>
  <si>
    <t>Biara Flyer</t>
  </si>
  <si>
    <t>Cavaller of Camelot</t>
  </si>
  <si>
    <t>Charli Holmes</t>
  </si>
  <si>
    <t>Hoosier</t>
  </si>
  <si>
    <t>Imogen Hill</t>
  </si>
  <si>
    <t>Rockhampton Rocket</t>
  </si>
  <si>
    <t>Wallangara riding and pony club</t>
  </si>
  <si>
    <t>William Wiese</t>
  </si>
  <si>
    <t xml:space="preserve">Dryandra </t>
  </si>
  <si>
    <t>Just Wadda The Chances</t>
  </si>
  <si>
    <t xml:space="preserve">Darlington Pony Club </t>
  </si>
  <si>
    <t>Lillian Shepheard</t>
  </si>
  <si>
    <t xml:space="preserve">Darlington </t>
  </si>
  <si>
    <t>Georgina Clarke</t>
  </si>
  <si>
    <t>Parkiarrup Puzzle</t>
  </si>
  <si>
    <t>Counter Offer</t>
  </si>
  <si>
    <t>Esperance Pony club</t>
  </si>
  <si>
    <t>Bonnie Rock horse and pony club</t>
  </si>
  <si>
    <t>Steph</t>
  </si>
  <si>
    <t xml:space="preserve">Bonnie Rock horse and pony club </t>
  </si>
  <si>
    <t>Ava Tinsley</t>
  </si>
  <si>
    <t>Amani Phantasie</t>
  </si>
  <si>
    <t>Orange Grove</t>
  </si>
  <si>
    <t>Clare Downs Lil Bita Jazz</t>
  </si>
  <si>
    <t xml:space="preserve">Beverley </t>
  </si>
  <si>
    <t>Evie James</t>
  </si>
  <si>
    <t>Joshua Brook Stuart Little</t>
  </si>
  <si>
    <t xml:space="preserve">Wallangarra </t>
  </si>
  <si>
    <t>Heart on a String</t>
  </si>
  <si>
    <t>Shippyshippybangbang</t>
  </si>
  <si>
    <t>Abby Green</t>
  </si>
  <si>
    <t>Eleventy</t>
  </si>
  <si>
    <t xml:space="preserve">Moonyoonooka </t>
  </si>
  <si>
    <t>Teagan Christie</t>
  </si>
  <si>
    <t>Tiana Woollams</t>
  </si>
  <si>
    <t>Isabelle Cox</t>
  </si>
  <si>
    <t>Justine Lavis</t>
  </si>
  <si>
    <t>Three Votes</t>
  </si>
  <si>
    <t>Here'S To The Heros</t>
  </si>
  <si>
    <t>Devereaux Snickers</t>
  </si>
  <si>
    <t>Hp Dream Alliance</t>
  </si>
  <si>
    <t>Hp Spider Man</t>
  </si>
  <si>
    <t>Truly A Flirt</t>
  </si>
  <si>
    <t>Image Of Pilatus</t>
  </si>
  <si>
    <t>Anneke Williamson</t>
  </si>
  <si>
    <t>Glen Hardey Omega Cloud</t>
  </si>
  <si>
    <t>He'S No Angel</t>
  </si>
  <si>
    <t>Bms Ostinato</t>
  </si>
  <si>
    <t>Saxon</t>
  </si>
  <si>
    <t>Eva Anning</t>
  </si>
  <si>
    <t>Charli Brajkovich</t>
  </si>
  <si>
    <t>Rebecca Simpson</t>
  </si>
  <si>
    <t>Kasac Park Global Warrior</t>
  </si>
  <si>
    <t>Song Of Vincent</t>
  </si>
  <si>
    <t>Mya Dorricott</t>
  </si>
  <si>
    <t>Ruby Bruce-Mcginn</t>
  </si>
  <si>
    <t>Benjumen Kloeden</t>
  </si>
  <si>
    <t>Calleigh Whiteman</t>
  </si>
  <si>
    <t>Eden Vandenberg</t>
  </si>
  <si>
    <t>Ella Mccrum</t>
  </si>
  <si>
    <t>Ella Macgregor</t>
  </si>
  <si>
    <t>Tea Groot</t>
  </si>
  <si>
    <t>Ava Debrito</t>
  </si>
  <si>
    <t>Desertsdusk</t>
  </si>
  <si>
    <t>No Pussy Footin'</t>
  </si>
  <si>
    <t>Coldplay</t>
  </si>
  <si>
    <t>Crystal Clear</t>
  </si>
  <si>
    <t>Ragnar Lothbrok</t>
  </si>
  <si>
    <t>Kp Playback</t>
  </si>
  <si>
    <t>Four Needed Nz</t>
  </si>
  <si>
    <t>Endwood Four Seasons</t>
  </si>
  <si>
    <t>Little Miss Sunshine</t>
  </si>
  <si>
    <t>Bevanlee Havana</t>
  </si>
  <si>
    <t>Alsarosh</t>
  </si>
  <si>
    <t>Tahlia Burke</t>
  </si>
  <si>
    <t>Ruby Mcdonald</t>
  </si>
  <si>
    <t>Willow Bennett</t>
  </si>
  <si>
    <t>Pc Sonic</t>
  </si>
  <si>
    <t>Beelo-Bi Thorpedo</t>
  </si>
  <si>
    <t>Chiara Thomas</t>
  </si>
  <si>
    <t>Abbie Kirkham</t>
  </si>
  <si>
    <t>Hannah Kerr</t>
  </si>
  <si>
    <t>Who Thru Teddy</t>
  </si>
  <si>
    <t>Josephine Anning</t>
  </si>
  <si>
    <t>Mia Mcdonald</t>
  </si>
  <si>
    <t>Holly Kerr</t>
  </si>
  <si>
    <t>Brianna Sheriff</t>
  </si>
  <si>
    <t>Brayside Sensation</t>
  </si>
  <si>
    <t>Owendale Firefox</t>
  </si>
  <si>
    <t>Turpin'S Tigeress</t>
  </si>
  <si>
    <t>Ace Of Hearts</t>
  </si>
  <si>
    <t>Aaron Suvaljko</t>
  </si>
  <si>
    <t>Serpentine</t>
  </si>
  <si>
    <t>Abigail Laurence</t>
  </si>
  <si>
    <t>Frozen</t>
  </si>
  <si>
    <t>Adelaide Gibbs</t>
  </si>
  <si>
    <t>Joshua Brook Moonshine</t>
  </si>
  <si>
    <t>Murray</t>
  </si>
  <si>
    <t>E</t>
  </si>
  <si>
    <t>Amelia Chester</t>
  </si>
  <si>
    <t>Brayside Forget Me Not</t>
  </si>
  <si>
    <t>Swan Valley</t>
  </si>
  <si>
    <t>R</t>
  </si>
  <si>
    <t>Gem Park Tinkerbelle</t>
  </si>
  <si>
    <t>Amy Lockhart</t>
  </si>
  <si>
    <t>Capel</t>
  </si>
  <si>
    <t>w</t>
  </si>
  <si>
    <t>W</t>
  </si>
  <si>
    <t>e</t>
  </si>
  <si>
    <t>Sammy</t>
  </si>
  <si>
    <t xml:space="preserve"> </t>
  </si>
  <si>
    <t>Bella Barr</t>
  </si>
  <si>
    <t>Holland Park Diego</t>
  </si>
  <si>
    <t>Holland Park Vienna</t>
  </si>
  <si>
    <t>Betsy Rivis</t>
  </si>
  <si>
    <t>Orion</t>
  </si>
  <si>
    <t>Logfence</t>
  </si>
  <si>
    <t>Caitlin Godfrey</t>
  </si>
  <si>
    <t>Tully Nally Ruby Tuesday</t>
  </si>
  <si>
    <t>Caitlin Worth</t>
  </si>
  <si>
    <t>Jerry Seinfair</t>
  </si>
  <si>
    <t>Fingers Crossed</t>
  </si>
  <si>
    <t>Carla Newman</t>
  </si>
  <si>
    <t>Chaise Fowler</t>
  </si>
  <si>
    <t>Global Supreme</t>
  </si>
  <si>
    <t>Busselton</t>
  </si>
  <si>
    <t>Charlie Connell</t>
  </si>
  <si>
    <t>Mt Weld Es Salt</t>
  </si>
  <si>
    <t>Chloe Godfrey</t>
  </si>
  <si>
    <t>Morningside Showdown</t>
  </si>
  <si>
    <t>Chloe Winter</t>
  </si>
  <si>
    <t>Chloe Wood</t>
  </si>
  <si>
    <t>Limehill Kochiece</t>
  </si>
  <si>
    <t>Cleo Miller</t>
  </si>
  <si>
    <t>Mrs Nortonknight</t>
  </si>
  <si>
    <t>Eliza Hutton</t>
  </si>
  <si>
    <t>Peptos Spider</t>
  </si>
  <si>
    <t>Harriet Forrest</t>
  </si>
  <si>
    <t>Bramley Royalty</t>
  </si>
  <si>
    <t>Jade Reilly</t>
  </si>
  <si>
    <t>Wally</t>
  </si>
  <si>
    <t>Wellington</t>
  </si>
  <si>
    <t>Jaime Bell</t>
  </si>
  <si>
    <t>New Horizons</t>
  </si>
  <si>
    <t>Jasmine Hodkinson</t>
  </si>
  <si>
    <t>Charisma Accolade</t>
  </si>
  <si>
    <t>F</t>
  </si>
  <si>
    <t>Grantulla Bedwyr</t>
  </si>
  <si>
    <t>Kady Middlecoat</t>
  </si>
  <si>
    <t>Mallaine Motown</t>
  </si>
  <si>
    <t>Baldivis</t>
  </si>
  <si>
    <t>Kaitlyn Brown</t>
  </si>
  <si>
    <t>Kasey Barr</t>
  </si>
  <si>
    <t>Nelson</t>
  </si>
  <si>
    <t>Keirah Dolan</t>
  </si>
  <si>
    <t>Serrenity Park Calais</t>
  </si>
  <si>
    <t>Bunbury</t>
  </si>
  <si>
    <t>Kiara Fitze</t>
  </si>
  <si>
    <t>Jazz</t>
  </si>
  <si>
    <t>Lyla Bicknell</t>
  </si>
  <si>
    <t>Brooklyn Park Simplify</t>
  </si>
  <si>
    <t>Maniah-Rose Frear</t>
  </si>
  <si>
    <t>Pencader Piper</t>
  </si>
  <si>
    <t>Marni Bercene</t>
  </si>
  <si>
    <t>Parkiarrup Edward</t>
  </si>
  <si>
    <t>Mbakaya Mfune</t>
  </si>
  <si>
    <t>Kintore Promising Scenario</t>
  </si>
  <si>
    <t>Mia Staines</t>
  </si>
  <si>
    <t>The Chorister</t>
  </si>
  <si>
    <t>MJ</t>
  </si>
  <si>
    <t>Milla Vukelic</t>
  </si>
  <si>
    <t>Delilah</t>
  </si>
  <si>
    <t>Nicole Fisher</t>
  </si>
  <si>
    <t>Transgressor</t>
  </si>
  <si>
    <t>Cavaller Of Camelot</t>
  </si>
  <si>
    <t>Aria Mistretta</t>
  </si>
  <si>
    <t>Omi Calnan Mortensen</t>
  </si>
  <si>
    <t>Foundebrooke Park Yuletide</t>
  </si>
  <si>
    <t>Pip Still</t>
  </si>
  <si>
    <t>Pangari D'Artagnon</t>
  </si>
  <si>
    <t>Margaret River</t>
  </si>
  <si>
    <t>Priya Hodges</t>
  </si>
  <si>
    <t>Pandora</t>
  </si>
  <si>
    <t>Sierra Lyon</t>
  </si>
  <si>
    <t>Trapalanda Downs Rhambeau</t>
  </si>
  <si>
    <t>Sophie Summers</t>
  </si>
  <si>
    <t>Buddy</t>
  </si>
  <si>
    <t>Talesha James</t>
  </si>
  <si>
    <t>Cambridgecat</t>
  </si>
  <si>
    <t>Blackwood</t>
  </si>
  <si>
    <t>Karma Park Royal Rascal</t>
  </si>
  <si>
    <t>Vanessa Vincent</t>
  </si>
  <si>
    <t>Priority One</t>
  </si>
  <si>
    <t>Zahara Winters</t>
  </si>
  <si>
    <t>Yartarla Park Silhouette</t>
  </si>
  <si>
    <t>Lv Maverick</t>
  </si>
  <si>
    <t>Fade To Grade</t>
  </si>
  <si>
    <t>Tribute To Trevor</t>
  </si>
  <si>
    <t>Tia'S Tiger Moth</t>
  </si>
  <si>
    <t>Queen Of Hearts</t>
  </si>
  <si>
    <t>Mellandra Touch Of Class</t>
  </si>
  <si>
    <t>Jorja Brown</t>
  </si>
  <si>
    <t>Party Time</t>
  </si>
  <si>
    <t>Skippin Time</t>
  </si>
  <si>
    <t>Emily Maxwell</t>
  </si>
  <si>
    <t>Patty</t>
  </si>
  <si>
    <t>Amberlee Brown</t>
  </si>
  <si>
    <t>Maccacino</t>
  </si>
  <si>
    <t>Canterbury Robson</t>
  </si>
  <si>
    <t>Imogen Murray</t>
  </si>
  <si>
    <t>Civil Rights</t>
  </si>
  <si>
    <t>Ithica Harris</t>
  </si>
  <si>
    <t>Oldfield Drill Rigs</t>
  </si>
  <si>
    <t>Lily Bennett</t>
  </si>
  <si>
    <t>Rox My Sox</t>
  </si>
  <si>
    <t>Esp Irish Consultant</t>
  </si>
  <si>
    <t>Tzuriya Fitze</t>
  </si>
  <si>
    <t>Charlie</t>
  </si>
  <si>
    <t>Krystelle Park Impressive</t>
  </si>
  <si>
    <t>Paint Me A Picture</t>
  </si>
  <si>
    <t>Lewis Hudson</t>
  </si>
  <si>
    <t>Vain Moon(James)</t>
  </si>
  <si>
    <t>Charlee Crispin</t>
  </si>
  <si>
    <t>Rowen Bee Gee</t>
  </si>
  <si>
    <t>Tammy Cameron</t>
  </si>
  <si>
    <t>Without Compromise</t>
  </si>
  <si>
    <t>Hunter Brown</t>
  </si>
  <si>
    <t>Lamont Estate Russian Roulette</t>
  </si>
  <si>
    <t>Mhontana Dutton</t>
  </si>
  <si>
    <t>Old Man Ken</t>
  </si>
  <si>
    <t>Krystina Bercene</t>
  </si>
  <si>
    <t>My Ophelia</t>
  </si>
  <si>
    <t>Millie Hardman</t>
  </si>
  <si>
    <t>Charisma Beethoven</t>
  </si>
  <si>
    <t>Grace Feltham</t>
  </si>
  <si>
    <t>Joshua Brooke Indiana</t>
  </si>
  <si>
    <t>Emma Bennett</t>
  </si>
  <si>
    <t>Kynwyn Foxy Lady</t>
  </si>
  <si>
    <t>Simba</t>
  </si>
  <si>
    <t>Ember Jensz</t>
  </si>
  <si>
    <t>Wendamar Elisa</t>
  </si>
  <si>
    <t>Kaylee Fisher</t>
  </si>
  <si>
    <t>Albany PC</t>
  </si>
  <si>
    <t>Jayda Reeves</t>
  </si>
  <si>
    <t>Tosca</t>
  </si>
  <si>
    <t>Koa Doyle</t>
  </si>
  <si>
    <t>Gracie</t>
  </si>
  <si>
    <t>Samantha Cook</t>
  </si>
  <si>
    <t>Mia Holberton</t>
  </si>
  <si>
    <t>Esperance PC</t>
  </si>
  <si>
    <t>Albany Pc</t>
  </si>
  <si>
    <t>Dixie Hinchcliff</t>
  </si>
  <si>
    <t>Kismet Park Bocelli</t>
  </si>
  <si>
    <t>Luvash Eco</t>
  </si>
  <si>
    <t>Rowena Pixie</t>
  </si>
  <si>
    <t>Zarli Curtis</t>
  </si>
  <si>
    <t>Sliced Bread</t>
  </si>
  <si>
    <t xml:space="preserve">Esperance Pc </t>
  </si>
  <si>
    <t>Addison Moir</t>
  </si>
  <si>
    <t>Mikayla Owen</t>
  </si>
  <si>
    <t>Jasmin Holland</t>
  </si>
  <si>
    <t>West Plantagenet PC</t>
  </si>
  <si>
    <t>Matilda Steinhoff</t>
  </si>
  <si>
    <t xml:space="preserve">Albany PC </t>
  </si>
  <si>
    <t>Lexy Colton</t>
  </si>
  <si>
    <t>Ret</t>
  </si>
  <si>
    <t>Matilda Laudehr</t>
  </si>
  <si>
    <t xml:space="preserve">Elim </t>
  </si>
  <si>
    <t>Charlotte Abbott</t>
  </si>
  <si>
    <t>Isla Parker</t>
  </si>
  <si>
    <t>Isla Hendry</t>
  </si>
  <si>
    <t>Matilda King</t>
  </si>
  <si>
    <t>Skye Nathan</t>
  </si>
  <si>
    <t>Justin Hardy</t>
  </si>
  <si>
    <t>Shahna Davis</t>
  </si>
  <si>
    <t>Rebecca Green</t>
  </si>
  <si>
    <t>Hannah Steinhoff</t>
  </si>
  <si>
    <t>Tessa Edwards</t>
  </si>
  <si>
    <t>Taiah Curtis</t>
  </si>
  <si>
    <t>Dawn Nation</t>
  </si>
  <si>
    <t>Isabella Day Swain</t>
  </si>
  <si>
    <t>Stella Foxley</t>
  </si>
  <si>
    <t>Gem Park Royal Belle</t>
  </si>
  <si>
    <t>Wbl Shinju</t>
  </si>
  <si>
    <t>Jupiter'S Start</t>
  </si>
  <si>
    <t>Miss Sunset</t>
  </si>
  <si>
    <t>Hp</t>
  </si>
  <si>
    <t>Protectable</t>
  </si>
  <si>
    <t>Sense Of Self</t>
  </si>
  <si>
    <t>Franks Reward</t>
  </si>
  <si>
    <t>Princess Fiona</t>
  </si>
  <si>
    <t>Desert Dusk</t>
  </si>
  <si>
    <t>Wannabe A Chocolate Snowflake</t>
  </si>
  <si>
    <t>Rebel Flight</t>
  </si>
  <si>
    <t>Final Chill</t>
  </si>
  <si>
    <t>Swipe It</t>
  </si>
  <si>
    <t>Costa</t>
  </si>
  <si>
    <t>Inverglen</t>
  </si>
  <si>
    <t>Bml Blackjack</t>
  </si>
  <si>
    <t>Misty</t>
  </si>
  <si>
    <t>Forest View Eternally Regal</t>
  </si>
  <si>
    <t>Sister Snippet</t>
  </si>
  <si>
    <t>Kellerains Royal Time</t>
  </si>
  <si>
    <t>Glenorah Abilene</t>
  </si>
  <si>
    <t>Karma Park Easter Parade</t>
  </si>
  <si>
    <t>Kialla Dawn</t>
  </si>
  <si>
    <t>Catmando</t>
  </si>
  <si>
    <t>Kate Addison</t>
  </si>
  <si>
    <t>Luvash Heartthrob</t>
  </si>
  <si>
    <t>6005885</t>
  </si>
  <si>
    <t>Wellington districts horse and Pony Club</t>
  </si>
  <si>
    <t>Lester</t>
  </si>
  <si>
    <t>6010869</t>
  </si>
  <si>
    <t>Avon Valley</t>
  </si>
  <si>
    <t>6020463</t>
  </si>
  <si>
    <t>Serpentine horse and pony club</t>
  </si>
  <si>
    <t>Jessica Herzer</t>
  </si>
  <si>
    <t>Taunton Vale Pumpkin</t>
  </si>
  <si>
    <t>Avon Valley SJ &amp; Pony Club</t>
  </si>
  <si>
    <t>Estelle Oakman</t>
  </si>
  <si>
    <t>Romeo</t>
  </si>
  <si>
    <t>6026577</t>
  </si>
  <si>
    <t>Wooroloo</t>
  </si>
  <si>
    <t>Lamont Estate Pretty In Prada</t>
  </si>
  <si>
    <t>6007495</t>
  </si>
  <si>
    <t>Portia Allan</t>
  </si>
  <si>
    <t>Folly Foot Alchemy</t>
  </si>
  <si>
    <t>6008223</t>
  </si>
  <si>
    <t>Bridie Bush</t>
  </si>
  <si>
    <t>County Glenn Mathilda</t>
  </si>
  <si>
    <t>91116625</t>
  </si>
  <si>
    <t>Lincoln Priest</t>
  </si>
  <si>
    <t>Felix</t>
  </si>
  <si>
    <t>6020834</t>
  </si>
  <si>
    <t>Bonnie Rock HPC</t>
  </si>
  <si>
    <t>Joshua Duncan</t>
  </si>
  <si>
    <t>Tyalla Oriole</t>
  </si>
  <si>
    <t>6020731</t>
  </si>
  <si>
    <t>Claudia Gibson</t>
  </si>
  <si>
    <t>Zalwood</t>
  </si>
  <si>
    <t>9103469</t>
  </si>
  <si>
    <t>Darlington</t>
  </si>
  <si>
    <t>6012111</t>
  </si>
  <si>
    <t>Remy Bent</t>
  </si>
  <si>
    <t>Jameela</t>
  </si>
  <si>
    <t>6028911</t>
  </si>
  <si>
    <t>Bonnie Rock</t>
  </si>
  <si>
    <t>Lieve Ludgate</t>
  </si>
  <si>
    <t>Kirralea Showman</t>
  </si>
  <si>
    <t>6027678</t>
  </si>
  <si>
    <t>Eastern Hills</t>
  </si>
  <si>
    <t>6027337</t>
  </si>
  <si>
    <t>6022166</t>
  </si>
  <si>
    <t>Upward Others</t>
  </si>
  <si>
    <t>6020792</t>
  </si>
  <si>
    <t>Swan Valley Horse and Pony Club</t>
  </si>
  <si>
    <t>Amelia Addison</t>
  </si>
  <si>
    <t>Outback Reno</t>
  </si>
  <si>
    <t>6005884</t>
  </si>
  <si>
    <t>Annie Herzer</t>
  </si>
  <si>
    <t>Mizzy</t>
  </si>
  <si>
    <t>6005856</t>
  </si>
  <si>
    <t>Maddison Horne</t>
  </si>
  <si>
    <t>Kiara Brook Paradise City</t>
  </si>
  <si>
    <t>6027525</t>
  </si>
  <si>
    <t>Avon valley</t>
  </si>
  <si>
    <t>6007730</t>
  </si>
  <si>
    <t>Tommy</t>
  </si>
  <si>
    <t>6027326</t>
  </si>
  <si>
    <t>Gidgegannup pony club</t>
  </si>
  <si>
    <t>Allye Haydon</t>
  </si>
  <si>
    <t>Pikelet</t>
  </si>
  <si>
    <t>6008662</t>
  </si>
  <si>
    <t>South midlands pony club</t>
  </si>
  <si>
    <t>Abbigail Hodder</t>
  </si>
  <si>
    <t>Code Red</t>
  </si>
  <si>
    <t>6029165</t>
  </si>
  <si>
    <t>6023542</t>
  </si>
  <si>
    <t>6011806</t>
  </si>
  <si>
    <t>108667</t>
  </si>
  <si>
    <t>6009885</t>
  </si>
  <si>
    <t>6006208</t>
  </si>
  <si>
    <t>Heres To The Heros</t>
  </si>
  <si>
    <t>6005311</t>
  </si>
  <si>
    <t>6020833</t>
  </si>
  <si>
    <t>Taya Winsor</t>
  </si>
  <si>
    <t>Anzac</t>
  </si>
  <si>
    <t>6011984</t>
  </si>
  <si>
    <t>9103142</t>
  </si>
  <si>
    <t>Bonnie Rock horse and Pony Club</t>
  </si>
  <si>
    <t>Hp Spider-Man</t>
  </si>
  <si>
    <t>Nuclear Weapon</t>
  </si>
  <si>
    <t>Jessica Maxwell</t>
  </si>
  <si>
    <t>Shadylane Late Edition</t>
  </si>
  <si>
    <t>6009169</t>
  </si>
  <si>
    <t>Beverley horse and pony club</t>
  </si>
  <si>
    <t>Kailani Muir</t>
  </si>
  <si>
    <t>B P Jack Frost</t>
  </si>
  <si>
    <t>6006319</t>
  </si>
  <si>
    <t>Murray PC</t>
  </si>
  <si>
    <t>Celeste Whittaker</t>
  </si>
  <si>
    <t>Natural Luck</t>
  </si>
  <si>
    <t>6020286</t>
  </si>
  <si>
    <t>Darlington Pony Club</t>
  </si>
  <si>
    <t>6009623</t>
  </si>
  <si>
    <t>6009923</t>
  </si>
  <si>
    <t>Moonyoonooka HPC</t>
  </si>
  <si>
    <t>6029168</t>
  </si>
  <si>
    <t>6022685</t>
  </si>
  <si>
    <t>6008425</t>
  </si>
  <si>
    <t>Duty Calls</t>
  </si>
  <si>
    <t>6009168</t>
  </si>
  <si>
    <t>Beverley Horse and pony club</t>
  </si>
  <si>
    <t>Melayne Roseanna</t>
  </si>
  <si>
    <t>Feros High Fidelity</t>
  </si>
  <si>
    <t>Warren</t>
  </si>
  <si>
    <t>Rachelle Brown</t>
  </si>
  <si>
    <t>Red Dar Jon</t>
  </si>
  <si>
    <t>Brittany Wrighton</t>
  </si>
  <si>
    <t>Eagleburra Intruder</t>
  </si>
  <si>
    <t>ELIM</t>
  </si>
  <si>
    <t>Deepfields Holly</t>
  </si>
  <si>
    <t>Log Fence</t>
  </si>
  <si>
    <t>Reagan Hill</t>
  </si>
  <si>
    <t>Hunter Brook River Dance</t>
  </si>
  <si>
    <t>Amy Chancellor</t>
  </si>
  <si>
    <t>Albany</t>
  </si>
  <si>
    <t>Sandra Callow</t>
  </si>
  <si>
    <t>Reagan Hughes</t>
  </si>
  <si>
    <t>Kalaf</t>
  </si>
  <si>
    <t>Gidgegannup</t>
  </si>
  <si>
    <t>Sophie Debrito</t>
  </si>
  <si>
    <t>Tiaja Park Folly</t>
  </si>
  <si>
    <t>Ella Byrne</t>
  </si>
  <si>
    <t>Chantilly Lace</t>
  </si>
  <si>
    <t>Clare James</t>
  </si>
  <si>
    <t>Lilly</t>
  </si>
  <si>
    <t>RET</t>
  </si>
  <si>
    <t>Windy Hills Ginger Rocks</t>
  </si>
  <si>
    <t>Luna</t>
  </si>
  <si>
    <t>Horsemans</t>
  </si>
  <si>
    <t>Taylah Sunderland</t>
  </si>
  <si>
    <t>Electric Storm</t>
  </si>
  <si>
    <t>Rachel Stainforth-Smith</t>
  </si>
  <si>
    <t>Alex Byrne</t>
  </si>
  <si>
    <t>Mink</t>
  </si>
  <si>
    <t>Elexia Challinger</t>
  </si>
  <si>
    <t>Our Boy Chester</t>
  </si>
  <si>
    <t>Jorjia Silvester</t>
  </si>
  <si>
    <t>Joshua Brook Everlasting</t>
  </si>
  <si>
    <t>Ruby Bruce- Mcginn</t>
  </si>
  <si>
    <t>Alexia Stubbs</t>
  </si>
  <si>
    <t>Serendipity T</t>
  </si>
  <si>
    <t>Mayanup</t>
  </si>
  <si>
    <t>Oceania Lyon</t>
  </si>
  <si>
    <t>Yahweh Jireh Joel</t>
  </si>
  <si>
    <t>Sophie Bragge</t>
  </si>
  <si>
    <t>Hayley Cooke</t>
  </si>
  <si>
    <t>Cooperpedy</t>
  </si>
  <si>
    <t>Madeline Wilson</t>
  </si>
  <si>
    <t>Bayside Cool Winds</t>
  </si>
  <si>
    <t>Antyk Winchester</t>
  </si>
  <si>
    <t>Aerin Hoyne</t>
  </si>
  <si>
    <t>Leedale Alice In Wonderland</t>
  </si>
  <si>
    <t>Ivy Colebrook</t>
  </si>
  <si>
    <t>Pixie</t>
  </si>
  <si>
    <t>Pangari D'Artagnan</t>
  </si>
  <si>
    <t>Aaron Holley</t>
  </si>
  <si>
    <t>Tanoraa Snippets</t>
  </si>
  <si>
    <t>York</t>
  </si>
  <si>
    <t>Gynudup Plains Arabella</t>
  </si>
  <si>
    <t>Kasac Park Global</t>
  </si>
  <si>
    <t>Brooke Bishop</t>
  </si>
  <si>
    <t>Livanto</t>
  </si>
  <si>
    <t>Darcy Laity</t>
  </si>
  <si>
    <t>Jettstar</t>
  </si>
  <si>
    <t>Bel Dabic</t>
  </si>
  <si>
    <t>Burkina</t>
  </si>
  <si>
    <t>Serenity Park Calais</t>
  </si>
  <si>
    <t>Annabel Creek</t>
  </si>
  <si>
    <t>Koyuna Last Dance</t>
  </si>
  <si>
    <t>Bridget Dixon</t>
  </si>
  <si>
    <t>Powderbark Charlie</t>
  </si>
  <si>
    <t>Kellerberrin</t>
  </si>
  <si>
    <t>Omi Calnan Motrtison</t>
  </si>
  <si>
    <t>Keera Lee Frosty Mist</t>
  </si>
  <si>
    <t>Ahntaya Hjelte-Lachs</t>
  </si>
  <si>
    <t>Prince</t>
  </si>
  <si>
    <t>Bonnie rock</t>
  </si>
  <si>
    <t>58.08</t>
  </si>
  <si>
    <t>Wallangarra Pony Club</t>
  </si>
  <si>
    <t>59.08</t>
  </si>
  <si>
    <t>Serina Smith</t>
  </si>
  <si>
    <t>Pryzwin</t>
  </si>
  <si>
    <t>6008677</t>
  </si>
  <si>
    <t>55.94</t>
  </si>
  <si>
    <t>42.42</t>
  </si>
  <si>
    <t>48.79</t>
  </si>
  <si>
    <t>Bill Wiese</t>
  </si>
  <si>
    <t>600744</t>
  </si>
  <si>
    <t>Dryandra</t>
  </si>
  <si>
    <t>56.81</t>
  </si>
  <si>
    <t>Rosie Palmer</t>
  </si>
  <si>
    <t>Dundee</t>
  </si>
  <si>
    <t>6024090</t>
  </si>
  <si>
    <t>EHHPC</t>
  </si>
  <si>
    <t>38.79</t>
  </si>
  <si>
    <t>38.68</t>
  </si>
  <si>
    <t>Meadow French</t>
  </si>
  <si>
    <t>Dark Deception</t>
  </si>
  <si>
    <t>6006202</t>
  </si>
  <si>
    <t>97.37</t>
  </si>
  <si>
    <t>57.27</t>
  </si>
  <si>
    <t>Annika Stone</t>
  </si>
  <si>
    <t>Damaspia Park Emily’S Gold</t>
  </si>
  <si>
    <t>6007144</t>
  </si>
  <si>
    <t>41.39</t>
  </si>
  <si>
    <t>6007446</t>
  </si>
  <si>
    <t>86.84</t>
  </si>
  <si>
    <t>Usuthua</t>
  </si>
  <si>
    <t>40.70</t>
  </si>
  <si>
    <t>70.93</t>
  </si>
  <si>
    <t>43.06</t>
  </si>
  <si>
    <t>Irlanda Fph</t>
  </si>
  <si>
    <t>66.94</t>
  </si>
  <si>
    <t>41.23</t>
  </si>
  <si>
    <t>Bridie Wandel</t>
  </si>
  <si>
    <t>Reign</t>
  </si>
  <si>
    <t>6020422</t>
  </si>
  <si>
    <t>33.75</t>
  </si>
  <si>
    <t>Sophie Caldwell</t>
  </si>
  <si>
    <t>Zia Park Classic</t>
  </si>
  <si>
    <t>6020049</t>
  </si>
  <si>
    <t>28.12</t>
  </si>
  <si>
    <t>Zara Coussens-Leeson</t>
  </si>
  <si>
    <t>Regal Donatello</t>
  </si>
  <si>
    <t>6012267</t>
  </si>
  <si>
    <t>Woodridge horse &amp; pony club</t>
  </si>
  <si>
    <t>28.44</t>
  </si>
  <si>
    <t>Teifi Valley Mr Llewellyn</t>
  </si>
  <si>
    <t>24.06</t>
  </si>
  <si>
    <t>23.44</t>
  </si>
  <si>
    <t>29.38</t>
  </si>
  <si>
    <t>40.25</t>
  </si>
  <si>
    <t>93.45</t>
  </si>
  <si>
    <t>6007595</t>
  </si>
  <si>
    <t>6020218</t>
  </si>
  <si>
    <t>37.19</t>
  </si>
  <si>
    <t>King Carrera</t>
  </si>
  <si>
    <t>Darlington pony club</t>
  </si>
  <si>
    <t>30.31</t>
  </si>
  <si>
    <t>42.44</t>
  </si>
  <si>
    <t>6005855</t>
  </si>
  <si>
    <t>Avon Valley SJ &amp; PC</t>
  </si>
  <si>
    <t>65.99</t>
  </si>
  <si>
    <t>6024044</t>
  </si>
  <si>
    <t>25.94</t>
  </si>
  <si>
    <t>Zoe Hazelwood</t>
  </si>
  <si>
    <t>Cedar Lakes Matador</t>
  </si>
  <si>
    <t>6007189</t>
  </si>
  <si>
    <t>KDPC</t>
  </si>
  <si>
    <t>BONNIE ROCK HORSE AND PONY CLUB</t>
  </si>
  <si>
    <t>Kimberley Soderlund</t>
  </si>
  <si>
    <t>Phoenix</t>
  </si>
  <si>
    <t>9108348</t>
  </si>
  <si>
    <t>Davincis Wanderer</t>
  </si>
  <si>
    <t>9116625</t>
  </si>
  <si>
    <t>Avon Valley Horse and Pony Club</t>
  </si>
  <si>
    <t>106.08</t>
  </si>
  <si>
    <t>6021911</t>
  </si>
  <si>
    <t>Florence Wilson</t>
  </si>
  <si>
    <t>Paddy</t>
  </si>
  <si>
    <t>6025081</t>
  </si>
  <si>
    <t>Woodridge Moojie</t>
  </si>
  <si>
    <t>40.80</t>
  </si>
  <si>
    <t>HP Jeneration</t>
  </si>
  <si>
    <t>Kalgoorlie</t>
  </si>
  <si>
    <t>62.01</t>
  </si>
  <si>
    <t>Jessie Moore</t>
  </si>
  <si>
    <t>Cherim Park Gidget</t>
  </si>
  <si>
    <t>6009050</t>
  </si>
  <si>
    <t>45.52</t>
  </si>
  <si>
    <t>Holland Park Milan</t>
  </si>
  <si>
    <t>6006288</t>
  </si>
  <si>
    <t>32.19</t>
  </si>
  <si>
    <t>Paige Tiller</t>
  </si>
  <si>
    <t>Fleur De Lys Penny Lane</t>
  </si>
  <si>
    <t>6009064</t>
  </si>
  <si>
    <t>30.00</t>
  </si>
  <si>
    <t>Le Pretty In Prada</t>
  </si>
  <si>
    <t>167.22</t>
  </si>
  <si>
    <t>Elaria Atheis</t>
  </si>
  <si>
    <t>Bamborough Lady Caroline</t>
  </si>
  <si>
    <t>Horsemens</t>
  </si>
  <si>
    <t xml:space="preserve">Leedale Alice in Wonderland </t>
  </si>
  <si>
    <t>Bunbury Horse and Pony Club</t>
  </si>
  <si>
    <t>Aleska Wearne</t>
  </si>
  <si>
    <t>Bertie De Luxe</t>
  </si>
  <si>
    <t>Orange Grove horse and Pony Club</t>
  </si>
  <si>
    <t>Emily Pedofsky</t>
  </si>
  <si>
    <t>James Webster</t>
  </si>
  <si>
    <t>Adelle Hoddy</t>
  </si>
  <si>
    <t>Penrhys Special Edition</t>
  </si>
  <si>
    <t>Mortlock Pony Club</t>
  </si>
  <si>
    <t>Le Skelle Lodge Royale</t>
  </si>
  <si>
    <t>Zara Officer</t>
  </si>
  <si>
    <t xml:space="preserve">Limehill Royal Jester </t>
  </si>
  <si>
    <t>Pippa Black</t>
  </si>
  <si>
    <t>Trapalanda Downs Pegasus</t>
  </si>
  <si>
    <t>Tiaja Park Elegance</t>
  </si>
  <si>
    <t xml:space="preserve">eastern hills horse and pony club </t>
  </si>
  <si>
    <t xml:space="preserve">Woodridge horse and pony club </t>
  </si>
  <si>
    <t>busselton horse and pony club</t>
  </si>
  <si>
    <t>Dardanup HPC</t>
  </si>
  <si>
    <t>Peel pony club</t>
  </si>
  <si>
    <t>Swan Valley H&amp;amp;amp;PC</t>
  </si>
  <si>
    <t>Mayfield Lollie</t>
  </si>
  <si>
    <t>Emily Stampalia</t>
  </si>
  <si>
    <t>Melody Park Mystical Lady</t>
  </si>
  <si>
    <t xml:space="preserve">Gidgeganup Horse and Pony Club </t>
  </si>
  <si>
    <t>Tanaya Pustkuchen</t>
  </si>
  <si>
    <t>Secret Mojito</t>
  </si>
  <si>
    <t>Jackson Black</t>
  </si>
  <si>
    <t>Yo Espro Astro</t>
  </si>
  <si>
    <t>Nell Howorth</t>
  </si>
  <si>
    <t>Flirt With Hal</t>
  </si>
  <si>
    <t>Charvelle Miller</t>
  </si>
  <si>
    <t>Kendall Park Odin</t>
  </si>
  <si>
    <t xml:space="preserve"> 	51.2</t>
  </si>
  <si>
    <t>elim</t>
  </si>
  <si>
    <t>Ebonie Richardson</t>
  </si>
  <si>
    <t>Lynda Park Valentino</t>
  </si>
  <si>
    <t>Sarah Hatch</t>
  </si>
  <si>
    <t>Cethana Ciara</t>
  </si>
  <si>
    <t>Annabel Gibbons</t>
  </si>
  <si>
    <t>Joshua Brook Merlin</t>
  </si>
  <si>
    <t>ret</t>
  </si>
  <si>
    <t>Sarah Carter</t>
  </si>
  <si>
    <t>Wayside</t>
  </si>
  <si>
    <t>fall</t>
  </si>
  <si>
    <t>Vesper Atkins</t>
  </si>
  <si>
    <t>Sofia Marino</t>
  </si>
  <si>
    <t>Max</t>
  </si>
  <si>
    <t>Ava Minshull</t>
  </si>
  <si>
    <t>Pangari Rain Dance</t>
  </si>
  <si>
    <t>India Curtin</t>
  </si>
  <si>
    <t>Brayside Blackjack</t>
  </si>
  <si>
    <t>Portia Freeman</t>
  </si>
  <si>
    <t>Springwater Dustyn</t>
  </si>
  <si>
    <t>Desarado Savannah</t>
  </si>
  <si>
    <t>Nicole Dragovich</t>
  </si>
  <si>
    <t>Der Traum</t>
  </si>
  <si>
    <t>Kebab</t>
  </si>
  <si>
    <t>Good Intentions</t>
  </si>
  <si>
    <t>Abbey Rowe</t>
  </si>
  <si>
    <t>Nyambas King Shazzbar</t>
  </si>
  <si>
    <t>Sophie Mosey-Weate</t>
  </si>
  <si>
    <t>Owendale Jessica</t>
  </si>
  <si>
    <t>Sir Dandy</t>
  </si>
  <si>
    <t>Joshua Brook Indiana</t>
  </si>
  <si>
    <t>withdrawn</t>
  </si>
  <si>
    <t>Avery Ballantyne</t>
  </si>
  <si>
    <t>Painted Mississippi</t>
  </si>
  <si>
    <t>Elim</t>
  </si>
  <si>
    <t>Penelope Freeman</t>
  </si>
  <si>
    <t>Wandoo Topmaster</t>
  </si>
  <si>
    <t xml:space="preserve">	Toro Express</t>
  </si>
  <si>
    <t>Avarna Mcdonald</t>
  </si>
  <si>
    <t>Sophie Mcdougall</t>
  </si>
  <si>
    <t>Sienna Chester</t>
  </si>
  <si>
    <t xml:space="preserve">Margret River </t>
  </si>
  <si>
    <t>Ruby Brajkovich</t>
  </si>
  <si>
    <t>Mikaylah Stephen</t>
  </si>
  <si>
    <t>Indy Brajkovich</t>
  </si>
  <si>
    <t>Mia Stephens</t>
  </si>
  <si>
    <t>Ella Atwell</t>
  </si>
  <si>
    <t>Harrison Meling</t>
  </si>
  <si>
    <t>Ava Stephens</t>
  </si>
  <si>
    <t>Olivia Stephens</t>
  </si>
  <si>
    <t>Jenaveve Page</t>
  </si>
  <si>
    <t>Felicity Heazlewood</t>
  </si>
  <si>
    <t>Wallangara</t>
  </si>
  <si>
    <t>Emily Brimblecombe</t>
  </si>
  <si>
    <t>Ainslie Gath</t>
  </si>
  <si>
    <t>Lottie Dowling</t>
  </si>
  <si>
    <t>Olivia Stephen</t>
  </si>
  <si>
    <t>Willoughby Sharp</t>
  </si>
  <si>
    <t>KIng River</t>
  </si>
  <si>
    <t>Piper Gillett</t>
  </si>
  <si>
    <t>Anastasia Breach</t>
  </si>
  <si>
    <t xml:space="preserve">Albany </t>
  </si>
  <si>
    <t>Caitlin Pritchard</t>
  </si>
  <si>
    <t>King River</t>
  </si>
  <si>
    <t>Sophie Dagnall</t>
  </si>
  <si>
    <t>Charlee Morton-Sharp</t>
  </si>
  <si>
    <t>Emma Wiese</t>
  </si>
  <si>
    <t>Mackenzie Thomas</t>
  </si>
  <si>
    <t>Libbi Findlay</t>
  </si>
  <si>
    <t>Swan valley</t>
  </si>
  <si>
    <t>Jo Lange</t>
  </si>
  <si>
    <t xml:space="preserve">West Plantagenet </t>
  </si>
  <si>
    <t>Heez Steppin Out</t>
  </si>
  <si>
    <t>Zac Attack</t>
  </si>
  <si>
    <t>Pacific View Composer</t>
  </si>
  <si>
    <t>Windamere Moonshine</t>
  </si>
  <si>
    <t>Thorne Park Hightime</t>
  </si>
  <si>
    <t>Panda</t>
  </si>
  <si>
    <t>Karma Park Tops Delight</t>
  </si>
  <si>
    <t>Trinket</t>
  </si>
  <si>
    <t>Shilo</t>
  </si>
  <si>
    <t>Barney</t>
  </si>
  <si>
    <t>Watchwood Druid</t>
  </si>
  <si>
    <t>Rusty</t>
  </si>
  <si>
    <t>Madeleine Clair</t>
  </si>
  <si>
    <t>King Park Aberdeen Pelion</t>
  </si>
  <si>
    <t>Rosemont Reflection</t>
  </si>
  <si>
    <t>Lisa</t>
  </si>
  <si>
    <t>Clare Downs Charisma</t>
  </si>
  <si>
    <t>Senator Budweiser</t>
  </si>
  <si>
    <t>Prisoner Of War</t>
  </si>
  <si>
    <t>Charissma Accolade</t>
  </si>
  <si>
    <t>Westwood Royal Romeo</t>
  </si>
  <si>
    <t>Nyamba'S Avenger</t>
  </si>
  <si>
    <t>Remington Rifle</t>
  </si>
  <si>
    <t>Baerlochan Braveheart</t>
  </si>
  <si>
    <t>Luvash Hearthrob</t>
  </si>
  <si>
    <t>Its A Pleasure</t>
  </si>
  <si>
    <t>The Woolsack</t>
  </si>
  <si>
    <t>Blue Sandgroper</t>
  </si>
  <si>
    <t>Scenic Blitz</t>
  </si>
  <si>
    <t>Oldfeild Drill Rigs</t>
  </si>
  <si>
    <t>Sv Oceans Fifteen</t>
  </si>
  <si>
    <t>Valentino Man</t>
  </si>
  <si>
    <t>Born Blue</t>
  </si>
  <si>
    <t>Royal Archie</t>
  </si>
  <si>
    <t>Apollo</t>
  </si>
  <si>
    <t>Baylaurel Whiskey</t>
  </si>
  <si>
    <t>Hartleys Vintage</t>
  </si>
  <si>
    <t>Leedale Irish Sundae</t>
  </si>
  <si>
    <t>Sv The Organisation</t>
  </si>
  <si>
    <t>Clare Downs Sultans Of Swing</t>
  </si>
  <si>
    <t>What A Wally</t>
  </si>
  <si>
    <t>Gabby Wells</t>
  </si>
  <si>
    <t>Balmax</t>
  </si>
  <si>
    <t>Jaye Barnesby-Buie</t>
  </si>
  <si>
    <t>Winx</t>
  </si>
  <si>
    <t>Hellfire Park False Lead</t>
  </si>
  <si>
    <t>It’S A Pleasure</t>
  </si>
  <si>
    <t>Coco Mitchell</t>
  </si>
  <si>
    <t>Cherryfield Festival</t>
  </si>
  <si>
    <t>Madison Taylor</t>
  </si>
  <si>
    <t>Marglyn Bien Cruisin</t>
  </si>
  <si>
    <t>Going My Own Way</t>
  </si>
  <si>
    <t>Kadee Taylor</t>
  </si>
  <si>
    <t>Mapinduzi Viipuri</t>
  </si>
  <si>
    <t>Campbell Black</t>
  </si>
  <si>
    <t>Missy</t>
  </si>
  <si>
    <t>Riley Hodkinson</t>
  </si>
  <si>
    <t>Monsoon</t>
  </si>
  <si>
    <t>Madero</t>
  </si>
  <si>
    <t>Nyambas Avenger</t>
  </si>
  <si>
    <t>Pasajero</t>
  </si>
  <si>
    <t>Trapalanda Downs Quantas</t>
  </si>
  <si>
    <t>Charlee Harper</t>
  </si>
  <si>
    <t>Goldmine Sax</t>
  </si>
  <si>
    <t>Lexi Chapman</t>
  </si>
  <si>
    <t>Dynamic Force</t>
  </si>
  <si>
    <t>Alice Jordan</t>
  </si>
  <si>
    <t>Sylvania Unconditional</t>
  </si>
  <si>
    <t>Egmont Faith</t>
  </si>
  <si>
    <t>Shaded Time</t>
  </si>
  <si>
    <t>Mia Death</t>
  </si>
  <si>
    <t>Gordon Park Royal Review</t>
  </si>
  <si>
    <t>Hailey O'Neil</t>
  </si>
  <si>
    <t>Fusion</t>
  </si>
  <si>
    <t>Clare Downs Chantilly Lace</t>
  </si>
  <si>
    <t>Olivia Lindo</t>
  </si>
  <si>
    <t>Shizsaad</t>
  </si>
  <si>
    <t>Charlotte Crichton</t>
  </si>
  <si>
    <t>Penley Domino</t>
  </si>
  <si>
    <t>Indy Moffitt</t>
  </si>
  <si>
    <t>Pangari Silver Dawn</t>
  </si>
  <si>
    <t>Haven Dickinson</t>
  </si>
  <si>
    <t>Tiaja Park Gem</t>
  </si>
  <si>
    <t>Redeem Bounty</t>
  </si>
  <si>
    <t>Sylvania Surprise</t>
  </si>
  <si>
    <t>Serdella Dr Wannabe</t>
  </si>
  <si>
    <t>The Black Flash</t>
  </si>
  <si>
    <t>Cedar Lakes Alakazoo</t>
  </si>
  <si>
    <t>Zara Kmetovik</t>
  </si>
  <si>
    <t>Southern Cross Aurion De Lux</t>
  </si>
  <si>
    <t>Pangari D’Artagnan</t>
  </si>
  <si>
    <t>Ruby Passchier</t>
  </si>
  <si>
    <t>Lacey</t>
  </si>
  <si>
    <t>Alyssa O'Neil</t>
  </si>
  <si>
    <t>Dude</t>
  </si>
  <si>
    <t>Tracey Jooste</t>
  </si>
  <si>
    <t>Hunters Choice</t>
  </si>
  <si>
    <t>Jessica Duggin</t>
  </si>
  <si>
    <t>Bella</t>
  </si>
  <si>
    <t>Keiley Van Der Graaf</t>
  </si>
  <si>
    <t>Raffie</t>
  </si>
  <si>
    <t>Wendemar Fizz</t>
  </si>
  <si>
    <t>Isabella Chapman</t>
  </si>
  <si>
    <t>Astra</t>
  </si>
  <si>
    <t>Jace Budd-Doyle</t>
  </si>
  <si>
    <t>Chariles Playinacre</t>
  </si>
  <si>
    <t>Kentaur Portia</t>
  </si>
  <si>
    <t>Natalia Velkoski</t>
  </si>
  <si>
    <t>Marglyn Royal Design</t>
  </si>
  <si>
    <t>Indianna Hirst</t>
  </si>
  <si>
    <t>Cleo</t>
  </si>
  <si>
    <t>Benson'S Cha Ching</t>
  </si>
  <si>
    <t>Turpin'S Tigress</t>
  </si>
  <si>
    <t>Sarah Maclean</t>
  </si>
  <si>
    <t>Powderbark Matilda Bay</t>
  </si>
  <si>
    <t>Bronte Florisson</t>
  </si>
  <si>
    <t>Olive Shillington</t>
  </si>
  <si>
    <t>Evelyn Govans</t>
  </si>
  <si>
    <t>Damaspia Park Emily’s Gold</t>
  </si>
  <si>
    <t>Desertdusk</t>
  </si>
  <si>
    <t>Ferndale Springs Your Destiny</t>
  </si>
  <si>
    <t>Ricky</t>
  </si>
  <si>
    <t>Jupiter</t>
  </si>
  <si>
    <t>My Meggie Pony</t>
  </si>
  <si>
    <t>Suzanah Shiel</t>
  </si>
  <si>
    <t>Descarado Savannah</t>
  </si>
  <si>
    <t>Mellandra Touch of Class</t>
  </si>
  <si>
    <t xml:space="preserve">E </t>
  </si>
  <si>
    <t>Truly a Flirt</t>
  </si>
  <si>
    <t>Rose Redman</t>
  </si>
  <si>
    <t>Summer Sherlock</t>
  </si>
  <si>
    <t>Royal Maple</t>
  </si>
  <si>
    <t>Thisorthat</t>
  </si>
  <si>
    <t>Sophia Evans</t>
  </si>
  <si>
    <t>Lylah Heather</t>
  </si>
  <si>
    <t>Ruby Heather</t>
  </si>
  <si>
    <t>Grace Lee</t>
  </si>
  <si>
    <t>Irish Ritual</t>
  </si>
  <si>
    <t>Jupiters Start</t>
  </si>
  <si>
    <t>Damaspia Park Neils Reign</t>
  </si>
  <si>
    <t>Dilkara Special Order</t>
  </si>
  <si>
    <t>Ringmaster Elton Edward</t>
  </si>
  <si>
    <t>Joey</t>
  </si>
  <si>
    <t>Imperial Maya</t>
  </si>
  <si>
    <t>Indie</t>
  </si>
  <si>
    <t>Esperance ODE (ZONE)</t>
  </si>
  <si>
    <t>Sienna Mckimm</t>
  </si>
  <si>
    <t>Lily Quirk</t>
  </si>
  <si>
    <t>Shay Mcguiness</t>
  </si>
  <si>
    <t>Riocambria Integrity</t>
  </si>
  <si>
    <t>Savvy'S Dazzler</t>
  </si>
  <si>
    <t>23SC</t>
  </si>
  <si>
    <t>Moonyoonooka</t>
  </si>
  <si>
    <t>Barrabdadeen Mystique</t>
  </si>
  <si>
    <t>Jamie Radford</t>
  </si>
  <si>
    <t>Eliminated</t>
  </si>
  <si>
    <t>Spalding</t>
  </si>
  <si>
    <t>Zoe Jones</t>
  </si>
  <si>
    <t>Gallant Heart</t>
  </si>
  <si>
    <t>Ashlee Blake</t>
  </si>
  <si>
    <t>Thiacan Donandra</t>
  </si>
  <si>
    <t>Aerin Scatena</t>
  </si>
  <si>
    <t>Roseridge Sparkie</t>
  </si>
  <si>
    <t>Business Secret</t>
  </si>
  <si>
    <t>Rania Smit</t>
  </si>
  <si>
    <t>Orahalo</t>
  </si>
  <si>
    <t>Stevie Hopkins</t>
  </si>
  <si>
    <t>Hughes Got It</t>
  </si>
  <si>
    <t>Tiffany Lipfert</t>
  </si>
  <si>
    <t>Artillery Bay</t>
  </si>
  <si>
    <t>Alice Hunt</t>
  </si>
  <si>
    <t>Rosie</t>
  </si>
  <si>
    <t>Jessie Jarvis</t>
  </si>
  <si>
    <t>Proud History</t>
  </si>
  <si>
    <t>Dc Bullet</t>
  </si>
  <si>
    <t>De Casa Chance At The Bar</t>
  </si>
  <si>
    <t>Miss Miracle</t>
  </si>
  <si>
    <t xml:space="preserve">Simba </t>
  </si>
  <si>
    <t>Karlinda Gus</t>
  </si>
  <si>
    <t>Thornepark Songbird</t>
  </si>
  <si>
    <t>Vain Moon</t>
  </si>
  <si>
    <t>Solar Medal</t>
  </si>
  <si>
    <t xml:space="preserve">Esperance Pony Club </t>
  </si>
  <si>
    <t>Gidgegannup ODE</t>
  </si>
  <si>
    <t>Siena Stasiw</t>
  </si>
  <si>
    <t>Tiaja Park Jazz</t>
  </si>
  <si>
    <t>Mirawee Bronze Dragon</t>
  </si>
  <si>
    <t>EL</t>
  </si>
  <si>
    <t>Baylee Jenkins</t>
  </si>
  <si>
    <t>Lana Scully</t>
  </si>
  <si>
    <t>Bevanlee Gandalf</t>
  </si>
  <si>
    <t>Olivia Barrable</t>
  </si>
  <si>
    <t>Windward Park Asha</t>
  </si>
  <si>
    <t>Vanessa Davis</t>
  </si>
  <si>
    <t>Okies Little Anya</t>
  </si>
  <si>
    <t>Sophie Waymouth</t>
  </si>
  <si>
    <t>Tank</t>
  </si>
  <si>
    <t>WD</t>
  </si>
  <si>
    <t>Meg Fowler</t>
  </si>
  <si>
    <t>Breezewater Mr Brown</t>
  </si>
  <si>
    <t>Pengari Silver Dawn</t>
  </si>
  <si>
    <t>Matilda Meiklejohn</t>
  </si>
  <si>
    <t>Olivia Bassola</t>
  </si>
  <si>
    <t>Salt River Twilight</t>
  </si>
  <si>
    <t>Kaya Mfune</t>
  </si>
  <si>
    <t>Claire James</t>
  </si>
  <si>
    <t>Sophie Raymond</t>
  </si>
  <si>
    <t>Pheonix</t>
  </si>
  <si>
    <t>Chloe Raymond</t>
  </si>
  <si>
    <t>Ruby</t>
  </si>
  <si>
    <t>Pippa Triggs</t>
  </si>
  <si>
    <t>Willing Wattle</t>
  </si>
  <si>
    <t>Michelle Harris</t>
  </si>
  <si>
    <t>Firedance Firstclass</t>
  </si>
  <si>
    <t>Jess Duell</t>
  </si>
  <si>
    <t>Lauren Bassola</t>
  </si>
  <si>
    <t>Molly</t>
  </si>
  <si>
    <t>Sara James</t>
  </si>
  <si>
    <t>Holly Brimblecombe</t>
  </si>
  <si>
    <t>Molly Lewis</t>
  </si>
  <si>
    <t>Chicken</t>
  </si>
  <si>
    <t>Hannah Bassola</t>
  </si>
  <si>
    <t>Lily Francis</t>
  </si>
  <si>
    <t>Ziggy Stardust</t>
  </si>
  <si>
    <t>Broadwater Park Garland</t>
  </si>
  <si>
    <t>Ruby Neame Luty</t>
  </si>
  <si>
    <t>Wendamar Nia</t>
  </si>
  <si>
    <t>Indi</t>
  </si>
  <si>
    <t>Elvonara Park Romeo</t>
  </si>
  <si>
    <t>Lilly Mclennan</t>
  </si>
  <si>
    <t>Powderbark Violet Gray</t>
  </si>
  <si>
    <t>Caitlin Corden</t>
  </si>
  <si>
    <t>Merrivale Dexter</t>
  </si>
  <si>
    <t>Neve Hoffrichter</t>
  </si>
  <si>
    <t>Ruby Bling Bling</t>
  </si>
  <si>
    <t>Present Arms</t>
  </si>
  <si>
    <t>Glenbaile Half Pint</t>
  </si>
  <si>
    <t>Parkiarrup Carnival</t>
  </si>
  <si>
    <t>Gibraltar</t>
  </si>
  <si>
    <t>Mirawee Night’S Watch</t>
  </si>
  <si>
    <t>Rio Delta</t>
  </si>
  <si>
    <t>Jimmy O’Reilly</t>
  </si>
  <si>
    <t>Superbolt</t>
  </si>
  <si>
    <t>Cass</t>
  </si>
  <si>
    <t>Carlingford Park Tour Of Duty</t>
  </si>
  <si>
    <t>Amber Lewis</t>
  </si>
  <si>
    <t>GID</t>
  </si>
  <si>
    <t>Jupiters Star</t>
  </si>
  <si>
    <t>Thistle Park Don Hugo</t>
  </si>
  <si>
    <t>Jimmy O'Reilly</t>
  </si>
  <si>
    <t>Sadie Morison</t>
  </si>
  <si>
    <t>15 yrs &amp; O</t>
  </si>
  <si>
    <t>14 yrs &amp; U</t>
  </si>
  <si>
    <t>Double points</t>
  </si>
  <si>
    <t>State Eventing Championships 2023 - Capel</t>
  </si>
  <si>
    <t>Fabulistic</t>
  </si>
  <si>
    <t xml:space="preserve">HC </t>
  </si>
  <si>
    <t>Maya</t>
  </si>
  <si>
    <t>Penrhys Archdeacon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</si>
</sst>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quot;$&quot;* #,##0.00_-;_-&quot;$&quot;* &quot;-&quot;??_-;_-@_-"/>
    <numFmt numFmtId="164" formatCode="[$-C09]dd\-mmm\-yy;@"/>
    <numFmt numFmtId="165" formatCode="[$-409]d\-mmm;@"/>
    <numFmt numFmtId="166" formatCode="0.000"/>
    <numFmt numFmtId="167" formatCode="0.0"/>
  </numFmts>
  <fonts count="3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8"/>
      <name val="Arial"/>
      <family val="2"/>
    </font>
    <font>
      <b/>
      <sz val="10"/>
      <name val="Calibri"/>
      <family val="2"/>
      <scheme val="minor"/>
    </font>
    <font>
      <sz val="10"/>
      <name val="Calibri"/>
      <family val="2"/>
      <scheme val="minor"/>
    </font>
    <font>
      <sz val="10"/>
      <name val="Tahoma"/>
      <family val="2"/>
    </font>
    <font>
      <sz val="11"/>
      <name val="Arial"/>
      <family val="2"/>
    </font>
    <font>
      <b/>
      <sz val="11"/>
      <name val="Arial"/>
      <family val="2"/>
    </font>
    <font>
      <sz val="8"/>
      <name val="Arial"/>
      <family val="2"/>
    </font>
    <font>
      <u/>
      <sz val="11"/>
      <color theme="10"/>
      <name val="Arial"/>
      <family val="2"/>
    </font>
    <font>
      <i/>
      <sz val="11"/>
      <name val="Arial"/>
      <family val="2"/>
    </font>
    <font>
      <b/>
      <sz val="8"/>
      <name val="Calibri"/>
      <family val="2"/>
      <scheme val="minor"/>
    </font>
    <font>
      <sz val="10"/>
      <name val="Arial"/>
      <family val="2"/>
    </font>
    <font>
      <sz val="12"/>
      <name val="Calibri"/>
      <family val="2"/>
      <scheme val="minor"/>
    </font>
    <font>
      <b/>
      <sz val="9"/>
      <color rgb="FFC00000"/>
      <name val="Arial"/>
      <family val="2"/>
    </font>
    <font>
      <sz val="2"/>
      <name val="Calibri"/>
      <family val="2"/>
    </font>
    <font>
      <sz val="10"/>
      <name val="Calibri"/>
      <family val="2"/>
    </font>
    <font>
      <b/>
      <sz val="10"/>
      <color rgb="FFED7D31"/>
      <name val="Calibri"/>
      <family val="2"/>
    </font>
    <font>
      <b/>
      <sz val="10"/>
      <name val="Calibri"/>
      <family val="2"/>
    </font>
    <font>
      <b/>
      <sz val="11"/>
      <color rgb="FFFF0000"/>
      <name val="Arial"/>
      <family val="2"/>
    </font>
    <font>
      <b/>
      <sz val="10"/>
      <color rgb="FF00B0F0"/>
      <name val="Calibri"/>
      <family val="2"/>
      <scheme val="minor"/>
    </font>
    <font>
      <b/>
      <sz val="11"/>
      <color theme="0"/>
      <name val="Arial"/>
      <family val="2"/>
    </font>
    <font>
      <b/>
      <sz val="10"/>
      <color theme="9" tint="-0.249977111117893"/>
      <name val="Calibri"/>
      <family val="2"/>
      <scheme val="minor"/>
    </font>
    <font>
      <b/>
      <sz val="10"/>
      <color theme="0" tint="-0.14999847407452621"/>
      <name val="Calibri"/>
      <family val="2"/>
      <scheme val="minor"/>
    </font>
    <font>
      <b/>
      <sz val="10"/>
      <color rgb="FFFF66CC"/>
      <name val="Calibri"/>
      <family val="2"/>
      <scheme val="minor"/>
    </font>
    <font>
      <b/>
      <sz val="10"/>
      <color theme="5"/>
      <name val="Calibri"/>
      <family val="2"/>
      <scheme val="minor"/>
    </font>
    <font>
      <sz val="10"/>
      <color theme="1"/>
      <name val="Calibri"/>
      <family val="2"/>
      <scheme val="minor"/>
    </font>
    <font>
      <sz val="11"/>
      <color rgb="FF000000"/>
      <name val="Arial"/>
      <family val="2"/>
    </font>
    <font>
      <sz val="10"/>
      <color rgb="FF000000"/>
      <name val="Arial"/>
      <family val="2"/>
    </font>
    <font>
      <b/>
      <i/>
      <sz val="11"/>
      <name val="Arial"/>
      <family val="2"/>
    </font>
    <font>
      <sz val="12"/>
      <color theme="1"/>
      <name val="Calibri"/>
      <family val="2"/>
      <scheme val="minor"/>
    </font>
  </fonts>
  <fills count="18">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rgb="FFD9D9D9"/>
        <bgColor indexed="64"/>
      </patternFill>
    </fill>
    <fill>
      <patternFill patternType="solid">
        <fgColor rgb="FF00B0F0"/>
        <bgColor indexed="64"/>
      </patternFill>
    </fill>
    <fill>
      <patternFill patternType="solid">
        <fgColor rgb="FFA3E7FF"/>
        <bgColor indexed="64"/>
      </patternFill>
    </fill>
    <fill>
      <patternFill patternType="solid">
        <fgColor theme="9" tint="0.59999389629810485"/>
        <bgColor indexed="64"/>
      </patternFill>
    </fill>
    <fill>
      <patternFill patternType="solid">
        <fgColor rgb="FF8A002E"/>
        <bgColor indexed="64"/>
      </patternFill>
    </fill>
    <fill>
      <patternFill patternType="solid">
        <fgColor theme="9" tint="-0.249977111117893"/>
        <bgColor indexed="64"/>
      </patternFill>
    </fill>
    <fill>
      <patternFill patternType="solid">
        <fgColor theme="0"/>
        <bgColor indexed="64"/>
      </patternFill>
    </fill>
    <fill>
      <patternFill patternType="solid">
        <fgColor rgb="FFFF66CC"/>
        <bgColor indexed="64"/>
      </patternFill>
    </fill>
    <fill>
      <patternFill patternType="solid">
        <fgColor rgb="FFFFC1EA"/>
        <bgColor indexed="64"/>
      </patternFill>
    </fill>
    <fill>
      <patternFill patternType="solid">
        <fgColor theme="5"/>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CC"/>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thin">
        <color auto="1"/>
      </left>
      <right style="thin">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medium">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auto="1"/>
      </right>
      <top/>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rgb="FF000000"/>
      </left>
      <right/>
      <top style="thin">
        <color rgb="FF000000"/>
      </top>
      <bottom/>
      <diagonal/>
    </border>
    <border>
      <left style="thin">
        <color rgb="FF000000"/>
      </left>
      <right/>
      <top/>
      <bottom style="thin">
        <color rgb="FF000000"/>
      </bottom>
      <diagonal/>
    </border>
    <border>
      <left style="medium">
        <color indexed="64"/>
      </left>
      <right style="medium">
        <color indexed="64"/>
      </right>
      <top style="thin">
        <color indexed="64"/>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thin">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medium">
        <color indexed="64"/>
      </left>
      <right/>
      <top style="thin">
        <color indexed="64"/>
      </top>
      <bottom style="thin">
        <color indexed="64"/>
      </bottom>
      <diagonal/>
    </border>
    <border>
      <left style="thin">
        <color rgb="FF000000"/>
      </left>
      <right style="thin">
        <color rgb="FF000000"/>
      </right>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thin">
        <color auto="1"/>
      </right>
      <top style="medium">
        <color indexed="64"/>
      </top>
      <bottom/>
      <diagonal/>
    </border>
    <border>
      <left/>
      <right style="thin">
        <color auto="1"/>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3">
    <xf numFmtId="0" fontId="0" fillId="0" borderId="0"/>
    <xf numFmtId="0" fontId="4" fillId="0" borderId="0"/>
    <xf numFmtId="0" fontId="6" fillId="0" borderId="0"/>
    <xf numFmtId="0" fontId="5" fillId="0" borderId="0"/>
    <xf numFmtId="0" fontId="9" fillId="0" borderId="0"/>
    <xf numFmtId="0" fontId="3" fillId="0" borderId="0"/>
    <xf numFmtId="0" fontId="10" fillId="0" borderId="0"/>
    <xf numFmtId="0" fontId="2" fillId="0" borderId="0"/>
    <xf numFmtId="0" fontId="13" fillId="0" borderId="0" applyNumberFormat="0" applyFill="0" applyBorder="0" applyAlignment="0" applyProtection="0"/>
    <xf numFmtId="0" fontId="1" fillId="0" borderId="0"/>
    <xf numFmtId="9" fontId="10" fillId="0" borderId="0" applyFont="0" applyFill="0" applyBorder="0" applyAlignment="0" applyProtection="0"/>
    <xf numFmtId="0" fontId="1" fillId="0" borderId="0"/>
    <xf numFmtId="44" fontId="16" fillId="0" borderId="0" applyFont="0" applyFill="0" applyBorder="0" applyAlignment="0" applyProtection="0"/>
  </cellStyleXfs>
  <cellXfs count="621">
    <xf numFmtId="0" fontId="0" fillId="0" borderId="0" xfId="0"/>
    <xf numFmtId="0" fontId="0" fillId="0" borderId="0" xfId="0" applyAlignment="1">
      <alignment horizontal="center" vertical="center"/>
    </xf>
    <xf numFmtId="1" fontId="7" fillId="0" borderId="0" xfId="0" applyNumberFormat="1"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1" fontId="8" fillId="0" borderId="0" xfId="0" applyNumberFormat="1" applyFont="1" applyAlignment="1">
      <alignment horizontal="center" vertical="center"/>
    </xf>
    <xf numFmtId="0" fontId="11" fillId="0" borderId="2" xfId="0" applyFont="1" applyBorder="1" applyAlignment="1">
      <alignment vertical="center"/>
    </xf>
    <xf numFmtId="0" fontId="11" fillId="0" borderId="2" xfId="0" applyFont="1" applyBorder="1" applyAlignment="1">
      <alignment horizontal="center" vertical="center"/>
    </xf>
    <xf numFmtId="0" fontId="0" fillId="0" borderId="0" xfId="0" applyAlignment="1">
      <alignment vertical="center"/>
    </xf>
    <xf numFmtId="0" fontId="12" fillId="0" borderId="32" xfId="0" applyFont="1" applyBorder="1" applyAlignment="1">
      <alignment horizontal="center" vertical="center"/>
    </xf>
    <xf numFmtId="0" fontId="11" fillId="2" borderId="2" xfId="0" applyFont="1" applyFill="1" applyBorder="1" applyAlignment="1">
      <alignment horizontal="center" vertical="center"/>
    </xf>
    <xf numFmtId="0" fontId="14" fillId="3" borderId="20" xfId="0" applyFont="1" applyFill="1" applyBorder="1" applyAlignment="1">
      <alignment vertical="center"/>
    </xf>
    <xf numFmtId="0" fontId="0" fillId="0" borderId="15" xfId="0" applyBorder="1" applyAlignment="1">
      <alignment horizontal="center" vertical="center"/>
    </xf>
    <xf numFmtId="0" fontId="0" fillId="0" borderId="1" xfId="0" applyBorder="1" applyAlignment="1">
      <alignment vertical="center"/>
    </xf>
    <xf numFmtId="49" fontId="0" fillId="0" borderId="11" xfId="0" applyNumberFormat="1" applyBorder="1" applyAlignment="1">
      <alignment vertical="center"/>
    </xf>
    <xf numFmtId="0" fontId="0" fillId="0" borderId="14" xfId="0" applyBorder="1" applyAlignment="1">
      <alignment vertical="center"/>
    </xf>
    <xf numFmtId="0" fontId="0" fillId="0" borderId="48" xfId="0" applyBorder="1" applyAlignment="1">
      <alignment horizontal="center" vertical="center"/>
    </xf>
    <xf numFmtId="0" fontId="0" fillId="0" borderId="22" xfId="0" applyBorder="1" applyAlignment="1">
      <alignment horizontal="center" vertical="center"/>
    </xf>
    <xf numFmtId="0" fontId="0" fillId="0" borderId="20" xfId="0" applyBorder="1" applyAlignment="1">
      <alignment horizontal="center" vertical="center"/>
    </xf>
    <xf numFmtId="0" fontId="0" fillId="0" borderId="13" xfId="0" applyBorder="1" applyAlignment="1">
      <alignment horizontal="center" vertical="center"/>
    </xf>
    <xf numFmtId="0" fontId="0" fillId="0" borderId="31" xfId="0" applyBorder="1" applyAlignment="1">
      <alignment horizontal="center" vertical="center"/>
    </xf>
    <xf numFmtId="0" fontId="0" fillId="0" borderId="25" xfId="0" applyBorder="1" applyAlignment="1">
      <alignment vertical="center"/>
    </xf>
    <xf numFmtId="49" fontId="0" fillId="0" borderId="30" xfId="0" applyNumberFormat="1" applyBorder="1" applyAlignment="1">
      <alignment vertical="center"/>
    </xf>
    <xf numFmtId="0" fontId="0" fillId="0" borderId="24" xfId="0" applyBorder="1" applyAlignment="1">
      <alignment horizontal="center" vertical="center"/>
    </xf>
    <xf numFmtId="0" fontId="0" fillId="0" borderId="26" xfId="0" applyBorder="1" applyAlignment="1">
      <alignment vertical="center"/>
    </xf>
    <xf numFmtId="0" fontId="0" fillId="0" borderId="47" xfId="0" applyBorder="1" applyAlignment="1">
      <alignment horizontal="center" vertical="center"/>
    </xf>
    <xf numFmtId="0" fontId="0" fillId="0" borderId="49" xfId="0" applyBorder="1" applyAlignment="1">
      <alignment horizontal="center" vertical="center"/>
    </xf>
    <xf numFmtId="0" fontId="0" fillId="0" borderId="0" xfId="0" applyAlignment="1">
      <alignment horizontal="left" vertical="center"/>
    </xf>
    <xf numFmtId="9" fontId="0" fillId="0" borderId="0" xfId="10" applyFont="1" applyBorder="1" applyAlignment="1">
      <alignment horizontal="center"/>
    </xf>
    <xf numFmtId="0" fontId="0" fillId="0" borderId="1" xfId="0" applyBorder="1" applyAlignment="1">
      <alignment horizontal="center" vertical="center"/>
    </xf>
    <xf numFmtId="0" fontId="0" fillId="0" borderId="25" xfId="0" applyBorder="1" applyAlignment="1">
      <alignment horizontal="center" vertical="center"/>
    </xf>
    <xf numFmtId="0" fontId="0" fillId="0" borderId="14" xfId="0" applyBorder="1" applyAlignment="1">
      <alignment horizontal="center" vertical="center"/>
    </xf>
    <xf numFmtId="0" fontId="10" fillId="0" borderId="0" xfId="6"/>
    <xf numFmtId="0" fontId="19" fillId="4" borderId="0" xfId="6" applyFont="1" applyFill="1" applyAlignment="1">
      <alignment vertical="center" wrapText="1"/>
    </xf>
    <xf numFmtId="0" fontId="19" fillId="4" borderId="0" xfId="6" applyFont="1" applyFill="1" applyAlignment="1">
      <alignment vertical="center"/>
    </xf>
    <xf numFmtId="0" fontId="20" fillId="0" borderId="0" xfId="6" applyFont="1" applyAlignment="1">
      <alignment horizontal="center" vertical="center" wrapText="1"/>
    </xf>
    <xf numFmtId="0" fontId="20" fillId="0" borderId="0" xfId="6" applyFont="1" applyAlignment="1">
      <alignment horizontal="center" vertical="center"/>
    </xf>
    <xf numFmtId="0" fontId="21" fillId="0" borderId="0" xfId="6" applyFont="1" applyAlignment="1">
      <alignment horizontal="center" vertical="center" wrapText="1"/>
    </xf>
    <xf numFmtId="0" fontId="21" fillId="0" borderId="0" xfId="6" applyFont="1" applyAlignment="1">
      <alignment horizontal="center" vertical="center"/>
    </xf>
    <xf numFmtId="0" fontId="22" fillId="0" borderId="0" xfId="6" applyFont="1" applyAlignment="1">
      <alignment horizontal="center" vertical="center" wrapText="1"/>
    </xf>
    <xf numFmtId="0" fontId="22" fillId="0" borderId="0" xfId="6" applyFont="1" applyAlignment="1">
      <alignment horizontal="center" vertical="center"/>
    </xf>
    <xf numFmtId="0" fontId="23" fillId="0" borderId="0" xfId="6" applyFont="1" applyAlignment="1">
      <alignment horizontal="center"/>
    </xf>
    <xf numFmtId="0" fontId="10" fillId="0" borderId="0" xfId="6" applyAlignment="1">
      <alignment vertical="center" wrapText="1"/>
    </xf>
    <xf numFmtId="0" fontId="11" fillId="0" borderId="40" xfId="0" applyFont="1" applyBorder="1" applyAlignment="1">
      <alignment horizontal="center" vertical="center"/>
    </xf>
    <xf numFmtId="0" fontId="11" fillId="0" borderId="32" xfId="0" applyFont="1" applyBorder="1" applyAlignment="1">
      <alignment horizontal="center" vertical="center"/>
    </xf>
    <xf numFmtId="0" fontId="7" fillId="5" borderId="0" xfId="0" applyFont="1" applyFill="1" applyAlignment="1">
      <alignment horizontal="center" vertical="center"/>
    </xf>
    <xf numFmtId="1" fontId="7" fillId="5" borderId="0" xfId="0" applyNumberFormat="1" applyFont="1" applyFill="1" applyAlignment="1">
      <alignment horizontal="center" vertical="center"/>
    </xf>
    <xf numFmtId="0" fontId="8" fillId="5" borderId="0" xfId="0" applyFont="1" applyFill="1" applyAlignment="1">
      <alignment horizontal="left" vertical="center"/>
    </xf>
    <xf numFmtId="0" fontId="8" fillId="5" borderId="0" xfId="0" applyFont="1" applyFill="1" applyAlignment="1">
      <alignment horizontal="center" vertical="center"/>
    </xf>
    <xf numFmtId="1" fontId="8" fillId="5" borderId="0" xfId="0" applyNumberFormat="1" applyFont="1" applyFill="1" applyAlignment="1">
      <alignment horizontal="center" vertical="center"/>
    </xf>
    <xf numFmtId="14" fontId="17" fillId="5" borderId="0" xfId="12" applyNumberFormat="1" applyFont="1" applyFill="1" applyBorder="1" applyAlignment="1">
      <alignment horizontal="center" vertical="center"/>
    </xf>
    <xf numFmtId="1" fontId="4" fillId="6" borderId="42" xfId="0" applyNumberFormat="1" applyFont="1" applyFill="1" applyBorder="1" applyAlignment="1">
      <alignment horizontal="center" vertical="center"/>
    </xf>
    <xf numFmtId="1" fontId="4" fillId="6" borderId="51" xfId="0" applyNumberFormat="1" applyFont="1" applyFill="1" applyBorder="1" applyAlignment="1">
      <alignment horizontal="center" vertical="center"/>
    </xf>
    <xf numFmtId="0" fontId="8" fillId="6" borderId="13" xfId="0" applyFont="1" applyFill="1" applyBorder="1" applyAlignment="1">
      <alignment horizontal="left" vertical="center"/>
    </xf>
    <xf numFmtId="0" fontId="8" fillId="6" borderId="16" xfId="0" applyFont="1" applyFill="1" applyBorder="1" applyAlignment="1">
      <alignment horizontal="left" vertical="center"/>
    </xf>
    <xf numFmtId="1" fontId="8" fillId="6" borderId="13" xfId="0" applyNumberFormat="1" applyFont="1" applyFill="1" applyBorder="1" applyAlignment="1">
      <alignment horizontal="center" vertical="center"/>
    </xf>
    <xf numFmtId="1" fontId="8" fillId="6" borderId="1" xfId="0" applyNumberFormat="1" applyFont="1" applyFill="1" applyBorder="1" applyAlignment="1">
      <alignment horizontal="center" vertical="center"/>
    </xf>
    <xf numFmtId="1" fontId="4" fillId="6" borderId="1" xfId="0" applyNumberFormat="1" applyFont="1" applyFill="1" applyBorder="1" applyAlignment="1">
      <alignment horizontal="center" vertical="center"/>
    </xf>
    <xf numFmtId="1" fontId="4" fillId="6" borderId="14" xfId="0" applyNumberFormat="1" applyFont="1" applyFill="1" applyBorder="1" applyAlignment="1">
      <alignment horizontal="center" vertical="center"/>
    </xf>
    <xf numFmtId="0" fontId="8" fillId="6" borderId="1" xfId="0" applyFont="1" applyFill="1" applyBorder="1" applyAlignment="1">
      <alignment horizontal="left" vertical="center"/>
    </xf>
    <xf numFmtId="164" fontId="8" fillId="6" borderId="1" xfId="0" applyNumberFormat="1" applyFont="1" applyFill="1" applyBorder="1" applyAlignment="1">
      <alignment horizontal="center" vertical="center"/>
    </xf>
    <xf numFmtId="0" fontId="8" fillId="6" borderId="24" xfId="0" applyFont="1" applyFill="1" applyBorder="1" applyAlignment="1">
      <alignment horizontal="left" vertical="center"/>
    </xf>
    <xf numFmtId="0" fontId="8" fillId="6" borderId="25" xfId="0" applyFont="1" applyFill="1" applyBorder="1" applyAlignment="1">
      <alignment horizontal="left" vertical="center"/>
    </xf>
    <xf numFmtId="164" fontId="8" fillId="6" borderId="25" xfId="0" applyNumberFormat="1" applyFont="1" applyFill="1" applyBorder="1" applyAlignment="1">
      <alignment horizontal="center" vertical="center"/>
    </xf>
    <xf numFmtId="1" fontId="8" fillId="6" borderId="24" xfId="0" applyNumberFormat="1" applyFont="1" applyFill="1" applyBorder="1" applyAlignment="1">
      <alignment horizontal="center" vertical="center"/>
    </xf>
    <xf numFmtId="1" fontId="8" fillId="6" borderId="25" xfId="0" applyNumberFormat="1" applyFont="1" applyFill="1" applyBorder="1" applyAlignment="1">
      <alignment horizontal="center" vertical="center"/>
    </xf>
    <xf numFmtId="1" fontId="4" fillId="6" borderId="25" xfId="0" applyNumberFormat="1" applyFont="1" applyFill="1" applyBorder="1" applyAlignment="1">
      <alignment horizontal="center" vertical="center"/>
    </xf>
    <xf numFmtId="1" fontId="4" fillId="6" borderId="26" xfId="0" applyNumberFormat="1" applyFont="1" applyFill="1" applyBorder="1" applyAlignment="1">
      <alignment horizontal="center" vertical="center"/>
    </xf>
    <xf numFmtId="1" fontId="24" fillId="5" borderId="0" xfId="0" applyNumberFormat="1" applyFont="1" applyFill="1" applyAlignment="1">
      <alignment horizontal="center" vertical="center"/>
    </xf>
    <xf numFmtId="1" fontId="8" fillId="6" borderId="14" xfId="0" applyNumberFormat="1" applyFont="1" applyFill="1" applyBorder="1" applyAlignment="1">
      <alignment horizontal="center" vertical="center"/>
    </xf>
    <xf numFmtId="1" fontId="8" fillId="6" borderId="26" xfId="0" applyNumberFormat="1" applyFont="1" applyFill="1" applyBorder="1" applyAlignment="1">
      <alignment horizontal="center" vertical="center"/>
    </xf>
    <xf numFmtId="0" fontId="24" fillId="5" borderId="0" xfId="0" applyFont="1" applyFill="1" applyAlignment="1">
      <alignment horizontal="center" vertical="center"/>
    </xf>
    <xf numFmtId="0" fontId="24" fillId="5" borderId="8" xfId="0" applyFont="1" applyFill="1" applyBorder="1" applyAlignment="1">
      <alignment horizontal="center" vertical="center"/>
    </xf>
    <xf numFmtId="1" fontId="24" fillId="5" borderId="9" xfId="0" applyNumberFormat="1" applyFont="1" applyFill="1" applyBorder="1" applyAlignment="1">
      <alignment horizontal="center" vertical="center"/>
    </xf>
    <xf numFmtId="0" fontId="24" fillId="5" borderId="10" xfId="0" applyFont="1" applyFill="1" applyBorder="1" applyAlignment="1">
      <alignment horizontal="center" vertical="center"/>
    </xf>
    <xf numFmtId="0" fontId="0" fillId="0" borderId="52" xfId="0" applyBorder="1" applyAlignment="1">
      <alignment horizontal="center" vertical="center"/>
    </xf>
    <xf numFmtId="0" fontId="14" fillId="3" borderId="53" xfId="0" applyFont="1" applyFill="1" applyBorder="1" applyAlignment="1">
      <alignment vertical="center"/>
    </xf>
    <xf numFmtId="0" fontId="14" fillId="3" borderId="12" xfId="0" applyFont="1" applyFill="1" applyBorder="1" applyAlignment="1">
      <alignment horizontal="center" vertical="center"/>
    </xf>
    <xf numFmtId="0" fontId="14" fillId="3" borderId="16" xfId="0" applyFont="1" applyFill="1" applyBorder="1" applyAlignment="1">
      <alignment vertical="center"/>
    </xf>
    <xf numFmtId="49" fontId="14" fillId="3" borderId="17" xfId="0" applyNumberFormat="1" applyFont="1" applyFill="1" applyBorder="1" applyAlignment="1">
      <alignment vertical="center"/>
    </xf>
    <xf numFmtId="0" fontId="14" fillId="3" borderId="18" xfId="0" applyFont="1" applyFill="1" applyBorder="1" applyAlignment="1">
      <alignment horizontal="center" vertical="center"/>
    </xf>
    <xf numFmtId="0" fontId="14" fillId="3" borderId="19" xfId="0" applyFont="1" applyFill="1" applyBorder="1" applyAlignment="1">
      <alignment vertical="center"/>
    </xf>
    <xf numFmtId="0" fontId="14" fillId="3" borderId="16" xfId="0" applyFont="1" applyFill="1" applyBorder="1" applyAlignment="1">
      <alignment horizontal="center" vertical="center"/>
    </xf>
    <xf numFmtId="0" fontId="14" fillId="3" borderId="19" xfId="0" applyFont="1" applyFill="1" applyBorder="1" applyAlignment="1">
      <alignment horizontal="center" vertical="center"/>
    </xf>
    <xf numFmtId="0" fontId="14" fillId="3" borderId="52" xfId="0" applyFont="1" applyFill="1" applyBorder="1" applyAlignment="1">
      <alignment horizontal="center" vertical="center"/>
    </xf>
    <xf numFmtId="0" fontId="14" fillId="3" borderId="54" xfId="0" applyFont="1" applyFill="1" applyBorder="1" applyAlignment="1">
      <alignment horizontal="center" vertical="center"/>
    </xf>
    <xf numFmtId="0" fontId="14" fillId="3" borderId="53" xfId="0" applyFont="1" applyFill="1" applyBorder="1" applyAlignment="1">
      <alignment horizontal="center" vertical="center"/>
    </xf>
    <xf numFmtId="0" fontId="14" fillId="3" borderId="15" xfId="0" applyFont="1" applyFill="1" applyBorder="1" applyAlignment="1">
      <alignment horizontal="center" vertical="center"/>
    </xf>
    <xf numFmtId="0" fontId="14" fillId="3" borderId="1" xfId="0" applyFont="1" applyFill="1" applyBorder="1" applyAlignment="1">
      <alignment vertical="center"/>
    </xf>
    <xf numFmtId="49" fontId="14" fillId="3" borderId="11" xfId="0" applyNumberFormat="1" applyFont="1" applyFill="1" applyBorder="1" applyAlignment="1">
      <alignment vertical="center"/>
    </xf>
    <xf numFmtId="0" fontId="14" fillId="3" borderId="13" xfId="0" applyFont="1" applyFill="1" applyBorder="1" applyAlignment="1">
      <alignment horizontal="center" vertical="center"/>
    </xf>
    <xf numFmtId="0" fontId="14" fillId="3" borderId="14" xfId="0" applyFont="1" applyFill="1" applyBorder="1" applyAlignment="1">
      <alignment vertical="center"/>
    </xf>
    <xf numFmtId="0" fontId="14" fillId="3" borderId="1" xfId="0" applyFont="1" applyFill="1" applyBorder="1" applyAlignment="1">
      <alignment horizontal="center" vertical="center"/>
    </xf>
    <xf numFmtId="0" fontId="14" fillId="3" borderId="14" xfId="0" applyFont="1" applyFill="1" applyBorder="1" applyAlignment="1">
      <alignment horizontal="center" vertical="center"/>
    </xf>
    <xf numFmtId="0" fontId="14" fillId="3" borderId="48" xfId="0" applyFont="1" applyFill="1" applyBorder="1" applyAlignment="1">
      <alignment horizontal="center" vertical="center"/>
    </xf>
    <xf numFmtId="0" fontId="14" fillId="3" borderId="22" xfId="0" applyFont="1" applyFill="1" applyBorder="1" applyAlignment="1">
      <alignment horizontal="center" vertical="center"/>
    </xf>
    <xf numFmtId="0" fontId="14" fillId="3" borderId="20" xfId="0" applyFont="1" applyFill="1" applyBorder="1" applyAlignment="1">
      <alignment horizontal="center" vertical="center"/>
    </xf>
    <xf numFmtId="1" fontId="4" fillId="7" borderId="42" xfId="0" applyNumberFormat="1" applyFont="1" applyFill="1" applyBorder="1" applyAlignment="1">
      <alignment horizontal="center" vertical="center"/>
    </xf>
    <xf numFmtId="1" fontId="4" fillId="7" borderId="51" xfId="0" applyNumberFormat="1" applyFont="1" applyFill="1" applyBorder="1" applyAlignment="1">
      <alignment horizontal="center" vertical="center"/>
    </xf>
    <xf numFmtId="0" fontId="8" fillId="7" borderId="13" xfId="0" applyFont="1" applyFill="1" applyBorder="1" applyAlignment="1">
      <alignment horizontal="left" vertical="center"/>
    </xf>
    <xf numFmtId="0" fontId="8" fillId="7" borderId="16" xfId="0" applyFont="1" applyFill="1" applyBorder="1" applyAlignment="1">
      <alignment horizontal="left" vertical="center"/>
    </xf>
    <xf numFmtId="1" fontId="8" fillId="7" borderId="13" xfId="0" applyNumberFormat="1" applyFont="1" applyFill="1" applyBorder="1" applyAlignment="1">
      <alignment horizontal="center" vertical="center"/>
    </xf>
    <xf numFmtId="1" fontId="8" fillId="7" borderId="1" xfId="0" applyNumberFormat="1" applyFont="1" applyFill="1" applyBorder="1" applyAlignment="1">
      <alignment horizontal="center" vertical="center"/>
    </xf>
    <xf numFmtId="1" fontId="8" fillId="7" borderId="14" xfId="0" applyNumberFormat="1" applyFont="1" applyFill="1" applyBorder="1" applyAlignment="1">
      <alignment horizontal="center" vertical="center"/>
    </xf>
    <xf numFmtId="1" fontId="4" fillId="7" borderId="1" xfId="0" applyNumberFormat="1" applyFont="1" applyFill="1" applyBorder="1" applyAlignment="1">
      <alignment horizontal="center" vertical="center"/>
    </xf>
    <xf numFmtId="1" fontId="4" fillId="7" borderId="14" xfId="0" applyNumberFormat="1" applyFont="1" applyFill="1" applyBorder="1" applyAlignment="1">
      <alignment horizontal="center" vertical="center"/>
    </xf>
    <xf numFmtId="0" fontId="8" fillId="7" borderId="1" xfId="0" applyFont="1" applyFill="1" applyBorder="1" applyAlignment="1">
      <alignment horizontal="left" vertical="center"/>
    </xf>
    <xf numFmtId="164" fontId="8" fillId="7" borderId="1" xfId="0" applyNumberFormat="1" applyFont="1" applyFill="1" applyBorder="1" applyAlignment="1">
      <alignment horizontal="center" vertical="center"/>
    </xf>
    <xf numFmtId="0" fontId="8" fillId="7" borderId="24" xfId="0" applyFont="1" applyFill="1" applyBorder="1" applyAlignment="1">
      <alignment horizontal="left" vertical="center"/>
    </xf>
    <xf numFmtId="0" fontId="8" fillId="7" borderId="25" xfId="0" applyFont="1" applyFill="1" applyBorder="1" applyAlignment="1">
      <alignment horizontal="left" vertical="center"/>
    </xf>
    <xf numFmtId="164" fontId="8" fillId="7" borderId="25" xfId="0" applyNumberFormat="1" applyFont="1" applyFill="1" applyBorder="1" applyAlignment="1">
      <alignment horizontal="center" vertical="center"/>
    </xf>
    <xf numFmtId="1" fontId="8" fillId="7" borderId="26" xfId="0" applyNumberFormat="1" applyFont="1" applyFill="1" applyBorder="1" applyAlignment="1">
      <alignment horizontal="center" vertical="center"/>
    </xf>
    <xf numFmtId="1" fontId="8" fillId="7" borderId="24" xfId="0" applyNumberFormat="1" applyFont="1" applyFill="1" applyBorder="1" applyAlignment="1">
      <alignment horizontal="center" vertical="center"/>
    </xf>
    <xf numFmtId="1" fontId="8" fillId="7" borderId="25" xfId="0" applyNumberFormat="1" applyFont="1" applyFill="1" applyBorder="1" applyAlignment="1">
      <alignment horizontal="center" vertical="center"/>
    </xf>
    <xf numFmtId="1" fontId="4" fillId="7" borderId="25" xfId="0" applyNumberFormat="1" applyFont="1" applyFill="1" applyBorder="1" applyAlignment="1">
      <alignment horizontal="center" vertical="center"/>
    </xf>
    <xf numFmtId="1" fontId="4" fillId="7" borderId="26" xfId="0" applyNumberFormat="1" applyFont="1" applyFill="1" applyBorder="1" applyAlignment="1">
      <alignment horizontal="center" vertical="center"/>
    </xf>
    <xf numFmtId="0" fontId="14" fillId="3" borderId="17" xfId="0" applyFont="1" applyFill="1" applyBorder="1" applyAlignment="1">
      <alignment horizontal="center" vertical="center"/>
    </xf>
    <xf numFmtId="0" fontId="14" fillId="3" borderId="11" xfId="0" applyFont="1" applyFill="1" applyBorder="1" applyAlignment="1">
      <alignment horizontal="center" vertical="center"/>
    </xf>
    <xf numFmtId="0" fontId="0" fillId="0" borderId="11" xfId="0" applyBorder="1" applyAlignment="1">
      <alignment horizontal="center" vertical="center"/>
    </xf>
    <xf numFmtId="0" fontId="0" fillId="0" borderId="30" xfId="0" applyBorder="1" applyAlignment="1">
      <alignment horizontal="center" vertical="center"/>
    </xf>
    <xf numFmtId="0" fontId="0" fillId="0" borderId="26" xfId="0" applyBorder="1" applyAlignment="1">
      <alignment horizontal="center" vertical="center"/>
    </xf>
    <xf numFmtId="0" fontId="7" fillId="9" borderId="0" xfId="0" applyFont="1" applyFill="1" applyAlignment="1">
      <alignment horizontal="center" vertical="center"/>
    </xf>
    <xf numFmtId="1" fontId="7" fillId="9" borderId="0" xfId="0" applyNumberFormat="1" applyFont="1" applyFill="1" applyAlignment="1">
      <alignment horizontal="center" vertical="center"/>
    </xf>
    <xf numFmtId="0" fontId="8" fillId="9" borderId="0" xfId="0" applyFont="1" applyFill="1" applyAlignment="1">
      <alignment horizontal="left" vertical="center"/>
    </xf>
    <xf numFmtId="0" fontId="8" fillId="9" borderId="0" xfId="0" applyFont="1" applyFill="1" applyAlignment="1">
      <alignment horizontal="center" vertical="center"/>
    </xf>
    <xf numFmtId="1" fontId="8" fillId="9" borderId="0" xfId="0" applyNumberFormat="1" applyFont="1" applyFill="1" applyAlignment="1">
      <alignment horizontal="center" vertical="center"/>
    </xf>
    <xf numFmtId="14" fontId="17" fillId="9" borderId="0" xfId="12" applyNumberFormat="1" applyFont="1" applyFill="1" applyBorder="1" applyAlignment="1">
      <alignment horizontal="center" vertical="center"/>
    </xf>
    <xf numFmtId="0" fontId="26" fillId="9" borderId="0" xfId="0" applyFont="1" applyFill="1" applyAlignment="1">
      <alignment horizontal="center" vertical="center"/>
    </xf>
    <xf numFmtId="1" fontId="26" fillId="9" borderId="0" xfId="0" applyNumberFormat="1" applyFont="1" applyFill="1" applyAlignment="1">
      <alignment horizontal="center" vertical="center"/>
    </xf>
    <xf numFmtId="0" fontId="26" fillId="9" borderId="8" xfId="0" applyFont="1" applyFill="1" applyBorder="1" applyAlignment="1">
      <alignment horizontal="center" vertical="center"/>
    </xf>
    <xf numFmtId="1" fontId="26" fillId="9" borderId="9" xfId="0" applyNumberFormat="1" applyFont="1" applyFill="1" applyBorder="1" applyAlignment="1">
      <alignment horizontal="center" vertical="center"/>
    </xf>
    <xf numFmtId="0" fontId="26" fillId="9" borderId="10" xfId="0" applyFont="1" applyFill="1" applyBorder="1" applyAlignment="1">
      <alignment horizontal="center" vertical="center"/>
    </xf>
    <xf numFmtId="0" fontId="7" fillId="3" borderId="0" xfId="0" applyFont="1" applyFill="1" applyAlignment="1">
      <alignment horizontal="center" vertical="center"/>
    </xf>
    <xf numFmtId="1" fontId="7" fillId="3" borderId="0" xfId="0" applyNumberFormat="1" applyFont="1" applyFill="1" applyAlignment="1">
      <alignment horizontal="center" vertical="center"/>
    </xf>
    <xf numFmtId="0" fontId="8" fillId="3" borderId="0" xfId="0" applyFont="1" applyFill="1" applyAlignment="1">
      <alignment horizontal="left" vertical="center"/>
    </xf>
    <xf numFmtId="0" fontId="8" fillId="3" borderId="0" xfId="0" applyFont="1" applyFill="1" applyAlignment="1">
      <alignment horizontal="center" vertical="center"/>
    </xf>
    <xf numFmtId="1" fontId="8" fillId="3" borderId="0" xfId="0" applyNumberFormat="1" applyFont="1" applyFill="1" applyAlignment="1">
      <alignment horizontal="center" vertical="center"/>
    </xf>
    <xf numFmtId="14" fontId="17" fillId="3" borderId="0" xfId="12" applyNumberFormat="1" applyFont="1" applyFill="1" applyBorder="1" applyAlignment="1">
      <alignment horizontal="center" vertical="center"/>
    </xf>
    <xf numFmtId="1" fontId="4" fillId="10" borderId="42" xfId="0" applyNumberFormat="1" applyFont="1" applyFill="1" applyBorder="1" applyAlignment="1">
      <alignment horizontal="center" vertical="center"/>
    </xf>
    <xf numFmtId="1" fontId="4" fillId="10" borderId="51" xfId="0" applyNumberFormat="1" applyFont="1" applyFill="1" applyBorder="1" applyAlignment="1">
      <alignment horizontal="center" vertical="center"/>
    </xf>
    <xf numFmtId="0" fontId="8" fillId="10" borderId="13" xfId="0" applyFont="1" applyFill="1" applyBorder="1" applyAlignment="1">
      <alignment horizontal="left" vertical="center"/>
    </xf>
    <xf numFmtId="0" fontId="8" fillId="10" borderId="16" xfId="0" applyFont="1" applyFill="1" applyBorder="1" applyAlignment="1">
      <alignment horizontal="left" vertical="center"/>
    </xf>
    <xf numFmtId="1" fontId="8" fillId="10" borderId="13" xfId="0" applyNumberFormat="1" applyFont="1" applyFill="1" applyBorder="1" applyAlignment="1">
      <alignment horizontal="center" vertical="center"/>
    </xf>
    <xf numFmtId="1" fontId="8" fillId="10" borderId="1" xfId="0" applyNumberFormat="1" applyFont="1" applyFill="1" applyBorder="1" applyAlignment="1">
      <alignment horizontal="center" vertical="center"/>
    </xf>
    <xf numFmtId="1" fontId="8" fillId="10" borderId="14" xfId="0" applyNumberFormat="1" applyFont="1" applyFill="1" applyBorder="1" applyAlignment="1">
      <alignment horizontal="center" vertical="center"/>
    </xf>
    <xf numFmtId="1" fontId="4" fillId="10" borderId="1" xfId="0" applyNumberFormat="1" applyFont="1" applyFill="1" applyBorder="1" applyAlignment="1">
      <alignment horizontal="center" vertical="center"/>
    </xf>
    <xf numFmtId="1" fontId="4" fillId="10" borderId="14" xfId="0" applyNumberFormat="1" applyFont="1" applyFill="1" applyBorder="1" applyAlignment="1">
      <alignment horizontal="center" vertical="center"/>
    </xf>
    <xf numFmtId="0" fontId="8" fillId="10" borderId="1" xfId="0" applyFont="1" applyFill="1" applyBorder="1" applyAlignment="1">
      <alignment horizontal="left" vertical="center"/>
    </xf>
    <xf numFmtId="164" fontId="8" fillId="10" borderId="1" xfId="0" applyNumberFormat="1" applyFont="1" applyFill="1" applyBorder="1" applyAlignment="1">
      <alignment horizontal="center" vertical="center"/>
    </xf>
    <xf numFmtId="0" fontId="8" fillId="10" borderId="24" xfId="0" applyFont="1" applyFill="1" applyBorder="1" applyAlignment="1">
      <alignment horizontal="left" vertical="center"/>
    </xf>
    <xf numFmtId="0" fontId="8" fillId="10" borderId="25" xfId="0" applyFont="1" applyFill="1" applyBorder="1" applyAlignment="1">
      <alignment horizontal="left" vertical="center"/>
    </xf>
    <xf numFmtId="164" fontId="8" fillId="10" borderId="25" xfId="0" applyNumberFormat="1" applyFont="1" applyFill="1" applyBorder="1" applyAlignment="1">
      <alignment horizontal="center" vertical="center"/>
    </xf>
    <xf numFmtId="1" fontId="8" fillId="10" borderId="26" xfId="0" applyNumberFormat="1" applyFont="1" applyFill="1" applyBorder="1" applyAlignment="1">
      <alignment horizontal="center" vertical="center"/>
    </xf>
    <xf numFmtId="1" fontId="8" fillId="10" borderId="24" xfId="0" applyNumberFormat="1" applyFont="1" applyFill="1" applyBorder="1" applyAlignment="1">
      <alignment horizontal="center" vertical="center"/>
    </xf>
    <xf numFmtId="1" fontId="8" fillId="10" borderId="25" xfId="0" applyNumberFormat="1" applyFont="1" applyFill="1" applyBorder="1" applyAlignment="1">
      <alignment horizontal="center" vertical="center"/>
    </xf>
    <xf numFmtId="1" fontId="4" fillId="10" borderId="25" xfId="0" applyNumberFormat="1" applyFont="1" applyFill="1" applyBorder="1" applyAlignment="1">
      <alignment horizontal="center" vertical="center"/>
    </xf>
    <xf numFmtId="1" fontId="4" fillId="10" borderId="26" xfId="0" applyNumberFormat="1" applyFont="1" applyFill="1" applyBorder="1" applyAlignment="1">
      <alignment horizontal="center" vertical="center"/>
    </xf>
    <xf numFmtId="0" fontId="27" fillId="3" borderId="0" xfId="0" applyFont="1" applyFill="1" applyAlignment="1">
      <alignment horizontal="center" vertical="center"/>
    </xf>
    <xf numFmtId="1" fontId="27" fillId="3" borderId="0" xfId="0" applyNumberFormat="1" applyFont="1" applyFill="1" applyAlignment="1">
      <alignment horizontal="center" vertical="center"/>
    </xf>
    <xf numFmtId="0" fontId="27" fillId="3" borderId="8" xfId="0" applyFont="1" applyFill="1" applyBorder="1" applyAlignment="1">
      <alignment horizontal="center" vertical="center"/>
    </xf>
    <xf numFmtId="1" fontId="27" fillId="3" borderId="9" xfId="0" applyNumberFormat="1" applyFont="1" applyFill="1" applyBorder="1" applyAlignment="1">
      <alignment horizontal="center" vertical="center"/>
    </xf>
    <xf numFmtId="0" fontId="27" fillId="3" borderId="10" xfId="0" applyFont="1" applyFill="1" applyBorder="1" applyAlignment="1">
      <alignment horizontal="center" vertical="center"/>
    </xf>
    <xf numFmtId="0" fontId="7" fillId="11" borderId="0" xfId="0" applyFont="1" applyFill="1" applyAlignment="1">
      <alignment horizontal="center" vertical="center"/>
    </xf>
    <xf numFmtId="1" fontId="7" fillId="11" borderId="0" xfId="0" applyNumberFormat="1" applyFont="1" applyFill="1" applyAlignment="1">
      <alignment horizontal="center" vertical="center"/>
    </xf>
    <xf numFmtId="0" fontId="8" fillId="11" borderId="0" xfId="0" applyFont="1" applyFill="1" applyAlignment="1">
      <alignment horizontal="left" vertical="center"/>
    </xf>
    <xf numFmtId="0" fontId="8" fillId="11" borderId="0" xfId="0" applyFont="1" applyFill="1" applyAlignment="1">
      <alignment horizontal="center" vertical="center"/>
    </xf>
    <xf numFmtId="1" fontId="8" fillId="11" borderId="0" xfId="0" applyNumberFormat="1" applyFont="1" applyFill="1" applyAlignment="1">
      <alignment horizontal="center" vertical="center"/>
    </xf>
    <xf numFmtId="1" fontId="4" fillId="12" borderId="42" xfId="0" applyNumberFormat="1" applyFont="1" applyFill="1" applyBorder="1" applyAlignment="1">
      <alignment horizontal="center" vertical="center"/>
    </xf>
    <xf numFmtId="1" fontId="4" fillId="12" borderId="51" xfId="0" applyNumberFormat="1" applyFont="1" applyFill="1" applyBorder="1" applyAlignment="1">
      <alignment horizontal="center" vertical="center"/>
    </xf>
    <xf numFmtId="0" fontId="8" fillId="12" borderId="13" xfId="0" applyFont="1" applyFill="1" applyBorder="1" applyAlignment="1">
      <alignment horizontal="left" vertical="center"/>
    </xf>
    <xf numFmtId="0" fontId="8" fillId="12" borderId="16" xfId="0" applyFont="1" applyFill="1" applyBorder="1" applyAlignment="1">
      <alignment horizontal="left" vertical="center"/>
    </xf>
    <xf numFmtId="164" fontId="8" fillId="12" borderId="16" xfId="0" applyNumberFormat="1" applyFont="1" applyFill="1" applyBorder="1" applyAlignment="1">
      <alignment horizontal="center" vertical="center"/>
    </xf>
    <xf numFmtId="1" fontId="8" fillId="12" borderId="19" xfId="0" applyNumberFormat="1" applyFont="1" applyFill="1" applyBorder="1" applyAlignment="1">
      <alignment horizontal="center" vertical="center"/>
    </xf>
    <xf numFmtId="1" fontId="8" fillId="12" borderId="13" xfId="0" applyNumberFormat="1" applyFont="1" applyFill="1" applyBorder="1" applyAlignment="1">
      <alignment horizontal="center" vertical="center"/>
    </xf>
    <xf numFmtId="1" fontId="8" fillId="12" borderId="1" xfId="0" applyNumberFormat="1" applyFont="1" applyFill="1" applyBorder="1" applyAlignment="1">
      <alignment horizontal="center" vertical="center"/>
    </xf>
    <xf numFmtId="1" fontId="8" fillId="12" borderId="14" xfId="0" applyNumberFormat="1" applyFont="1" applyFill="1" applyBorder="1" applyAlignment="1">
      <alignment horizontal="center" vertical="center"/>
    </xf>
    <xf numFmtId="1" fontId="4" fillId="12" borderId="1" xfId="0" applyNumberFormat="1" applyFont="1" applyFill="1" applyBorder="1" applyAlignment="1">
      <alignment horizontal="center" vertical="center"/>
    </xf>
    <xf numFmtId="1" fontId="4" fillId="12" borderId="14" xfId="0" applyNumberFormat="1" applyFont="1" applyFill="1" applyBorder="1" applyAlignment="1">
      <alignment horizontal="center" vertical="center"/>
    </xf>
    <xf numFmtId="0" fontId="8" fillId="12" borderId="1" xfId="0" applyFont="1" applyFill="1" applyBorder="1" applyAlignment="1">
      <alignment horizontal="left" vertical="center"/>
    </xf>
    <xf numFmtId="164" fontId="8" fillId="12" borderId="1" xfId="0" applyNumberFormat="1" applyFont="1" applyFill="1" applyBorder="1" applyAlignment="1">
      <alignment horizontal="center" vertical="center"/>
    </xf>
    <xf numFmtId="0" fontId="8" fillId="12" borderId="24" xfId="0" applyFont="1" applyFill="1" applyBorder="1" applyAlignment="1">
      <alignment horizontal="left" vertical="center"/>
    </xf>
    <xf numFmtId="0" fontId="8" fillId="12" borderId="25" xfId="0" applyFont="1" applyFill="1" applyBorder="1" applyAlignment="1">
      <alignment horizontal="left" vertical="center"/>
    </xf>
    <xf numFmtId="164" fontId="8" fillId="12" borderId="25" xfId="0" applyNumberFormat="1" applyFont="1" applyFill="1" applyBorder="1" applyAlignment="1">
      <alignment horizontal="center" vertical="center"/>
    </xf>
    <xf numFmtId="1" fontId="8" fillId="12" borderId="26" xfId="0" applyNumberFormat="1" applyFont="1" applyFill="1" applyBorder="1" applyAlignment="1">
      <alignment horizontal="center" vertical="center"/>
    </xf>
    <xf numFmtId="1" fontId="8" fillId="12" borderId="24" xfId="0" applyNumberFormat="1" applyFont="1" applyFill="1" applyBorder="1" applyAlignment="1">
      <alignment horizontal="center" vertical="center"/>
    </xf>
    <xf numFmtId="1" fontId="8" fillId="12" borderId="25" xfId="0" applyNumberFormat="1" applyFont="1" applyFill="1" applyBorder="1" applyAlignment="1">
      <alignment horizontal="center" vertical="center"/>
    </xf>
    <xf numFmtId="1" fontId="4" fillId="12" borderId="25" xfId="0" applyNumberFormat="1" applyFont="1" applyFill="1" applyBorder="1" applyAlignment="1">
      <alignment horizontal="center" vertical="center"/>
    </xf>
    <xf numFmtId="1" fontId="4" fillId="12" borderId="26" xfId="0" applyNumberFormat="1" applyFont="1" applyFill="1" applyBorder="1" applyAlignment="1">
      <alignment horizontal="center" vertical="center"/>
    </xf>
    <xf numFmtId="0" fontId="28" fillId="11" borderId="0" xfId="0" applyFont="1" applyFill="1" applyAlignment="1">
      <alignment horizontal="center" vertical="center"/>
    </xf>
    <xf numFmtId="1" fontId="28" fillId="11" borderId="0" xfId="0" applyNumberFormat="1" applyFont="1" applyFill="1" applyAlignment="1">
      <alignment horizontal="center" vertical="center"/>
    </xf>
    <xf numFmtId="0" fontId="28" fillId="11" borderId="8" xfId="0" applyFont="1" applyFill="1" applyBorder="1" applyAlignment="1">
      <alignment horizontal="center" vertical="center"/>
    </xf>
    <xf numFmtId="1" fontId="28" fillId="11" borderId="9" xfId="0" applyNumberFormat="1" applyFont="1" applyFill="1" applyBorder="1" applyAlignment="1">
      <alignment horizontal="center" vertical="center"/>
    </xf>
    <xf numFmtId="0" fontId="28" fillId="11" borderId="10" xfId="0" applyFont="1" applyFill="1" applyBorder="1" applyAlignment="1">
      <alignment horizontal="center" vertical="center"/>
    </xf>
    <xf numFmtId="0" fontId="0" fillId="0" borderId="12" xfId="0" applyBorder="1" applyAlignment="1">
      <alignment horizontal="center" vertical="center"/>
    </xf>
    <xf numFmtId="0" fontId="0" fillId="0" borderId="16" xfId="0" applyBorder="1" applyAlignment="1">
      <alignment vertical="center"/>
    </xf>
    <xf numFmtId="49" fontId="0" fillId="0" borderId="17" xfId="0" applyNumberFormat="1" applyBorder="1" applyAlignment="1">
      <alignment vertical="center"/>
    </xf>
    <xf numFmtId="0" fontId="0" fillId="0" borderId="18" xfId="0" applyBorder="1" applyAlignment="1">
      <alignment horizontal="center" vertical="center"/>
    </xf>
    <xf numFmtId="0" fontId="0" fillId="0" borderId="19" xfId="0" applyBorder="1" applyAlignment="1">
      <alignmen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54" xfId="0" applyBorder="1" applyAlignment="1">
      <alignment horizontal="center" vertical="center"/>
    </xf>
    <xf numFmtId="1" fontId="4" fillId="6" borderId="16" xfId="0" applyNumberFormat="1" applyFont="1" applyFill="1" applyBorder="1" applyAlignment="1">
      <alignment horizontal="center" vertical="center"/>
    </xf>
    <xf numFmtId="1" fontId="4" fillId="6" borderId="19" xfId="0" applyNumberFormat="1" applyFont="1" applyFill="1" applyBorder="1" applyAlignment="1">
      <alignment horizontal="center" vertical="center"/>
    </xf>
    <xf numFmtId="1" fontId="4" fillId="6" borderId="43" xfId="0" applyNumberFormat="1" applyFont="1" applyFill="1" applyBorder="1" applyAlignment="1">
      <alignment horizontal="center" vertical="center"/>
    </xf>
    <xf numFmtId="0" fontId="7" fillId="13" borderId="0" xfId="0" applyFont="1" applyFill="1" applyAlignment="1">
      <alignment horizontal="center" vertical="center"/>
    </xf>
    <xf numFmtId="1" fontId="7" fillId="13" borderId="0" xfId="0" applyNumberFormat="1" applyFont="1" applyFill="1" applyAlignment="1">
      <alignment horizontal="center" vertical="center"/>
    </xf>
    <xf numFmtId="0" fontId="8" fillId="13" borderId="0" xfId="0" applyFont="1" applyFill="1" applyAlignment="1">
      <alignment horizontal="left" vertical="center"/>
    </xf>
    <xf numFmtId="0" fontId="8" fillId="13" borderId="0" xfId="0" applyFont="1" applyFill="1" applyAlignment="1">
      <alignment horizontal="center" vertical="center"/>
    </xf>
    <xf numFmtId="1" fontId="8" fillId="13" borderId="0" xfId="0" applyNumberFormat="1" applyFont="1" applyFill="1" applyAlignment="1">
      <alignment horizontal="center" vertical="center"/>
    </xf>
    <xf numFmtId="14" fontId="17" fillId="13" borderId="0" xfId="12" applyNumberFormat="1" applyFont="1" applyFill="1" applyBorder="1" applyAlignment="1">
      <alignment horizontal="center" vertical="center"/>
    </xf>
    <xf numFmtId="1" fontId="4" fillId="14" borderId="42" xfId="0" applyNumberFormat="1" applyFont="1" applyFill="1" applyBorder="1" applyAlignment="1">
      <alignment horizontal="center" vertical="center"/>
    </xf>
    <xf numFmtId="1" fontId="4" fillId="14" borderId="51" xfId="0" applyNumberFormat="1" applyFont="1" applyFill="1" applyBorder="1" applyAlignment="1">
      <alignment horizontal="center" vertical="center"/>
    </xf>
    <xf numFmtId="0" fontId="8" fillId="14" borderId="13" xfId="0" applyFont="1" applyFill="1" applyBorder="1" applyAlignment="1">
      <alignment horizontal="left" vertical="center"/>
    </xf>
    <xf numFmtId="0" fontId="8" fillId="14" borderId="16" xfId="0" applyFont="1" applyFill="1" applyBorder="1" applyAlignment="1">
      <alignment horizontal="left" vertical="center"/>
    </xf>
    <xf numFmtId="1" fontId="8" fillId="14" borderId="13" xfId="0" applyNumberFormat="1" applyFont="1" applyFill="1" applyBorder="1" applyAlignment="1">
      <alignment horizontal="center" vertical="center"/>
    </xf>
    <xf numFmtId="1" fontId="8" fillId="14" borderId="1" xfId="0" applyNumberFormat="1" applyFont="1" applyFill="1" applyBorder="1" applyAlignment="1">
      <alignment horizontal="center" vertical="center"/>
    </xf>
    <xf numFmtId="1" fontId="8" fillId="14" borderId="14" xfId="0" applyNumberFormat="1" applyFont="1" applyFill="1" applyBorder="1" applyAlignment="1">
      <alignment horizontal="center" vertical="center"/>
    </xf>
    <xf numFmtId="1" fontId="4" fillId="14" borderId="1" xfId="0" applyNumberFormat="1" applyFont="1" applyFill="1" applyBorder="1" applyAlignment="1">
      <alignment horizontal="center" vertical="center"/>
    </xf>
    <xf numFmtId="1" fontId="4" fillId="14" borderId="14" xfId="0" applyNumberFormat="1" applyFont="1" applyFill="1" applyBorder="1" applyAlignment="1">
      <alignment horizontal="center" vertical="center"/>
    </xf>
    <xf numFmtId="0" fontId="8" fillId="14" borderId="1" xfId="0" applyFont="1" applyFill="1" applyBorder="1" applyAlignment="1">
      <alignment horizontal="left" vertical="center"/>
    </xf>
    <xf numFmtId="164" fontId="8" fillId="14" borderId="1" xfId="0" applyNumberFormat="1" applyFont="1" applyFill="1" applyBorder="1" applyAlignment="1">
      <alignment horizontal="center" vertical="center"/>
    </xf>
    <xf numFmtId="0" fontId="8" fillId="14" borderId="24" xfId="0" applyFont="1" applyFill="1" applyBorder="1" applyAlignment="1">
      <alignment horizontal="left" vertical="center"/>
    </xf>
    <xf numFmtId="0" fontId="8" fillId="14" borderId="25" xfId="0" applyFont="1" applyFill="1" applyBorder="1" applyAlignment="1">
      <alignment horizontal="left" vertical="center"/>
    </xf>
    <xf numFmtId="164" fontId="8" fillId="14" borderId="25" xfId="0" applyNumberFormat="1" applyFont="1" applyFill="1" applyBorder="1" applyAlignment="1">
      <alignment horizontal="center" vertical="center"/>
    </xf>
    <xf numFmtId="1" fontId="8" fillId="14" borderId="26" xfId="0" applyNumberFormat="1" applyFont="1" applyFill="1" applyBorder="1" applyAlignment="1">
      <alignment horizontal="center" vertical="center"/>
    </xf>
    <xf numFmtId="1" fontId="8" fillId="14" borderId="24" xfId="0" applyNumberFormat="1" applyFont="1" applyFill="1" applyBorder="1" applyAlignment="1">
      <alignment horizontal="center" vertical="center"/>
    </xf>
    <xf numFmtId="1" fontId="8" fillId="14" borderId="25" xfId="0" applyNumberFormat="1" applyFont="1" applyFill="1" applyBorder="1" applyAlignment="1">
      <alignment horizontal="center" vertical="center"/>
    </xf>
    <xf numFmtId="1" fontId="4" fillId="14" borderId="25" xfId="0" applyNumberFormat="1" applyFont="1" applyFill="1" applyBorder="1" applyAlignment="1">
      <alignment horizontal="center" vertical="center"/>
    </xf>
    <xf numFmtId="1" fontId="4" fillId="14" borderId="26" xfId="0" applyNumberFormat="1" applyFont="1" applyFill="1" applyBorder="1" applyAlignment="1">
      <alignment horizontal="center" vertical="center"/>
    </xf>
    <xf numFmtId="0" fontId="29" fillId="13" borderId="0" xfId="0" applyFont="1" applyFill="1" applyAlignment="1">
      <alignment horizontal="center" vertical="center"/>
    </xf>
    <xf numFmtId="1" fontId="29" fillId="13" borderId="0" xfId="0" applyNumberFormat="1" applyFont="1" applyFill="1" applyAlignment="1">
      <alignment horizontal="center" vertical="center"/>
    </xf>
    <xf numFmtId="0" fontId="29" fillId="13" borderId="8" xfId="0" applyFont="1" applyFill="1" applyBorder="1" applyAlignment="1">
      <alignment horizontal="center" vertical="center"/>
    </xf>
    <xf numFmtId="1" fontId="29" fillId="13" borderId="9" xfId="0" applyNumberFormat="1" applyFont="1" applyFill="1" applyBorder="1" applyAlignment="1">
      <alignment horizontal="center" vertical="center"/>
    </xf>
    <xf numFmtId="0" fontId="29" fillId="13" borderId="10" xfId="0" applyFont="1" applyFill="1" applyBorder="1" applyAlignment="1">
      <alignment horizontal="center" vertical="center"/>
    </xf>
    <xf numFmtId="0" fontId="30" fillId="0" borderId="22" xfId="0" applyFont="1" applyBorder="1" applyAlignment="1">
      <alignment horizontal="center" vertical="center"/>
    </xf>
    <xf numFmtId="0" fontId="4" fillId="0" borderId="15" xfId="0" applyFont="1" applyBorder="1" applyAlignment="1">
      <alignment horizontal="center" vertical="center"/>
    </xf>
    <xf numFmtId="49" fontId="4" fillId="0" borderId="11" xfId="0" applyNumberFormat="1" applyFont="1" applyBorder="1" applyAlignment="1">
      <alignmen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0" xfId="0" applyAlignment="1">
      <alignment horizontal="left"/>
    </xf>
    <xf numFmtId="0" fontId="4" fillId="0" borderId="1" xfId="0" applyFont="1" applyBorder="1" applyAlignment="1">
      <alignment vertical="center"/>
    </xf>
    <xf numFmtId="49" fontId="17" fillId="13" borderId="21" xfId="12" applyNumberFormat="1" applyFont="1" applyFill="1" applyBorder="1" applyAlignment="1">
      <alignment horizontal="center" vertical="center"/>
    </xf>
    <xf numFmtId="49" fontId="17" fillId="13" borderId="33" xfId="12" applyNumberFormat="1" applyFont="1" applyFill="1" applyBorder="1" applyAlignment="1">
      <alignment horizontal="center" vertical="center"/>
    </xf>
    <xf numFmtId="49" fontId="17" fillId="13" borderId="34" xfId="12" applyNumberFormat="1" applyFont="1" applyFill="1" applyBorder="1" applyAlignment="1">
      <alignment horizontal="center" vertical="center"/>
    </xf>
    <xf numFmtId="49" fontId="17" fillId="11" borderId="21" xfId="12" applyNumberFormat="1" applyFont="1" applyFill="1" applyBorder="1" applyAlignment="1">
      <alignment horizontal="center" vertical="center"/>
    </xf>
    <xf numFmtId="49" fontId="17" fillId="11" borderId="33" xfId="12" applyNumberFormat="1" applyFont="1" applyFill="1" applyBorder="1" applyAlignment="1">
      <alignment horizontal="center" vertical="center"/>
    </xf>
    <xf numFmtId="49" fontId="17" fillId="11" borderId="34" xfId="12" applyNumberFormat="1" applyFont="1" applyFill="1" applyBorder="1" applyAlignment="1">
      <alignment horizontal="center" vertical="center"/>
    </xf>
    <xf numFmtId="49" fontId="17" fillId="3" borderId="21" xfId="12" applyNumberFormat="1" applyFont="1" applyFill="1" applyBorder="1" applyAlignment="1">
      <alignment horizontal="center" vertical="center"/>
    </xf>
    <xf numFmtId="49" fontId="17" fillId="3" borderId="33" xfId="12" applyNumberFormat="1" applyFont="1" applyFill="1" applyBorder="1" applyAlignment="1">
      <alignment horizontal="center" vertical="center"/>
    </xf>
    <xf numFmtId="49" fontId="17" fillId="3" borderId="34" xfId="12" applyNumberFormat="1" applyFont="1" applyFill="1" applyBorder="1" applyAlignment="1">
      <alignment horizontal="center" vertical="center"/>
    </xf>
    <xf numFmtId="49" fontId="17" fillId="9" borderId="21" xfId="12" applyNumberFormat="1" applyFont="1" applyFill="1" applyBorder="1" applyAlignment="1">
      <alignment horizontal="center" vertical="center"/>
    </xf>
    <xf numFmtId="49" fontId="17" fillId="9" borderId="33" xfId="12" applyNumberFormat="1" applyFont="1" applyFill="1" applyBorder="1" applyAlignment="1">
      <alignment horizontal="center" vertical="center"/>
    </xf>
    <xf numFmtId="49" fontId="17" fillId="9" borderId="34" xfId="12" applyNumberFormat="1" applyFont="1" applyFill="1" applyBorder="1" applyAlignment="1">
      <alignment horizontal="center" vertical="center"/>
    </xf>
    <xf numFmtId="49" fontId="17" fillId="5" borderId="21" xfId="12" applyNumberFormat="1" applyFont="1" applyFill="1" applyBorder="1" applyAlignment="1">
      <alignment horizontal="center" vertical="center"/>
    </xf>
    <xf numFmtId="49" fontId="17" fillId="5" borderId="33" xfId="12" applyNumberFormat="1" applyFont="1" applyFill="1" applyBorder="1" applyAlignment="1">
      <alignment horizontal="center" vertical="center"/>
    </xf>
    <xf numFmtId="49" fontId="17" fillId="5" borderId="34" xfId="12" applyNumberFormat="1" applyFont="1" applyFill="1" applyBorder="1" applyAlignment="1">
      <alignment horizontal="center" vertical="center"/>
    </xf>
    <xf numFmtId="0" fontId="10" fillId="0" borderId="1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0" fillId="0" borderId="19" xfId="0" applyFont="1" applyBorder="1" applyAlignment="1">
      <alignment horizontal="center" vertical="center"/>
    </xf>
    <xf numFmtId="0" fontId="10" fillId="0" borderId="54" xfId="0" applyFont="1" applyBorder="1" applyAlignment="1">
      <alignment horizontal="center" vertical="center"/>
    </xf>
    <xf numFmtId="0" fontId="10" fillId="0" borderId="53" xfId="0" applyFont="1" applyBorder="1" applyAlignment="1">
      <alignment horizontal="center" vertical="center"/>
    </xf>
    <xf numFmtId="0" fontId="10" fillId="0" borderId="13" xfId="0" applyFont="1" applyBorder="1" applyAlignment="1">
      <alignment horizontal="center" vertical="center"/>
    </xf>
    <xf numFmtId="0" fontId="10" fillId="0" borderId="15" xfId="0" applyFont="1" applyBorder="1" applyAlignment="1">
      <alignment horizontal="center" vertical="center"/>
    </xf>
    <xf numFmtId="0" fontId="10" fillId="0" borderId="11" xfId="0" applyFont="1" applyBorder="1" applyAlignment="1">
      <alignment horizontal="center" vertical="center"/>
    </xf>
    <xf numFmtId="0" fontId="10" fillId="0" borderId="14" xfId="0" applyFont="1" applyBorder="1" applyAlignment="1">
      <alignment horizontal="center" vertical="center"/>
    </xf>
    <xf numFmtId="0" fontId="10" fillId="0" borderId="22" xfId="0" applyFont="1" applyBorder="1" applyAlignment="1">
      <alignment horizontal="center" vertical="center"/>
    </xf>
    <xf numFmtId="0" fontId="10" fillId="0" borderId="20" xfId="0" applyFont="1" applyBorder="1" applyAlignment="1">
      <alignment horizontal="center" vertical="center"/>
    </xf>
    <xf numFmtId="0" fontId="31" fillId="0" borderId="55" xfId="0" applyFont="1" applyBorder="1" applyAlignment="1">
      <alignment vertical="center" wrapText="1"/>
    </xf>
    <xf numFmtId="0" fontId="4" fillId="0" borderId="13" xfId="0" applyFont="1" applyBorder="1" applyAlignment="1">
      <alignment horizontal="center" vertical="center"/>
    </xf>
    <xf numFmtId="0" fontId="4" fillId="0" borderId="1" xfId="0" applyFont="1" applyBorder="1" applyAlignment="1">
      <alignment horizontal="center" vertical="center"/>
    </xf>
    <xf numFmtId="0" fontId="4" fillId="0" borderId="11" xfId="0" applyFont="1" applyBorder="1" applyAlignment="1">
      <alignment horizontal="center" vertical="center"/>
    </xf>
    <xf numFmtId="0" fontId="4" fillId="0" borderId="14" xfId="0" applyFont="1" applyBorder="1" applyAlignment="1">
      <alignment horizontal="center" vertical="center"/>
    </xf>
    <xf numFmtId="0" fontId="10" fillId="0" borderId="1" xfId="0" applyFont="1" applyBorder="1" applyAlignment="1">
      <alignment horizontal="center" vertical="center"/>
    </xf>
    <xf numFmtId="0" fontId="31" fillId="0" borderId="55" xfId="0" applyFont="1" applyBorder="1" applyAlignment="1">
      <alignment horizontal="center" vertical="center" wrapText="1"/>
    </xf>
    <xf numFmtId="0" fontId="31" fillId="0" borderId="56" xfId="0" applyFont="1" applyBorder="1" applyAlignment="1">
      <alignment horizontal="center" vertical="center" wrapText="1"/>
    </xf>
    <xf numFmtId="0" fontId="31" fillId="0" borderId="57" xfId="0" applyFont="1" applyBorder="1" applyAlignment="1">
      <alignment vertical="center" wrapText="1"/>
    </xf>
    <xf numFmtId="49" fontId="4" fillId="0" borderId="22" xfId="0" applyNumberFormat="1" applyFont="1" applyBorder="1" applyAlignment="1">
      <alignment vertical="center"/>
    </xf>
    <xf numFmtId="2" fontId="31" fillId="0" borderId="55" xfId="0" applyNumberFormat="1" applyFont="1" applyBorder="1" applyAlignment="1">
      <alignment vertical="center" wrapText="1"/>
    </xf>
    <xf numFmtId="2" fontId="10" fillId="0" borderId="1" xfId="0" applyNumberFormat="1" applyFont="1" applyBorder="1" applyAlignment="1">
      <alignment horizontal="center" vertical="center"/>
    </xf>
    <xf numFmtId="1" fontId="10" fillId="0" borderId="48" xfId="0" applyNumberFormat="1" applyFont="1" applyBorder="1" applyAlignment="1">
      <alignment horizontal="center" vertical="center"/>
    </xf>
    <xf numFmtId="1" fontId="0" fillId="0" borderId="48" xfId="0" applyNumberFormat="1" applyBorder="1" applyAlignment="1">
      <alignment horizontal="center" vertical="center"/>
    </xf>
    <xf numFmtId="1" fontId="10" fillId="0" borderId="20" xfId="0" applyNumberFormat="1" applyFont="1" applyBorder="1" applyAlignment="1">
      <alignment horizontal="center" vertical="center"/>
    </xf>
    <xf numFmtId="0" fontId="10" fillId="0" borderId="56" xfId="0" applyFont="1" applyBorder="1" applyAlignment="1">
      <alignment horizontal="center" vertical="center" wrapText="1"/>
    </xf>
    <xf numFmtId="0" fontId="10" fillId="0" borderId="57" xfId="0" applyFont="1" applyBorder="1" applyAlignment="1">
      <alignment vertical="center" wrapText="1"/>
    </xf>
    <xf numFmtId="0" fontId="31" fillId="0" borderId="59" xfId="0" applyFont="1" applyBorder="1" applyAlignment="1">
      <alignment horizontal="center" vertical="center" wrapText="1"/>
    </xf>
    <xf numFmtId="0" fontId="31" fillId="0" borderId="20" xfId="0" applyFont="1" applyBorder="1" applyAlignment="1">
      <alignment horizontal="center" vertical="center" wrapText="1"/>
    </xf>
    <xf numFmtId="0" fontId="4" fillId="0" borderId="20" xfId="0" applyFont="1" applyBorder="1" applyAlignment="1">
      <alignment horizontal="center" vertical="center"/>
    </xf>
    <xf numFmtId="0" fontId="10" fillId="0" borderId="20" xfId="0" applyFont="1" applyBorder="1" applyAlignment="1">
      <alignment horizontal="center" vertical="center" wrapText="1"/>
    </xf>
    <xf numFmtId="1" fontId="31" fillId="0" borderId="20" xfId="0" applyNumberFormat="1" applyFont="1" applyBorder="1" applyAlignment="1">
      <alignment horizontal="center" vertical="center" wrapText="1"/>
    </xf>
    <xf numFmtId="1" fontId="10" fillId="0" borderId="20" xfId="0" applyNumberFormat="1" applyFont="1" applyBorder="1" applyAlignment="1">
      <alignment horizontal="center" vertical="center" wrapText="1"/>
    </xf>
    <xf numFmtId="167" fontId="10" fillId="0" borderId="13" xfId="0" applyNumberFormat="1" applyFont="1" applyBorder="1" applyAlignment="1">
      <alignment horizontal="center" vertical="center"/>
    </xf>
    <xf numFmtId="0" fontId="4" fillId="0" borderId="11" xfId="0" applyFont="1" applyBorder="1" applyAlignment="1">
      <alignment vertical="center"/>
    </xf>
    <xf numFmtId="0" fontId="10" fillId="0" borderId="55" xfId="0" applyFont="1" applyBorder="1" applyAlignment="1">
      <alignment horizontal="center" vertical="center" wrapText="1"/>
    </xf>
    <xf numFmtId="167" fontId="31" fillId="0" borderId="55" xfId="0" applyNumberFormat="1" applyFont="1" applyBorder="1" applyAlignment="1">
      <alignment horizontal="center" vertical="center" wrapText="1"/>
    </xf>
    <xf numFmtId="0" fontId="10" fillId="0" borderId="56" xfId="0" applyFont="1" applyBorder="1" applyAlignment="1">
      <alignment vertical="center" wrapText="1"/>
    </xf>
    <xf numFmtId="0" fontId="31" fillId="0" borderId="56" xfId="0" applyFont="1" applyBorder="1" applyAlignment="1">
      <alignment vertical="center" wrapText="1"/>
    </xf>
    <xf numFmtId="0" fontId="31" fillId="0" borderId="60" xfId="0" applyFont="1" applyBorder="1" applyAlignment="1">
      <alignment vertical="center" wrapText="1"/>
    </xf>
    <xf numFmtId="0" fontId="31" fillId="0" borderId="61" xfId="0" applyFont="1" applyBorder="1" applyAlignment="1">
      <alignment vertical="center" wrapText="1"/>
    </xf>
    <xf numFmtId="0" fontId="0" fillId="0" borderId="62" xfId="0" applyBorder="1" applyAlignment="1">
      <alignment horizontal="center" vertical="center" wrapText="1"/>
    </xf>
    <xf numFmtId="0" fontId="0" fillId="0" borderId="63" xfId="0" applyBorder="1" applyAlignment="1">
      <alignment horizontal="center" vertical="center" wrapText="1"/>
    </xf>
    <xf numFmtId="0" fontId="0" fillId="0" borderId="64" xfId="0" applyBorder="1" applyAlignment="1">
      <alignment horizontal="center" vertical="center" wrapText="1"/>
    </xf>
    <xf numFmtId="0" fontId="10" fillId="0" borderId="52" xfId="0" applyFont="1" applyBorder="1" applyAlignment="1">
      <alignment vertical="center"/>
    </xf>
    <xf numFmtId="0" fontId="10" fillId="0" borderId="48" xfId="0" applyFont="1" applyBorder="1" applyAlignment="1">
      <alignment vertical="center"/>
    </xf>
    <xf numFmtId="0" fontId="4" fillId="0" borderId="48" xfId="0" applyFont="1" applyBorder="1" applyAlignment="1">
      <alignment vertical="center"/>
    </xf>
    <xf numFmtId="0" fontId="0" fillId="0" borderId="48" xfId="0" applyBorder="1" applyAlignment="1">
      <alignment vertical="center"/>
    </xf>
    <xf numFmtId="0" fontId="0" fillId="0" borderId="47" xfId="0" applyBorder="1" applyAlignment="1">
      <alignment vertical="center"/>
    </xf>
    <xf numFmtId="0" fontId="0" fillId="0" borderId="65" xfId="0" applyBorder="1"/>
    <xf numFmtId="0" fontId="10" fillId="0" borderId="66" xfId="0" applyFont="1" applyBorder="1" applyAlignment="1">
      <alignment horizontal="center" vertical="center"/>
    </xf>
    <xf numFmtId="0" fontId="4" fillId="0" borderId="66" xfId="0" applyFont="1"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167" fontId="31" fillId="0" borderId="55" xfId="0" applyNumberFormat="1" applyFont="1" applyBorder="1" applyAlignment="1">
      <alignment vertical="center" wrapText="1"/>
    </xf>
    <xf numFmtId="0" fontId="0" fillId="0" borderId="1" xfId="0" applyBorder="1"/>
    <xf numFmtId="0" fontId="0" fillId="0" borderId="1" xfId="0" applyBorder="1" applyAlignment="1">
      <alignment horizontal="center"/>
    </xf>
    <xf numFmtId="0" fontId="0" fillId="0" borderId="20" xfId="0" applyBorder="1" applyAlignment="1">
      <alignment horizontal="center"/>
    </xf>
    <xf numFmtId="0" fontId="4" fillId="0" borderId="1" xfId="0" applyFont="1" applyBorder="1"/>
    <xf numFmtId="0" fontId="0" fillId="0" borderId="14" xfId="0" applyBorder="1" applyAlignment="1">
      <alignment horizontal="center"/>
    </xf>
    <xf numFmtId="0" fontId="0" fillId="0" borderId="15" xfId="0" applyBorder="1" applyAlignment="1">
      <alignment horizontal="center"/>
    </xf>
    <xf numFmtId="0" fontId="0" fillId="0" borderId="14" xfId="0" applyBorder="1"/>
    <xf numFmtId="0" fontId="0" fillId="0" borderId="13" xfId="0" applyBorder="1" applyAlignment="1">
      <alignment horizontal="center"/>
    </xf>
    <xf numFmtId="49" fontId="0" fillId="0" borderId="14" xfId="0" applyNumberFormat="1" applyBorder="1" applyAlignment="1">
      <alignment vertical="center"/>
    </xf>
    <xf numFmtId="49" fontId="0" fillId="0" borderId="26" xfId="0" applyNumberFormat="1" applyBorder="1" applyAlignment="1">
      <alignment vertical="center"/>
    </xf>
    <xf numFmtId="0" fontId="4" fillId="0" borderId="14" xfId="0" applyFont="1" applyBorder="1"/>
    <xf numFmtId="0" fontId="8" fillId="14" borderId="1" xfId="0" applyFont="1" applyFill="1" applyBorder="1" applyAlignment="1">
      <alignment vertical="center"/>
    </xf>
    <xf numFmtId="1" fontId="4" fillId="7" borderId="16" xfId="0" applyNumberFormat="1" applyFont="1" applyFill="1" applyBorder="1" applyAlignment="1">
      <alignment horizontal="center" vertical="center"/>
    </xf>
    <xf numFmtId="0" fontId="10" fillId="0" borderId="69" xfId="0" applyFont="1" applyBorder="1" applyAlignment="1">
      <alignment horizontal="center" vertical="center" wrapText="1"/>
    </xf>
    <xf numFmtId="0" fontId="0" fillId="0" borderId="13" xfId="0" applyBorder="1"/>
    <xf numFmtId="167" fontId="4" fillId="0" borderId="1" xfId="0" applyNumberFormat="1" applyFont="1" applyBorder="1" applyAlignment="1">
      <alignment vertical="center" wrapText="1"/>
    </xf>
    <xf numFmtId="0" fontId="8" fillId="7" borderId="0" xfId="0" applyFont="1" applyFill="1" applyAlignment="1">
      <alignment horizontal="center" vertical="center"/>
    </xf>
    <xf numFmtId="1" fontId="8" fillId="7" borderId="16" xfId="0" applyNumberFormat="1" applyFont="1" applyFill="1" applyBorder="1" applyAlignment="1">
      <alignment horizontal="center" vertical="center"/>
    </xf>
    <xf numFmtId="1" fontId="4" fillId="10" borderId="27" xfId="0" applyNumberFormat="1" applyFont="1" applyFill="1" applyBorder="1" applyAlignment="1">
      <alignment horizontal="center" vertical="center"/>
    </xf>
    <xf numFmtId="2" fontId="0" fillId="0" borderId="13" xfId="0" applyNumberFormat="1" applyBorder="1" applyAlignment="1">
      <alignment horizontal="center" vertical="center"/>
    </xf>
    <xf numFmtId="0" fontId="0" fillId="0" borderId="11" xfId="0" applyBorder="1"/>
    <xf numFmtId="1" fontId="4" fillId="14" borderId="27" xfId="0" applyNumberFormat="1" applyFont="1" applyFill="1" applyBorder="1" applyAlignment="1">
      <alignment horizontal="center" vertical="center"/>
    </xf>
    <xf numFmtId="1" fontId="4" fillId="14" borderId="16" xfId="0" applyNumberFormat="1" applyFont="1" applyFill="1" applyBorder="1" applyAlignment="1">
      <alignment horizontal="center" vertical="center"/>
    </xf>
    <xf numFmtId="0" fontId="33" fillId="3" borderId="20" xfId="0" applyFont="1" applyFill="1" applyBorder="1" applyAlignment="1">
      <alignment vertical="center"/>
    </xf>
    <xf numFmtId="0" fontId="32" fillId="0" borderId="55" xfId="0" applyFont="1" applyBorder="1" applyAlignment="1">
      <alignment vertical="center" wrapText="1"/>
    </xf>
    <xf numFmtId="1" fontId="4" fillId="7" borderId="27" xfId="0" applyNumberFormat="1" applyFont="1" applyFill="1" applyBorder="1" applyAlignment="1">
      <alignment horizontal="center" vertical="center"/>
    </xf>
    <xf numFmtId="0" fontId="0" fillId="0" borderId="68" xfId="0" applyBorder="1" applyAlignment="1">
      <alignment horizontal="center" vertical="center"/>
    </xf>
    <xf numFmtId="0" fontId="0" fillId="0" borderId="42" xfId="0" applyBorder="1" applyAlignment="1">
      <alignment horizontal="center" vertical="center"/>
    </xf>
    <xf numFmtId="0" fontId="0" fillId="0" borderId="42" xfId="0" applyBorder="1"/>
    <xf numFmtId="0" fontId="7" fillId="15" borderId="0" xfId="0" applyFont="1" applyFill="1" applyAlignment="1">
      <alignment horizontal="center" vertical="center"/>
    </xf>
    <xf numFmtId="0" fontId="8" fillId="15" borderId="0" xfId="0" applyFont="1" applyFill="1" applyAlignment="1">
      <alignment horizontal="center" vertical="center"/>
    </xf>
    <xf numFmtId="49" fontId="8" fillId="14" borderId="13" xfId="0" applyNumberFormat="1" applyFont="1" applyFill="1" applyBorder="1" applyAlignment="1">
      <alignment vertical="center"/>
    </xf>
    <xf numFmtId="0" fontId="8" fillId="14" borderId="11" xfId="0" applyFont="1" applyFill="1" applyBorder="1" applyAlignment="1">
      <alignment horizontal="left" vertical="center"/>
    </xf>
    <xf numFmtId="0" fontId="8" fillId="7" borderId="15" xfId="0" applyFont="1" applyFill="1" applyBorder="1" applyAlignment="1">
      <alignment horizontal="left" vertical="center"/>
    </xf>
    <xf numFmtId="0" fontId="8" fillId="7" borderId="11" xfId="0" applyFont="1" applyFill="1" applyBorder="1" applyAlignment="1">
      <alignment horizontal="left" vertical="center"/>
    </xf>
    <xf numFmtId="49" fontId="4" fillId="7" borderId="11" xfId="0" applyNumberFormat="1" applyFont="1" applyFill="1" applyBorder="1" applyAlignment="1">
      <alignment vertical="center"/>
    </xf>
    <xf numFmtId="0" fontId="8" fillId="0" borderId="1" xfId="0" applyFont="1" applyBorder="1" applyAlignment="1">
      <alignment horizontal="left" vertical="center"/>
    </xf>
    <xf numFmtId="1" fontId="8" fillId="0" borderId="14" xfId="0" applyNumberFormat="1" applyFont="1" applyBorder="1" applyAlignment="1">
      <alignment horizontal="center" vertical="center"/>
    </xf>
    <xf numFmtId="1" fontId="8" fillId="0" borderId="13" xfId="0" applyNumberFormat="1" applyFont="1" applyBorder="1" applyAlignment="1">
      <alignment horizontal="center" vertical="center"/>
    </xf>
    <xf numFmtId="1" fontId="7" fillId="7" borderId="14" xfId="0" applyNumberFormat="1" applyFont="1" applyFill="1" applyBorder="1" applyAlignment="1">
      <alignment horizontal="center" vertical="center"/>
    </xf>
    <xf numFmtId="1" fontId="4" fillId="6" borderId="27" xfId="0" applyNumberFormat="1" applyFont="1" applyFill="1" applyBorder="1" applyAlignment="1">
      <alignment horizontal="center" vertical="center"/>
    </xf>
    <xf numFmtId="165" fontId="7" fillId="9" borderId="27" xfId="0" applyNumberFormat="1" applyFont="1" applyFill="1" applyBorder="1" applyAlignment="1">
      <alignment horizontal="center" vertical="center"/>
    </xf>
    <xf numFmtId="165" fontId="7" fillId="9" borderId="23" xfId="0" applyNumberFormat="1" applyFont="1" applyFill="1" applyBorder="1" applyAlignment="1">
      <alignment horizontal="center" vertical="center"/>
    </xf>
    <xf numFmtId="165" fontId="7" fillId="9" borderId="45" xfId="0" applyNumberFormat="1" applyFont="1" applyFill="1" applyBorder="1" applyAlignment="1">
      <alignment horizontal="center" vertical="center"/>
    </xf>
    <xf numFmtId="165" fontId="7" fillId="9" borderId="50" xfId="0" applyNumberFormat="1" applyFont="1" applyFill="1" applyBorder="1" applyAlignment="1">
      <alignment horizontal="center" vertical="center"/>
    </xf>
    <xf numFmtId="164" fontId="8" fillId="14" borderId="16" xfId="0" applyNumberFormat="1" applyFont="1" applyFill="1" applyBorder="1" applyAlignment="1">
      <alignment horizontal="center" vertical="center"/>
    </xf>
    <xf numFmtId="1" fontId="8" fillId="14" borderId="19" xfId="0" applyNumberFormat="1" applyFont="1" applyFill="1" applyBorder="1" applyAlignment="1">
      <alignment horizontal="center" vertical="center"/>
    </xf>
    <xf numFmtId="0" fontId="8" fillId="0" borderId="13" xfId="0" applyFont="1" applyBorder="1" applyAlignment="1">
      <alignment horizontal="left" vertical="center"/>
    </xf>
    <xf numFmtId="0" fontId="8" fillId="0" borderId="16" xfId="0" applyFont="1" applyBorder="1" applyAlignment="1">
      <alignment horizontal="left" vertical="center"/>
    </xf>
    <xf numFmtId="164" fontId="8" fillId="0" borderId="16" xfId="0" applyNumberFormat="1" applyFont="1" applyBorder="1" applyAlignment="1">
      <alignment horizontal="center" vertical="center"/>
    </xf>
    <xf numFmtId="1" fontId="8" fillId="0" borderId="19" xfId="0" applyNumberFormat="1" applyFont="1" applyBorder="1" applyAlignment="1">
      <alignment horizontal="center" vertical="center"/>
    </xf>
    <xf numFmtId="1" fontId="8" fillId="0" borderId="1" xfId="0" applyNumberFormat="1" applyFont="1" applyBorder="1" applyAlignment="1">
      <alignment horizontal="center" vertical="center"/>
    </xf>
    <xf numFmtId="164" fontId="8" fillId="0" borderId="1" xfId="0" applyNumberFormat="1" applyFont="1" applyBorder="1" applyAlignment="1">
      <alignment horizontal="center" vertical="center"/>
    </xf>
    <xf numFmtId="164" fontId="8" fillId="7" borderId="16" xfId="0" applyNumberFormat="1" applyFont="1" applyFill="1" applyBorder="1" applyAlignment="1">
      <alignment horizontal="center" vertical="center"/>
    </xf>
    <xf numFmtId="1" fontId="8" fillId="7" borderId="19" xfId="0" applyNumberFormat="1" applyFont="1" applyFill="1" applyBorder="1" applyAlignment="1">
      <alignment horizontal="center" vertical="center"/>
    </xf>
    <xf numFmtId="0" fontId="4" fillId="7" borderId="1" xfId="0" applyFont="1" applyFill="1" applyBorder="1" applyAlignment="1">
      <alignment vertical="center"/>
    </xf>
    <xf numFmtId="0" fontId="0" fillId="0" borderId="59" xfId="0" applyBorder="1" applyAlignment="1">
      <alignment horizontal="center"/>
    </xf>
    <xf numFmtId="164" fontId="8" fillId="6" borderId="16" xfId="0" applyNumberFormat="1" applyFont="1" applyFill="1" applyBorder="1" applyAlignment="1">
      <alignment horizontal="center" vertical="center"/>
    </xf>
    <xf numFmtId="1" fontId="8" fillId="6" borderId="19" xfId="0" applyNumberFormat="1" applyFont="1" applyFill="1" applyBorder="1" applyAlignment="1">
      <alignment horizontal="center" vertical="center"/>
    </xf>
    <xf numFmtId="1" fontId="4" fillId="0" borderId="14" xfId="0" applyNumberFormat="1" applyFont="1" applyBorder="1" applyAlignment="1">
      <alignment horizontal="center" vertical="center"/>
    </xf>
    <xf numFmtId="1" fontId="4" fillId="6" borderId="13" xfId="0" applyNumberFormat="1" applyFont="1" applyFill="1" applyBorder="1" applyAlignment="1">
      <alignment horizontal="center" vertical="center"/>
    </xf>
    <xf numFmtId="1" fontId="4" fillId="7" borderId="43" xfId="0" applyNumberFormat="1" applyFont="1" applyFill="1" applyBorder="1" applyAlignment="1">
      <alignment horizontal="center" vertical="center"/>
    </xf>
    <xf numFmtId="1" fontId="4" fillId="7" borderId="13" xfId="0" applyNumberFormat="1" applyFont="1" applyFill="1" applyBorder="1" applyAlignment="1">
      <alignment horizontal="center" vertical="center"/>
    </xf>
    <xf numFmtId="1" fontId="4" fillId="10" borderId="43" xfId="0" applyNumberFormat="1" applyFont="1" applyFill="1" applyBorder="1" applyAlignment="1">
      <alignment horizontal="center" vertical="center"/>
    </xf>
    <xf numFmtId="1" fontId="4" fillId="10" borderId="13" xfId="0" applyNumberFormat="1" applyFont="1" applyFill="1" applyBorder="1" applyAlignment="1">
      <alignment horizontal="center" vertical="center"/>
    </xf>
    <xf numFmtId="1" fontId="4" fillId="14" borderId="43" xfId="0" applyNumberFormat="1" applyFont="1" applyFill="1" applyBorder="1" applyAlignment="1">
      <alignment horizontal="center" vertical="center"/>
    </xf>
    <xf numFmtId="1" fontId="4" fillId="14" borderId="13" xfId="0" applyNumberFormat="1" applyFont="1" applyFill="1" applyBorder="1" applyAlignment="1">
      <alignment horizontal="center" vertical="center"/>
    </xf>
    <xf numFmtId="1" fontId="4" fillId="12" borderId="43" xfId="0" applyNumberFormat="1" applyFont="1" applyFill="1" applyBorder="1" applyAlignment="1">
      <alignment horizontal="center" vertical="center"/>
    </xf>
    <xf numFmtId="1" fontId="4" fillId="12" borderId="13" xfId="0" applyNumberFormat="1" applyFont="1" applyFill="1" applyBorder="1" applyAlignment="1">
      <alignment horizontal="center" vertical="center"/>
    </xf>
    <xf numFmtId="0" fontId="0" fillId="0" borderId="70" xfId="0" applyBorder="1" applyAlignment="1">
      <alignment horizontal="center" vertical="center"/>
    </xf>
    <xf numFmtId="0" fontId="0" fillId="0" borderId="58" xfId="0" applyBorder="1" applyAlignment="1">
      <alignment vertical="center"/>
    </xf>
    <xf numFmtId="49" fontId="0" fillId="0" borderId="71" xfId="0" applyNumberFormat="1" applyBorder="1" applyAlignment="1">
      <alignment vertical="center"/>
    </xf>
    <xf numFmtId="0" fontId="0" fillId="0" borderId="72" xfId="0" applyBorder="1" applyAlignment="1">
      <alignment horizontal="center" vertical="center"/>
    </xf>
    <xf numFmtId="0" fontId="0" fillId="0" borderId="73" xfId="0" applyBorder="1" applyAlignment="1">
      <alignment vertical="center"/>
    </xf>
    <xf numFmtId="0" fontId="0" fillId="0" borderId="58" xfId="0" applyBorder="1" applyAlignment="1">
      <alignment horizontal="center" vertical="center"/>
    </xf>
    <xf numFmtId="0" fontId="0" fillId="0" borderId="71"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49" fontId="17" fillId="5" borderId="77" xfId="12" applyNumberFormat="1" applyFont="1" applyFill="1" applyBorder="1" applyAlignment="1">
      <alignment horizontal="center" vertical="center"/>
    </xf>
    <xf numFmtId="49" fontId="17" fillId="5" borderId="32" xfId="12" applyNumberFormat="1" applyFont="1" applyFill="1" applyBorder="1" applyAlignment="1">
      <alignment horizontal="center" vertical="center"/>
    </xf>
    <xf numFmtId="0" fontId="24" fillId="5" borderId="9" xfId="0" applyFont="1" applyFill="1" applyBorder="1" applyAlignment="1">
      <alignment horizontal="center" vertical="center"/>
    </xf>
    <xf numFmtId="1" fontId="4" fillId="6" borderId="58" xfId="0" applyNumberFormat="1" applyFont="1" applyFill="1" applyBorder="1" applyAlignment="1">
      <alignment horizontal="center" vertical="center"/>
    </xf>
    <xf numFmtId="164" fontId="8" fillId="16" borderId="1" xfId="0" applyNumberFormat="1" applyFont="1" applyFill="1" applyBorder="1" applyAlignment="1">
      <alignment horizontal="center" vertical="center"/>
    </xf>
    <xf numFmtId="0" fontId="8" fillId="16" borderId="13" xfId="0" applyFont="1" applyFill="1" applyBorder="1" applyAlignment="1">
      <alignment horizontal="left" vertical="center"/>
    </xf>
    <xf numFmtId="1" fontId="4" fillId="10" borderId="16" xfId="0" applyNumberFormat="1" applyFont="1" applyFill="1" applyBorder="1" applyAlignment="1">
      <alignment horizontal="center" vertical="center"/>
    </xf>
    <xf numFmtId="1" fontId="8" fillId="10" borderId="11" xfId="0" applyNumberFormat="1" applyFont="1" applyFill="1" applyBorder="1" applyAlignment="1">
      <alignment horizontal="center" vertical="center"/>
    </xf>
    <xf numFmtId="1" fontId="8" fillId="10" borderId="30" xfId="0" applyNumberFormat="1" applyFont="1" applyFill="1" applyBorder="1" applyAlignment="1">
      <alignment horizontal="center" vertical="center"/>
    </xf>
    <xf numFmtId="1" fontId="4" fillId="10" borderId="24" xfId="0" applyNumberFormat="1" applyFont="1" applyFill="1" applyBorder="1" applyAlignment="1">
      <alignment horizontal="center" vertical="center"/>
    </xf>
    <xf numFmtId="0" fontId="14" fillId="3" borderId="68" xfId="0" applyFont="1" applyFill="1" applyBorder="1" applyAlignment="1">
      <alignment vertical="center"/>
    </xf>
    <xf numFmtId="1" fontId="4" fillId="9" borderId="0" xfId="0" applyNumberFormat="1" applyFont="1" applyFill="1" applyAlignment="1">
      <alignment horizontal="center" vertical="center"/>
    </xf>
    <xf numFmtId="1" fontId="4" fillId="7" borderId="24" xfId="0" applyNumberFormat="1" applyFont="1" applyFill="1" applyBorder="1" applyAlignment="1">
      <alignment horizontal="center" vertical="center"/>
    </xf>
    <xf numFmtId="0" fontId="4" fillId="0" borderId="48" xfId="0" applyFont="1" applyBorder="1" applyAlignment="1">
      <alignment horizontal="center" vertical="center"/>
    </xf>
    <xf numFmtId="0" fontId="4" fillId="0" borderId="0" xfId="0" applyFont="1"/>
    <xf numFmtId="1" fontId="4" fillId="12" borderId="16" xfId="0" applyNumberFormat="1" applyFont="1" applyFill="1" applyBorder="1" applyAlignment="1">
      <alignment horizontal="center" vertical="center"/>
    </xf>
    <xf numFmtId="49" fontId="17" fillId="5" borderId="23" xfId="12" applyNumberFormat="1" applyFont="1" applyFill="1" applyBorder="1" applyAlignment="1">
      <alignment horizontal="center" vertical="center"/>
    </xf>
    <xf numFmtId="49" fontId="17" fillId="9" borderId="23" xfId="12" applyNumberFormat="1" applyFont="1" applyFill="1" applyBorder="1" applyAlignment="1">
      <alignment horizontal="center" vertical="center"/>
    </xf>
    <xf numFmtId="1" fontId="0" fillId="0" borderId="52" xfId="0" applyNumberFormat="1" applyBorder="1" applyAlignment="1">
      <alignment horizontal="center" vertical="center"/>
    </xf>
    <xf numFmtId="1" fontId="4" fillId="6" borderId="23" xfId="0" applyNumberFormat="1" applyFont="1" applyFill="1" applyBorder="1" applyAlignment="1">
      <alignment horizontal="center" vertical="center"/>
    </xf>
    <xf numFmtId="49" fontId="17" fillId="13" borderId="23" xfId="12" applyNumberFormat="1" applyFont="1" applyFill="1" applyBorder="1" applyAlignment="1">
      <alignment horizontal="center" vertical="center"/>
    </xf>
    <xf numFmtId="49" fontId="17" fillId="11" borderId="23" xfId="12" applyNumberFormat="1" applyFont="1" applyFill="1" applyBorder="1" applyAlignment="1">
      <alignment horizontal="center" vertical="center"/>
    </xf>
    <xf numFmtId="49" fontId="4" fillId="0" borderId="14" xfId="0" applyNumberFormat="1" applyFont="1" applyBorder="1" applyAlignment="1">
      <alignment vertical="center"/>
    </xf>
    <xf numFmtId="0" fontId="4" fillId="0" borderId="13" xfId="0" applyFont="1" applyBorder="1"/>
    <xf numFmtId="1" fontId="4" fillId="14" borderId="23" xfId="0" applyNumberFormat="1" applyFont="1" applyFill="1" applyBorder="1" applyAlignment="1">
      <alignment horizontal="center" vertical="center"/>
    </xf>
    <xf numFmtId="1" fontId="4" fillId="10" borderId="18" xfId="0" applyNumberFormat="1" applyFont="1" applyFill="1" applyBorder="1" applyAlignment="1">
      <alignment horizontal="center" vertical="center"/>
    </xf>
    <xf numFmtId="1" fontId="4" fillId="10" borderId="23" xfId="0" applyNumberFormat="1" applyFont="1" applyFill="1" applyBorder="1" applyAlignment="1">
      <alignment horizontal="center" vertical="center"/>
    </xf>
    <xf numFmtId="1" fontId="4" fillId="10" borderId="19" xfId="0" applyNumberFormat="1" applyFont="1" applyFill="1" applyBorder="1" applyAlignment="1">
      <alignment horizontal="center" vertical="center"/>
    </xf>
    <xf numFmtId="16" fontId="17" fillId="11" borderId="23" xfId="12" applyNumberFormat="1" applyFont="1" applyFill="1" applyBorder="1" applyAlignment="1">
      <alignment horizontal="center" vertical="center"/>
    </xf>
    <xf numFmtId="165" fontId="7" fillId="11" borderId="27" xfId="0" applyNumberFormat="1" applyFont="1" applyFill="1" applyBorder="1" applyAlignment="1">
      <alignment horizontal="center" vertical="center"/>
    </xf>
    <xf numFmtId="165" fontId="7" fillId="11" borderId="23" xfId="0" applyNumberFormat="1" applyFont="1" applyFill="1" applyBorder="1" applyAlignment="1">
      <alignment horizontal="center" vertical="center"/>
    </xf>
    <xf numFmtId="16" fontId="17" fillId="11" borderId="29" xfId="12" applyNumberFormat="1" applyFont="1" applyFill="1" applyBorder="1" applyAlignment="1">
      <alignment horizontal="center" vertical="center"/>
    </xf>
    <xf numFmtId="165" fontId="7" fillId="11" borderId="28" xfId="0" applyNumberFormat="1" applyFont="1" applyFill="1" applyBorder="1" applyAlignment="1">
      <alignment horizontal="center" vertical="center"/>
    </xf>
    <xf numFmtId="165" fontId="7" fillId="11" borderId="29" xfId="0" applyNumberFormat="1" applyFont="1" applyFill="1" applyBorder="1" applyAlignment="1">
      <alignment horizontal="center" vertical="center"/>
    </xf>
    <xf numFmtId="0" fontId="7" fillId="11" borderId="0" xfId="0" applyFont="1" applyFill="1" applyAlignment="1">
      <alignment horizontal="center" vertical="center"/>
    </xf>
    <xf numFmtId="1" fontId="7" fillId="11" borderId="0" xfId="0" applyNumberFormat="1" applyFont="1" applyFill="1" applyAlignment="1">
      <alignment horizontal="center" vertical="center"/>
    </xf>
    <xf numFmtId="0" fontId="7" fillId="11" borderId="6" xfId="0" applyFont="1" applyFill="1" applyBorder="1" applyAlignment="1">
      <alignment horizontal="center" vertical="center"/>
    </xf>
    <xf numFmtId="0" fontId="7" fillId="11" borderId="7" xfId="0" applyFont="1" applyFill="1" applyBorder="1" applyAlignment="1">
      <alignment horizontal="center" vertical="center"/>
    </xf>
    <xf numFmtId="0" fontId="7" fillId="11" borderId="3" xfId="0" applyFont="1" applyFill="1" applyBorder="1" applyAlignment="1">
      <alignment horizontal="center" vertical="center"/>
    </xf>
    <xf numFmtId="1" fontId="7" fillId="11" borderId="4" xfId="0" applyNumberFormat="1" applyFont="1" applyFill="1" applyBorder="1" applyAlignment="1">
      <alignment horizontal="center" vertical="center"/>
    </xf>
    <xf numFmtId="0" fontId="7" fillId="11" borderId="5" xfId="0" applyFont="1" applyFill="1" applyBorder="1" applyAlignment="1">
      <alignment horizontal="center" vertical="center"/>
    </xf>
    <xf numFmtId="165" fontId="7" fillId="11" borderId="45" xfId="0" applyNumberFormat="1" applyFont="1" applyFill="1" applyBorder="1" applyAlignment="1">
      <alignment horizontal="center" vertical="center"/>
    </xf>
    <xf numFmtId="165" fontId="7" fillId="11" borderId="50" xfId="0" applyNumberFormat="1" applyFont="1" applyFill="1" applyBorder="1" applyAlignment="1">
      <alignment horizontal="center" vertical="center"/>
    </xf>
    <xf numFmtId="0" fontId="15" fillId="11" borderId="0" xfId="0" applyFont="1" applyFill="1" applyAlignment="1">
      <alignment horizontal="center" vertical="center" textRotation="255"/>
    </xf>
    <xf numFmtId="0" fontId="7" fillId="11" borderId="4" xfId="0" applyFont="1" applyFill="1" applyBorder="1" applyAlignment="1">
      <alignment horizontal="center" vertical="center"/>
    </xf>
    <xf numFmtId="16" fontId="17" fillId="11" borderId="50" xfId="12" applyNumberFormat="1" applyFont="1" applyFill="1" applyBorder="1" applyAlignment="1">
      <alignment horizontal="center" vertical="center"/>
    </xf>
    <xf numFmtId="16" fontId="17" fillId="13" borderId="23" xfId="12" applyNumberFormat="1" applyFont="1" applyFill="1" applyBorder="1" applyAlignment="1">
      <alignment horizontal="center" vertical="center"/>
    </xf>
    <xf numFmtId="165" fontId="7" fillId="13" borderId="27" xfId="0" applyNumberFormat="1" applyFont="1" applyFill="1" applyBorder="1" applyAlignment="1">
      <alignment horizontal="center" vertical="center"/>
    </xf>
    <xf numFmtId="165" fontId="7" fillId="13" borderId="23" xfId="0" applyNumberFormat="1" applyFont="1" applyFill="1" applyBorder="1" applyAlignment="1">
      <alignment horizontal="center" vertical="center"/>
    </xf>
    <xf numFmtId="16" fontId="17" fillId="13" borderId="29" xfId="12" applyNumberFormat="1" applyFont="1" applyFill="1" applyBorder="1" applyAlignment="1">
      <alignment horizontal="center" vertical="center"/>
    </xf>
    <xf numFmtId="165" fontId="7" fillId="13" borderId="28" xfId="0" applyNumberFormat="1" applyFont="1" applyFill="1" applyBorder="1" applyAlignment="1">
      <alignment horizontal="center" vertical="center"/>
    </xf>
    <xf numFmtId="165" fontId="7" fillId="13" borderId="29" xfId="0" applyNumberFormat="1" applyFont="1" applyFill="1" applyBorder="1" applyAlignment="1">
      <alignment horizontal="center" vertical="center"/>
    </xf>
    <xf numFmtId="0" fontId="7" fillId="13" borderId="0" xfId="0" applyFont="1" applyFill="1" applyAlignment="1">
      <alignment horizontal="center" vertical="center"/>
    </xf>
    <xf numFmtId="1" fontId="7" fillId="13" borderId="0" xfId="0" applyNumberFormat="1" applyFont="1" applyFill="1" applyAlignment="1">
      <alignment horizontal="center" vertical="center"/>
    </xf>
    <xf numFmtId="0" fontId="7" fillId="13" borderId="6" xfId="0" applyFont="1" applyFill="1" applyBorder="1" applyAlignment="1">
      <alignment horizontal="center" vertical="center"/>
    </xf>
    <xf numFmtId="0" fontId="7" fillId="13" borderId="7" xfId="0" applyFont="1" applyFill="1" applyBorder="1" applyAlignment="1">
      <alignment horizontal="center" vertical="center"/>
    </xf>
    <xf numFmtId="0" fontId="7" fillId="13" borderId="3" xfId="0" applyFont="1" applyFill="1" applyBorder="1" applyAlignment="1">
      <alignment horizontal="center" vertical="center"/>
    </xf>
    <xf numFmtId="1" fontId="7" fillId="13" borderId="4" xfId="0" applyNumberFormat="1" applyFont="1" applyFill="1" applyBorder="1" applyAlignment="1">
      <alignment horizontal="center" vertical="center"/>
    </xf>
    <xf numFmtId="0" fontId="7" fillId="13" borderId="5" xfId="0" applyFont="1" applyFill="1" applyBorder="1" applyAlignment="1">
      <alignment horizontal="center" vertical="center"/>
    </xf>
    <xf numFmtId="165" fontId="7" fillId="13" borderId="45" xfId="0" applyNumberFormat="1" applyFont="1" applyFill="1" applyBorder="1" applyAlignment="1">
      <alignment horizontal="center" vertical="center"/>
    </xf>
    <xf numFmtId="165" fontId="7" fillId="13" borderId="50" xfId="0" applyNumberFormat="1" applyFont="1" applyFill="1" applyBorder="1" applyAlignment="1">
      <alignment horizontal="center" vertical="center"/>
    </xf>
    <xf numFmtId="0" fontId="15" fillId="13" borderId="0" xfId="0" applyFont="1" applyFill="1" applyAlignment="1">
      <alignment horizontal="center" vertical="center" textRotation="255"/>
    </xf>
    <xf numFmtId="0" fontId="7" fillId="13" borderId="4" xfId="0" applyFont="1" applyFill="1" applyBorder="1" applyAlignment="1">
      <alignment horizontal="center" vertical="center"/>
    </xf>
    <xf numFmtId="16" fontId="17" fillId="13" borderId="50" xfId="12" applyNumberFormat="1" applyFont="1" applyFill="1" applyBorder="1" applyAlignment="1">
      <alignment horizontal="center" vertical="center"/>
    </xf>
    <xf numFmtId="16" fontId="17" fillId="3" borderId="23" xfId="12" applyNumberFormat="1" applyFont="1" applyFill="1" applyBorder="1" applyAlignment="1">
      <alignment horizontal="center" vertical="center"/>
    </xf>
    <xf numFmtId="165" fontId="7" fillId="3" borderId="27" xfId="0" applyNumberFormat="1" applyFont="1" applyFill="1" applyBorder="1" applyAlignment="1">
      <alignment horizontal="center" vertical="center"/>
    </xf>
    <xf numFmtId="165" fontId="7" fillId="3" borderId="23" xfId="0" applyNumberFormat="1" applyFont="1" applyFill="1" applyBorder="1" applyAlignment="1">
      <alignment horizontal="center" vertical="center"/>
    </xf>
    <xf numFmtId="16" fontId="17" fillId="3" borderId="29" xfId="12" applyNumberFormat="1" applyFont="1" applyFill="1" applyBorder="1" applyAlignment="1">
      <alignment horizontal="center" vertical="center"/>
    </xf>
    <xf numFmtId="165" fontId="7" fillId="3" borderId="28" xfId="0" applyNumberFormat="1" applyFont="1" applyFill="1" applyBorder="1" applyAlignment="1">
      <alignment horizontal="center" vertical="center"/>
    </xf>
    <xf numFmtId="165" fontId="7" fillId="3" borderId="29" xfId="0" applyNumberFormat="1" applyFont="1" applyFill="1" applyBorder="1" applyAlignment="1">
      <alignment horizontal="center" vertical="center"/>
    </xf>
    <xf numFmtId="0" fontId="7" fillId="3" borderId="0" xfId="0" applyFont="1" applyFill="1" applyAlignment="1">
      <alignment horizontal="center" vertical="center"/>
    </xf>
    <xf numFmtId="1" fontId="7" fillId="3" borderId="0" xfId="0" applyNumberFormat="1" applyFont="1" applyFill="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3" xfId="0" applyFont="1" applyFill="1" applyBorder="1" applyAlignment="1">
      <alignment horizontal="center" vertical="center"/>
    </xf>
    <xf numFmtId="1" fontId="7" fillId="3" borderId="4" xfId="0" applyNumberFormat="1" applyFont="1" applyFill="1" applyBorder="1" applyAlignment="1">
      <alignment horizontal="center" vertical="center"/>
    </xf>
    <xf numFmtId="0" fontId="7" fillId="3" borderId="5" xfId="0" applyFont="1" applyFill="1" applyBorder="1" applyAlignment="1">
      <alignment horizontal="center" vertical="center"/>
    </xf>
    <xf numFmtId="165" fontId="7" fillId="3" borderId="45" xfId="0" applyNumberFormat="1" applyFont="1" applyFill="1" applyBorder="1" applyAlignment="1">
      <alignment horizontal="center" vertical="center"/>
    </xf>
    <xf numFmtId="165" fontId="7" fillId="3" borderId="50" xfId="0" applyNumberFormat="1" applyFont="1" applyFill="1" applyBorder="1" applyAlignment="1">
      <alignment horizontal="center" vertical="center"/>
    </xf>
    <xf numFmtId="0" fontId="15" fillId="3" borderId="0" xfId="0" applyFont="1" applyFill="1" applyAlignment="1">
      <alignment horizontal="center" vertical="center" textRotation="255"/>
    </xf>
    <xf numFmtId="0" fontId="7" fillId="3" borderId="4" xfId="0" applyFont="1" applyFill="1" applyBorder="1" applyAlignment="1">
      <alignment horizontal="center" vertical="center"/>
    </xf>
    <xf numFmtId="16" fontId="17" fillId="3" borderId="50" xfId="12" applyNumberFormat="1" applyFont="1" applyFill="1" applyBorder="1" applyAlignment="1">
      <alignment horizontal="center" vertical="center"/>
    </xf>
    <xf numFmtId="165" fontId="7" fillId="9" borderId="27" xfId="0" applyNumberFormat="1" applyFont="1" applyFill="1" applyBorder="1" applyAlignment="1">
      <alignment horizontal="center" vertical="center"/>
    </xf>
    <xf numFmtId="165" fontId="7" fillId="9" borderId="23" xfId="0" applyNumberFormat="1" applyFont="1" applyFill="1" applyBorder="1" applyAlignment="1">
      <alignment horizontal="center" vertical="center"/>
    </xf>
    <xf numFmtId="16" fontId="17" fillId="9" borderId="23" xfId="12" applyNumberFormat="1" applyFont="1" applyFill="1" applyBorder="1" applyAlignment="1">
      <alignment horizontal="center" vertical="center"/>
    </xf>
    <xf numFmtId="165" fontId="7" fillId="9" borderId="28" xfId="0" applyNumberFormat="1" applyFont="1" applyFill="1" applyBorder="1" applyAlignment="1">
      <alignment horizontal="center" vertical="center"/>
    </xf>
    <xf numFmtId="165" fontId="7" fillId="9" borderId="29" xfId="0" applyNumberFormat="1" applyFont="1" applyFill="1" applyBorder="1" applyAlignment="1">
      <alignment horizontal="center" vertical="center"/>
    </xf>
    <xf numFmtId="16" fontId="17" fillId="9" borderId="29" xfId="12" applyNumberFormat="1" applyFont="1" applyFill="1" applyBorder="1" applyAlignment="1">
      <alignment horizontal="center" vertical="center"/>
    </xf>
    <xf numFmtId="165" fontId="7" fillId="9" borderId="4" xfId="0" applyNumberFormat="1" applyFont="1" applyFill="1" applyBorder="1" applyAlignment="1">
      <alignment horizontal="center" vertical="center"/>
    </xf>
    <xf numFmtId="165" fontId="7" fillId="9" borderId="0" xfId="0" applyNumberFormat="1" applyFont="1" applyFill="1" applyAlignment="1">
      <alignment horizontal="center" vertical="center"/>
    </xf>
    <xf numFmtId="1" fontId="7" fillId="9" borderId="0" xfId="0" applyNumberFormat="1" applyFont="1" applyFill="1" applyAlignment="1">
      <alignment horizontal="center" vertical="center"/>
    </xf>
    <xf numFmtId="0" fontId="7" fillId="9" borderId="6" xfId="0" applyFont="1" applyFill="1" applyBorder="1" applyAlignment="1">
      <alignment horizontal="center" vertical="center"/>
    </xf>
    <xf numFmtId="0" fontId="7" fillId="9" borderId="7" xfId="0" applyFont="1" applyFill="1" applyBorder="1" applyAlignment="1">
      <alignment horizontal="center" vertical="center"/>
    </xf>
    <xf numFmtId="16" fontId="17" fillId="9" borderId="50" xfId="12" applyNumberFormat="1" applyFont="1" applyFill="1" applyBorder="1" applyAlignment="1">
      <alignment horizontal="center" vertical="center"/>
    </xf>
    <xf numFmtId="0" fontId="7" fillId="9" borderId="3" xfId="0" applyFont="1" applyFill="1" applyBorder="1" applyAlignment="1">
      <alignment horizontal="center" vertical="center"/>
    </xf>
    <xf numFmtId="1" fontId="7" fillId="9" borderId="4" xfId="0" applyNumberFormat="1" applyFont="1" applyFill="1" applyBorder="1" applyAlignment="1">
      <alignment horizontal="center" vertical="center"/>
    </xf>
    <xf numFmtId="0" fontId="7" fillId="9" borderId="5" xfId="0" applyFont="1" applyFill="1" applyBorder="1" applyAlignment="1">
      <alignment horizontal="center" vertical="center"/>
    </xf>
    <xf numFmtId="165" fontId="7" fillId="9" borderId="45" xfId="0" applyNumberFormat="1" applyFont="1" applyFill="1" applyBorder="1" applyAlignment="1">
      <alignment horizontal="center" vertical="center"/>
    </xf>
    <xf numFmtId="165" fontId="7" fillId="9" borderId="50" xfId="0" applyNumberFormat="1" applyFont="1" applyFill="1" applyBorder="1" applyAlignment="1">
      <alignment horizontal="center" vertical="center"/>
    </xf>
    <xf numFmtId="0" fontId="15" fillId="9" borderId="0" xfId="0" applyFont="1" applyFill="1" applyAlignment="1">
      <alignment horizontal="center" vertical="center" textRotation="255"/>
    </xf>
    <xf numFmtId="0" fontId="7" fillId="9" borderId="4" xfId="0" applyFont="1" applyFill="1" applyBorder="1" applyAlignment="1">
      <alignment horizontal="center" vertical="center"/>
    </xf>
    <xf numFmtId="0" fontId="7" fillId="9" borderId="0" xfId="0" applyFont="1" applyFill="1" applyAlignment="1">
      <alignment horizontal="center" vertical="center"/>
    </xf>
    <xf numFmtId="16" fontId="17" fillId="5" borderId="23" xfId="12" applyNumberFormat="1" applyFont="1" applyFill="1" applyBorder="1" applyAlignment="1">
      <alignment horizontal="center" vertical="center"/>
    </xf>
    <xf numFmtId="16" fontId="17" fillId="5" borderId="29" xfId="12" applyNumberFormat="1" applyFont="1" applyFill="1" applyBorder="1" applyAlignment="1">
      <alignment horizontal="center" vertical="center"/>
    </xf>
    <xf numFmtId="165" fontId="7" fillId="5" borderId="27" xfId="0" applyNumberFormat="1" applyFont="1" applyFill="1" applyBorder="1" applyAlignment="1">
      <alignment horizontal="center" vertical="center"/>
    </xf>
    <xf numFmtId="165" fontId="7" fillId="5" borderId="23" xfId="0" applyNumberFormat="1" applyFont="1" applyFill="1" applyBorder="1" applyAlignment="1">
      <alignment horizontal="center" vertical="center"/>
    </xf>
    <xf numFmtId="16" fontId="17" fillId="5" borderId="50" xfId="12" applyNumberFormat="1" applyFont="1" applyFill="1" applyBorder="1" applyAlignment="1">
      <alignment horizontal="center" vertical="center"/>
    </xf>
    <xf numFmtId="165" fontId="7" fillId="5" borderId="28" xfId="0" applyNumberFormat="1" applyFont="1" applyFill="1" applyBorder="1" applyAlignment="1">
      <alignment horizontal="center" vertical="center"/>
    </xf>
    <xf numFmtId="165" fontId="7" fillId="5" borderId="29" xfId="0" applyNumberFormat="1" applyFont="1" applyFill="1" applyBorder="1" applyAlignment="1">
      <alignment horizontal="center" vertical="center"/>
    </xf>
    <xf numFmtId="0" fontId="7" fillId="5" borderId="0" xfId="0" applyFont="1" applyFill="1" applyAlignment="1">
      <alignment horizontal="center" vertical="center"/>
    </xf>
    <xf numFmtId="1" fontId="7" fillId="5" borderId="0" xfId="0" applyNumberFormat="1" applyFont="1" applyFill="1" applyAlignment="1">
      <alignment horizontal="center" vertical="center"/>
    </xf>
    <xf numFmtId="0" fontId="7" fillId="5" borderId="6" xfId="0" applyFont="1" applyFill="1" applyBorder="1" applyAlignment="1">
      <alignment horizontal="center" vertical="center"/>
    </xf>
    <xf numFmtId="0" fontId="7" fillId="5" borderId="7" xfId="0" applyFont="1" applyFill="1" applyBorder="1" applyAlignment="1">
      <alignment horizontal="center" vertical="center"/>
    </xf>
    <xf numFmtId="165" fontId="7" fillId="5" borderId="45" xfId="0" applyNumberFormat="1" applyFont="1" applyFill="1" applyBorder="1" applyAlignment="1">
      <alignment horizontal="center" vertical="center"/>
    </xf>
    <xf numFmtId="165" fontId="7" fillId="5" borderId="50" xfId="0" applyNumberFormat="1" applyFont="1" applyFill="1" applyBorder="1" applyAlignment="1">
      <alignment horizontal="center" vertical="center"/>
    </xf>
    <xf numFmtId="0" fontId="7" fillId="5" borderId="5" xfId="0" applyFont="1" applyFill="1" applyBorder="1" applyAlignment="1">
      <alignment horizontal="center" vertical="center"/>
    </xf>
    <xf numFmtId="0" fontId="15" fillId="5" borderId="0" xfId="0" applyFont="1" applyFill="1" applyAlignment="1">
      <alignment horizontal="center" vertical="center" textRotation="255"/>
    </xf>
    <xf numFmtId="0" fontId="7" fillId="5" borderId="4" xfId="0" applyFont="1" applyFill="1" applyBorder="1" applyAlignment="1">
      <alignment horizontal="center" vertical="center"/>
    </xf>
    <xf numFmtId="0" fontId="7" fillId="5" borderId="3" xfId="0" applyFont="1" applyFill="1" applyBorder="1" applyAlignment="1">
      <alignment horizontal="center" vertical="center"/>
    </xf>
    <xf numFmtId="1" fontId="7" fillId="5" borderId="4" xfId="0" applyNumberFormat="1" applyFont="1" applyFill="1" applyBorder="1" applyAlignment="1">
      <alignment horizontal="center" vertical="center"/>
    </xf>
    <xf numFmtId="164" fontId="34" fillId="5" borderId="44" xfId="12" applyNumberFormat="1" applyFont="1" applyFill="1" applyBorder="1" applyAlignment="1">
      <alignment horizontal="center" vertical="center"/>
    </xf>
    <xf numFmtId="164" fontId="17" fillId="5" borderId="44" xfId="12" applyNumberFormat="1" applyFont="1" applyFill="1" applyBorder="1" applyAlignment="1">
      <alignment horizontal="center" vertical="center"/>
    </xf>
    <xf numFmtId="14" fontId="17" fillId="5" borderId="40" xfId="0" applyNumberFormat="1" applyFont="1" applyFill="1" applyBorder="1" applyAlignment="1">
      <alignment horizontal="center" vertical="center"/>
    </xf>
    <xf numFmtId="14" fontId="17" fillId="5" borderId="44" xfId="0" applyNumberFormat="1" applyFont="1" applyFill="1" applyBorder="1" applyAlignment="1">
      <alignment horizontal="center" vertical="center"/>
    </xf>
    <xf numFmtId="165" fontId="7" fillId="5" borderId="76" xfId="0" applyNumberFormat="1" applyFont="1" applyFill="1" applyBorder="1" applyAlignment="1">
      <alignment horizontal="center" vertical="center"/>
    </xf>
    <xf numFmtId="165" fontId="7" fillId="5" borderId="75" xfId="0" applyNumberFormat="1" applyFont="1" applyFill="1" applyBorder="1" applyAlignment="1">
      <alignment horizontal="center" vertical="center"/>
    </xf>
    <xf numFmtId="16" fontId="17" fillId="5" borderId="75" xfId="12" applyNumberFormat="1" applyFont="1" applyFill="1" applyBorder="1" applyAlignment="1">
      <alignment horizontal="center" vertical="center"/>
    </xf>
    <xf numFmtId="14" fontId="17" fillId="5" borderId="40" xfId="12" applyNumberFormat="1" applyFont="1" applyFill="1" applyBorder="1" applyAlignment="1">
      <alignment horizontal="center" vertical="center"/>
    </xf>
    <xf numFmtId="14" fontId="17" fillId="5" borderId="44" xfId="12" applyNumberFormat="1" applyFont="1" applyFill="1" applyBorder="1" applyAlignment="1">
      <alignment horizontal="center" vertical="center"/>
    </xf>
    <xf numFmtId="0" fontId="22" fillId="2" borderId="0" xfId="6" applyFont="1" applyFill="1" applyAlignment="1">
      <alignment horizontal="center" vertical="center"/>
    </xf>
    <xf numFmtId="0" fontId="10" fillId="0" borderId="0" xfId="6" applyAlignment="1">
      <alignment horizontal="left" vertical="center" wrapText="1"/>
    </xf>
    <xf numFmtId="0" fontId="11" fillId="0" borderId="40" xfId="0" applyFont="1" applyBorder="1" applyAlignment="1">
      <alignment horizontal="center" vertical="center"/>
    </xf>
    <xf numFmtId="0" fontId="11" fillId="0" borderId="44" xfId="0" applyFont="1" applyBorder="1" applyAlignment="1">
      <alignment horizontal="center" vertical="center"/>
    </xf>
    <xf numFmtId="0" fontId="11" fillId="0" borderId="32" xfId="0" applyFont="1" applyBorder="1" applyAlignment="1">
      <alignment horizontal="center" vertical="center"/>
    </xf>
    <xf numFmtId="0" fontId="11" fillId="2" borderId="41"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42"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34" xfId="0" applyFont="1" applyFill="1" applyBorder="1" applyAlignment="1">
      <alignment horizontal="center" vertical="center"/>
    </xf>
    <xf numFmtId="0" fontId="11" fillId="2" borderId="43"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35"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39" xfId="0" applyFont="1" applyFill="1" applyBorder="1" applyAlignment="1">
      <alignment horizontal="center" vertical="center"/>
    </xf>
    <xf numFmtId="0" fontId="18" fillId="0" borderId="35" xfId="0" applyFont="1" applyBorder="1" applyAlignment="1">
      <alignment horizontal="center" vertical="center"/>
    </xf>
    <xf numFmtId="0" fontId="18" fillId="0" borderId="37" xfId="0" applyFont="1" applyBorder="1" applyAlignment="1">
      <alignment horizontal="center" vertical="center"/>
    </xf>
    <xf numFmtId="0" fontId="18" fillId="0" borderId="36" xfId="0" applyFont="1" applyBorder="1" applyAlignment="1">
      <alignment horizontal="center" vertical="center"/>
    </xf>
    <xf numFmtId="0" fontId="11" fillId="2" borderId="36" xfId="0" applyFont="1" applyFill="1" applyBorder="1" applyAlignment="1">
      <alignment horizontal="center" vertical="center"/>
    </xf>
    <xf numFmtId="0" fontId="11" fillId="0" borderId="3" xfId="0" applyFont="1" applyBorder="1" applyAlignment="1">
      <alignment horizontal="center"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1" fillId="2" borderId="46" xfId="0" applyFont="1" applyFill="1" applyBorder="1" applyAlignment="1">
      <alignment horizontal="center" vertical="center"/>
    </xf>
    <xf numFmtId="0" fontId="11" fillId="2" borderId="47"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45"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33" xfId="0" applyFont="1" applyFill="1" applyBorder="1" applyAlignment="1">
      <alignment horizontal="center" vertical="center"/>
    </xf>
    <xf numFmtId="0" fontId="25" fillId="8" borderId="35" xfId="0" applyFont="1" applyFill="1" applyBorder="1" applyAlignment="1">
      <alignment horizontal="center" vertical="center"/>
    </xf>
    <xf numFmtId="0" fontId="25" fillId="8" borderId="36" xfId="0" applyFont="1" applyFill="1" applyBorder="1" applyAlignment="1">
      <alignment horizontal="center" vertical="center"/>
    </xf>
    <xf numFmtId="0" fontId="11" fillId="2" borderId="43"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28" xfId="0" applyFont="1" applyFill="1" applyBorder="1" applyAlignment="1">
      <alignment horizontal="left" vertical="center"/>
    </xf>
    <xf numFmtId="0" fontId="11" fillId="2" borderId="19" xfId="0" applyFont="1" applyFill="1" applyBorder="1" applyAlignment="1">
      <alignment horizontal="left" vertical="center"/>
    </xf>
    <xf numFmtId="0" fontId="11" fillId="2" borderId="46" xfId="0" applyFont="1" applyFill="1" applyBorder="1" applyAlignment="1">
      <alignment horizontal="left" vertical="center"/>
    </xf>
    <xf numFmtId="0" fontId="11" fillId="2" borderId="47" xfId="0" applyFont="1" applyFill="1" applyBorder="1" applyAlignment="1">
      <alignment horizontal="left" vertical="center"/>
    </xf>
    <xf numFmtId="15" fontId="11" fillId="2" borderId="38" xfId="0" applyNumberFormat="1" applyFont="1" applyFill="1" applyBorder="1" applyAlignment="1">
      <alignment horizontal="center" vertical="center"/>
    </xf>
    <xf numFmtId="16" fontId="11" fillId="2" borderId="38" xfId="0" applyNumberFormat="1" applyFont="1" applyFill="1" applyBorder="1" applyAlignment="1">
      <alignment horizontal="center" vertical="center"/>
    </xf>
    <xf numFmtId="14" fontId="11" fillId="2" borderId="38" xfId="0" applyNumberFormat="1" applyFont="1" applyFill="1" applyBorder="1" applyAlignment="1">
      <alignment horizontal="center" vertical="center"/>
    </xf>
    <xf numFmtId="0" fontId="11" fillId="2" borderId="58" xfId="0" applyFont="1" applyFill="1" applyBorder="1" applyAlignment="1">
      <alignment horizontal="center" vertical="center"/>
    </xf>
    <xf numFmtId="166" fontId="11" fillId="2" borderId="27" xfId="0" applyNumberFormat="1" applyFont="1" applyFill="1" applyBorder="1" applyAlignment="1">
      <alignment horizontal="center" vertical="center"/>
    </xf>
    <xf numFmtId="166" fontId="11" fillId="2" borderId="33" xfId="0" applyNumberFormat="1" applyFont="1" applyFill="1" applyBorder="1" applyAlignment="1">
      <alignment horizontal="center" vertical="center"/>
    </xf>
    <xf numFmtId="0" fontId="8" fillId="17" borderId="43" xfId="0" applyFont="1" applyFill="1" applyBorder="1" applyAlignment="1">
      <alignment horizontal="left" vertical="center"/>
    </xf>
    <xf numFmtId="0" fontId="8" fillId="17" borderId="42" xfId="0" applyFont="1" applyFill="1" applyBorder="1" applyAlignment="1">
      <alignment horizontal="left" vertical="center"/>
    </xf>
    <xf numFmtId="164" fontId="8" fillId="17" borderId="42" xfId="0" applyNumberFormat="1" applyFont="1" applyFill="1" applyBorder="1" applyAlignment="1">
      <alignment horizontal="center" vertical="center"/>
    </xf>
    <xf numFmtId="1" fontId="8" fillId="17" borderId="51" xfId="0" applyNumberFormat="1" applyFont="1" applyFill="1" applyBorder="1" applyAlignment="1">
      <alignment horizontal="center" vertical="center"/>
    </xf>
    <xf numFmtId="1" fontId="8" fillId="17" borderId="43" xfId="0" applyNumberFormat="1" applyFont="1" applyFill="1" applyBorder="1" applyAlignment="1">
      <alignment horizontal="center" vertical="center"/>
    </xf>
    <xf numFmtId="1" fontId="8" fillId="17" borderId="42" xfId="0" applyNumberFormat="1" applyFont="1" applyFill="1" applyBorder="1" applyAlignment="1">
      <alignment horizontal="center" vertical="center"/>
    </xf>
    <xf numFmtId="0" fontId="8" fillId="17" borderId="13" xfId="0" applyFont="1" applyFill="1" applyBorder="1" applyAlignment="1">
      <alignment horizontal="left" vertical="center"/>
    </xf>
    <xf numFmtId="0" fontId="8" fillId="17" borderId="16" xfId="0" applyFont="1" applyFill="1" applyBorder="1" applyAlignment="1">
      <alignment horizontal="left" vertical="center"/>
    </xf>
    <xf numFmtId="164" fontId="8" fillId="17" borderId="16" xfId="0" applyNumberFormat="1" applyFont="1" applyFill="1" applyBorder="1" applyAlignment="1">
      <alignment horizontal="center" vertical="center"/>
    </xf>
    <xf numFmtId="1" fontId="8" fillId="17" borderId="19" xfId="0" applyNumberFormat="1" applyFont="1" applyFill="1" applyBorder="1" applyAlignment="1">
      <alignment horizontal="center" vertical="center"/>
    </xf>
    <xf numFmtId="1" fontId="8" fillId="17" borderId="13" xfId="0" applyNumberFormat="1" applyFont="1" applyFill="1" applyBorder="1" applyAlignment="1">
      <alignment horizontal="center" vertical="center"/>
    </xf>
    <xf numFmtId="1" fontId="8" fillId="17" borderId="1" xfId="0" applyNumberFormat="1" applyFont="1" applyFill="1" applyBorder="1" applyAlignment="1">
      <alignment horizontal="center" vertical="center"/>
    </xf>
    <xf numFmtId="1" fontId="8" fillId="17" borderId="14" xfId="0" applyNumberFormat="1" applyFont="1" applyFill="1" applyBorder="1" applyAlignment="1">
      <alignment horizontal="center" vertical="center"/>
    </xf>
    <xf numFmtId="0" fontId="8" fillId="17" borderId="1" xfId="0" applyFont="1" applyFill="1" applyBorder="1" applyAlignment="1">
      <alignment horizontal="left" vertical="center"/>
    </xf>
    <xf numFmtId="164" fontId="8" fillId="17" borderId="1" xfId="0" applyNumberFormat="1" applyFont="1" applyFill="1" applyBorder="1" applyAlignment="1">
      <alignment horizontal="center" vertical="center"/>
    </xf>
    <xf numFmtId="49" fontId="8" fillId="17" borderId="13" xfId="0" applyNumberFormat="1" applyFont="1" applyFill="1" applyBorder="1" applyAlignment="1">
      <alignment vertical="center"/>
    </xf>
    <xf numFmtId="0" fontId="8" fillId="17" borderId="1" xfId="0" applyFont="1" applyFill="1" applyBorder="1" applyAlignment="1">
      <alignment vertical="center"/>
    </xf>
    <xf numFmtId="0" fontId="8" fillId="14" borderId="18" xfId="0" applyFont="1" applyFill="1" applyBorder="1" applyAlignment="1">
      <alignment horizontal="left" vertical="center"/>
    </xf>
    <xf numFmtId="1" fontId="8" fillId="14" borderId="18" xfId="0" applyNumberFormat="1" applyFont="1" applyFill="1" applyBorder="1" applyAlignment="1">
      <alignment horizontal="center" vertical="center"/>
    </xf>
    <xf numFmtId="1" fontId="8" fillId="14" borderId="16" xfId="0" applyNumberFormat="1" applyFont="1" applyFill="1" applyBorder="1" applyAlignment="1">
      <alignment horizontal="center" vertical="center"/>
    </xf>
    <xf numFmtId="0" fontId="8" fillId="17" borderId="24" xfId="0" applyFont="1" applyFill="1" applyBorder="1" applyAlignment="1">
      <alignment horizontal="left" vertical="center"/>
    </xf>
    <xf numFmtId="0" fontId="8" fillId="17" borderId="25" xfId="0" applyFont="1" applyFill="1" applyBorder="1" applyAlignment="1">
      <alignment horizontal="left" vertical="center"/>
    </xf>
    <xf numFmtId="164" fontId="8" fillId="17" borderId="25" xfId="0" applyNumberFormat="1" applyFont="1" applyFill="1" applyBorder="1" applyAlignment="1">
      <alignment horizontal="center" vertical="center"/>
    </xf>
    <xf numFmtId="1" fontId="8" fillId="17" borderId="26" xfId="0" applyNumberFormat="1" applyFont="1" applyFill="1" applyBorder="1" applyAlignment="1">
      <alignment horizontal="center" vertical="center"/>
    </xf>
    <xf numFmtId="1" fontId="8" fillId="17" borderId="24" xfId="0" applyNumberFormat="1" applyFont="1" applyFill="1" applyBorder="1" applyAlignment="1">
      <alignment horizontal="center" vertical="center"/>
    </xf>
    <xf numFmtId="1" fontId="8" fillId="17" borderId="25" xfId="0" applyNumberFormat="1" applyFont="1" applyFill="1" applyBorder="1" applyAlignment="1">
      <alignment horizontal="center" vertical="center"/>
    </xf>
    <xf numFmtId="0" fontId="8" fillId="12" borderId="18" xfId="0" applyFont="1" applyFill="1" applyBorder="1" applyAlignment="1">
      <alignment horizontal="left" vertical="center"/>
    </xf>
    <xf numFmtId="1" fontId="8" fillId="12" borderId="18" xfId="0" applyNumberFormat="1" applyFont="1" applyFill="1" applyBorder="1" applyAlignment="1">
      <alignment horizontal="center" vertical="center"/>
    </xf>
    <xf numFmtId="1" fontId="8" fillId="12" borderId="16" xfId="0" applyNumberFormat="1" applyFont="1" applyFill="1" applyBorder="1" applyAlignment="1">
      <alignment horizontal="center" vertical="center"/>
    </xf>
    <xf numFmtId="0" fontId="8" fillId="17" borderId="78" xfId="0" applyFont="1" applyFill="1" applyBorder="1" applyAlignment="1">
      <alignment horizontal="left" vertical="center"/>
    </xf>
    <xf numFmtId="0" fontId="8" fillId="17" borderId="79" xfId="0" applyFont="1" applyFill="1" applyBorder="1" applyAlignment="1">
      <alignment horizontal="left" vertical="center"/>
    </xf>
    <xf numFmtId="164" fontId="8" fillId="17" borderId="79" xfId="0" applyNumberFormat="1" applyFont="1" applyFill="1" applyBorder="1" applyAlignment="1">
      <alignment horizontal="center" vertical="center"/>
    </xf>
    <xf numFmtId="1" fontId="8" fillId="17" borderId="80" xfId="0" applyNumberFormat="1" applyFont="1" applyFill="1" applyBorder="1" applyAlignment="1">
      <alignment horizontal="center" vertical="center"/>
    </xf>
    <xf numFmtId="1" fontId="8" fillId="17" borderId="78" xfId="0" applyNumberFormat="1" applyFont="1" applyFill="1" applyBorder="1" applyAlignment="1">
      <alignment horizontal="center" vertical="center"/>
    </xf>
    <xf numFmtId="1" fontId="8" fillId="17" borderId="79" xfId="0" applyNumberFormat="1" applyFont="1" applyFill="1" applyBorder="1" applyAlignment="1">
      <alignment horizontal="center" vertical="center"/>
    </xf>
    <xf numFmtId="0" fontId="8" fillId="0" borderId="18" xfId="0" applyFont="1" applyBorder="1" applyAlignment="1">
      <alignment horizontal="left" vertical="center"/>
    </xf>
    <xf numFmtId="1" fontId="8" fillId="0" borderId="18" xfId="0" applyNumberFormat="1" applyFont="1" applyBorder="1" applyAlignment="1">
      <alignment horizontal="center" vertical="center"/>
    </xf>
    <xf numFmtId="1" fontId="8" fillId="0" borderId="16" xfId="0" applyNumberFormat="1" applyFont="1" applyBorder="1" applyAlignment="1">
      <alignment horizontal="center" vertical="center"/>
    </xf>
    <xf numFmtId="0" fontId="8" fillId="10" borderId="18" xfId="0" applyFont="1" applyFill="1" applyBorder="1" applyAlignment="1">
      <alignment horizontal="left" vertical="center"/>
    </xf>
    <xf numFmtId="164" fontId="8" fillId="10" borderId="16" xfId="0" applyNumberFormat="1" applyFont="1" applyFill="1" applyBorder="1" applyAlignment="1">
      <alignment horizontal="center" vertical="center"/>
    </xf>
    <xf numFmtId="1" fontId="8" fillId="10" borderId="19" xfId="0" applyNumberFormat="1" applyFont="1" applyFill="1" applyBorder="1" applyAlignment="1">
      <alignment horizontal="center" vertical="center"/>
    </xf>
    <xf numFmtId="1" fontId="8" fillId="17" borderId="27" xfId="0" applyNumberFormat="1" applyFont="1" applyFill="1" applyBorder="1" applyAlignment="1">
      <alignment horizontal="center" vertical="center"/>
    </xf>
    <xf numFmtId="0" fontId="8" fillId="7" borderId="18" xfId="0" applyFont="1" applyFill="1" applyBorder="1" applyAlignment="1">
      <alignment horizontal="left" vertical="center"/>
    </xf>
    <xf numFmtId="1" fontId="8" fillId="7" borderId="18" xfId="0" applyNumberFormat="1" applyFont="1" applyFill="1" applyBorder="1" applyAlignment="1">
      <alignment horizontal="center" vertical="center"/>
    </xf>
    <xf numFmtId="1" fontId="8" fillId="17" borderId="28" xfId="0" applyNumberFormat="1" applyFont="1" applyFill="1" applyBorder="1" applyAlignment="1">
      <alignment horizontal="center" vertical="center"/>
    </xf>
    <xf numFmtId="0" fontId="8" fillId="6" borderId="18" xfId="0" applyFont="1" applyFill="1" applyBorder="1" applyAlignment="1">
      <alignment horizontal="left" vertical="center"/>
    </xf>
    <xf numFmtId="1" fontId="8" fillId="6" borderId="18" xfId="0" applyNumberFormat="1" applyFont="1" applyFill="1" applyBorder="1" applyAlignment="1">
      <alignment horizontal="center" vertical="center"/>
    </xf>
    <xf numFmtId="1" fontId="8" fillId="6" borderId="16" xfId="0" applyNumberFormat="1" applyFont="1" applyFill="1" applyBorder="1" applyAlignment="1">
      <alignment horizontal="center" vertical="center"/>
    </xf>
  </cellXfs>
  <cellStyles count="13">
    <cellStyle name="Currency" xfId="12" builtinId="4"/>
    <cellStyle name="Excel Built-in Normal" xfId="1" xr:uid="{00000000-0005-0000-0000-000000000000}"/>
    <cellStyle name="Hyperlink 2" xfId="8" xr:uid="{051D5591-3F06-4F62-A99C-CB118F903B03}"/>
    <cellStyle name="Normal" xfId="0" builtinId="0"/>
    <cellStyle name="Normal 2" xfId="2" xr:uid="{00000000-0005-0000-0000-000002000000}"/>
    <cellStyle name="Normal 2 2" xfId="3" xr:uid="{00000000-0005-0000-0000-000003000000}"/>
    <cellStyle name="Normal 2 2 2" xfId="11" xr:uid="{04F5CBA1-329B-45AA-A7AC-32D5FB2F517C}"/>
    <cellStyle name="Normal 2 3" xfId="7" xr:uid="{EA2938E5-3C51-4C0B-B4BE-7EAE035B50F5}"/>
    <cellStyle name="Normal 2 4" xfId="9" xr:uid="{0089E522-9C1C-4BFE-AF6B-DE7DAF5160A8}"/>
    <cellStyle name="Normal 3" xfId="4" xr:uid="{812077FF-5E30-4225-80D7-824884A7FDF8}"/>
    <cellStyle name="Normal 4" xfId="5" xr:uid="{847C4420-5FFA-4B0D-86A7-9F938CD3B6E7}"/>
    <cellStyle name="Normal 5" xfId="6" xr:uid="{4B775EA7-2F1B-44C1-8D12-94EF77AC2B30}"/>
    <cellStyle name="Percent 2" xfId="10" xr:uid="{88AE0098-881B-45B1-A3F7-AAB7F03931FE}"/>
  </cellStyles>
  <dxfs count="10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A3E7FF"/>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A3E7FF"/>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9" tint="0.59996337778862885"/>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9" tint="0.59996337778862885"/>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9" tint="0.59996337778862885"/>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9" tint="0.59996337778862885"/>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9" tint="0.59996337778862885"/>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5" tint="0.59996337778862885"/>
      </font>
    </dxf>
    <dxf>
      <font>
        <color rgb="FF9C0006"/>
      </font>
      <fill>
        <patternFill>
          <bgColor rgb="FFFFC7CE"/>
        </patternFill>
      </fill>
    </dxf>
    <dxf>
      <font>
        <color rgb="FFFFC1EA"/>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color auto="1"/>
      </font>
    </dxf>
  </dxfs>
  <tableStyles count="1" defaultTableStyle="TableStyleMedium9" defaultPivotStyle="PivotStyleLight16">
    <tableStyle name="Table Style 1" pivot="0" count="1" xr9:uid="{68322C94-C8B1-4AA2-9824-DB764581D215}">
      <tableStyleElement type="headerRow" dxfId="99"/>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C1EA"/>
      <color rgb="FFA3E7FF"/>
      <color rgb="FFFF99CC"/>
      <color rgb="FFFF66CC"/>
      <color rgb="FFFF3399"/>
      <color rgb="FFFF33CC"/>
      <color rgb="FFFFC9C9"/>
      <color rgb="FFFFE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418624</xdr:colOff>
      <xdr:row>0</xdr:row>
      <xdr:rowOff>85725</xdr:rowOff>
    </xdr:from>
    <xdr:ext cx="1610202" cy="1533525"/>
    <xdr:pic>
      <xdr:nvPicPr>
        <xdr:cNvPr id="2" name="Picture 1" descr="A picture containing text&#10;&#10;Description automatically generated">
          <a:extLst>
            <a:ext uri="{FF2B5EF4-FFF2-40B4-BE49-F238E27FC236}">
              <a16:creationId xmlns:a16="http://schemas.microsoft.com/office/drawing/2014/main" id="{D36DD532-3BA0-44E4-86C9-E86EB73BC6C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90224" y="85725"/>
          <a:ext cx="1610202" cy="153352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CWA"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SC2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CWA"/>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23"/>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Vanessa" id="{4AC848D2-2657-49EE-AD2A-9A860E745FC5}" userId="S::membership@ponyclubwa.asn.au::ab4edb8b-7973-4ef6-863d-8af96a697fde"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13" dT="2023-11-29T01:46:32.87" personId="{4AC848D2-2657-49EE-AD2A-9A860E745FC5}" id="{8E61355E-4BF1-4511-8EB8-828244BC40FA}">
    <text xml:space="preserve">Upgrade points +5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688C1-7FA6-4667-9F59-E5957958B78B}">
  <sheetPr>
    <tabColor rgb="FFFF66CC"/>
    <pageSetUpPr fitToPage="1"/>
  </sheetPr>
  <dimension ref="A1:AH136"/>
  <sheetViews>
    <sheetView view="pageBreakPreview" zoomScale="90" zoomScaleNormal="80" zoomScaleSheetLayoutView="90" workbookViewId="0">
      <selection activeCell="D16" sqref="D16"/>
    </sheetView>
  </sheetViews>
  <sheetFormatPr defaultColWidth="14.44140625" defaultRowHeight="13.8" x14ac:dyDescent="0.25"/>
  <cols>
    <col min="1" max="1" width="3.6640625" style="4" bestFit="1" customWidth="1"/>
    <col min="2" max="2" width="20.109375" style="5" bestFit="1" customWidth="1"/>
    <col min="3" max="3" width="21.6640625" style="5" bestFit="1" customWidth="1"/>
    <col min="4" max="4" width="32.6640625" style="5" bestFit="1" customWidth="1"/>
    <col min="5" max="5" width="11" style="4" bestFit="1" customWidth="1"/>
    <col min="6" max="6" width="4.44140625" style="4" bestFit="1" customWidth="1"/>
    <col min="7" max="7" width="6.5546875" style="4" bestFit="1" customWidth="1"/>
    <col min="8" max="8" width="6.44140625" style="6" bestFit="1" customWidth="1"/>
    <col min="9" max="9" width="7.88671875" style="2" bestFit="1" customWidth="1"/>
    <col min="10" max="11" width="8.109375" style="2" bestFit="1" customWidth="1"/>
    <col min="12" max="14" width="8.5546875" style="2" bestFit="1" customWidth="1"/>
    <col min="15" max="16" width="8.5546875" style="2" customWidth="1"/>
    <col min="17" max="20" width="8.6640625" style="2" bestFit="1" customWidth="1"/>
    <col min="21" max="21" width="8.6640625" style="2" customWidth="1"/>
    <col min="22" max="22" width="8.6640625" style="2" bestFit="1" customWidth="1"/>
    <col min="23" max="23" width="8.44140625" style="2" bestFit="1" customWidth="1"/>
    <col min="24" max="24" width="7.109375" style="2" bestFit="1" customWidth="1"/>
    <col min="25" max="25" width="8.88671875" style="2" bestFit="1" customWidth="1"/>
    <col min="26" max="26" width="7.33203125" style="2" bestFit="1" customWidth="1"/>
    <col min="27" max="27" width="8.5546875" style="2" bestFit="1" customWidth="1"/>
    <col min="28" max="28" width="8" style="2" bestFit="1" customWidth="1"/>
    <col min="29" max="30" width="8.44140625" style="2" bestFit="1" customWidth="1"/>
    <col min="31" max="31" width="7.88671875" style="2" bestFit="1" customWidth="1"/>
    <col min="32" max="32" width="9.33203125" style="6" bestFit="1" customWidth="1"/>
    <col min="33" max="33" width="7.88671875" style="6" bestFit="1" customWidth="1"/>
    <col min="34" max="16384" width="14.44140625" style="4"/>
  </cols>
  <sheetData>
    <row r="1" spans="1:34" s="3" customFormat="1" ht="12.75" customHeight="1" x14ac:dyDescent="0.25">
      <c r="A1" s="436" t="s">
        <v>173</v>
      </c>
      <c r="B1" s="437" t="s">
        <v>105</v>
      </c>
      <c r="C1" s="437" t="s">
        <v>126</v>
      </c>
      <c r="D1" s="437" t="s">
        <v>0</v>
      </c>
      <c r="E1" s="437" t="s">
        <v>1</v>
      </c>
      <c r="F1" s="428" t="s">
        <v>91</v>
      </c>
      <c r="G1" s="431" t="s">
        <v>89</v>
      </c>
      <c r="H1" s="432" t="s">
        <v>3</v>
      </c>
      <c r="I1" s="433" t="s">
        <v>21</v>
      </c>
      <c r="J1" s="434" t="s">
        <v>172</v>
      </c>
      <c r="K1" s="422" t="s">
        <v>140</v>
      </c>
      <c r="L1" s="422" t="s">
        <v>135</v>
      </c>
      <c r="M1" s="422" t="s">
        <v>134</v>
      </c>
      <c r="N1" s="422" t="s">
        <v>168</v>
      </c>
      <c r="O1" s="422" t="s">
        <v>169</v>
      </c>
      <c r="P1" s="422" t="s">
        <v>136</v>
      </c>
      <c r="Q1" s="422" t="s">
        <v>137</v>
      </c>
      <c r="R1" s="422" t="s">
        <v>170</v>
      </c>
      <c r="S1" s="422" t="s">
        <v>138</v>
      </c>
      <c r="T1" s="422" t="s">
        <v>142</v>
      </c>
      <c r="U1" s="422" t="s">
        <v>139</v>
      </c>
      <c r="V1" s="422" t="s">
        <v>171</v>
      </c>
      <c r="W1" s="422" t="s">
        <v>1232</v>
      </c>
      <c r="X1" s="422" t="s">
        <v>1327</v>
      </c>
      <c r="Y1" s="422"/>
      <c r="Z1" s="422"/>
      <c r="AA1" s="422"/>
      <c r="AB1" s="422"/>
      <c r="AC1" s="422"/>
      <c r="AD1" s="422"/>
      <c r="AE1" s="422"/>
      <c r="AF1" s="422"/>
      <c r="AG1" s="425"/>
      <c r="AH1" s="163"/>
    </row>
    <row r="2" spans="1:34" s="3" customFormat="1" ht="12.75" customHeight="1" x14ac:dyDescent="0.25">
      <c r="A2" s="436"/>
      <c r="B2" s="427"/>
      <c r="C2" s="427"/>
      <c r="D2" s="427"/>
      <c r="E2" s="427"/>
      <c r="F2" s="428"/>
      <c r="G2" s="429"/>
      <c r="H2" s="428"/>
      <c r="I2" s="430"/>
      <c r="J2" s="435"/>
      <c r="K2" s="423"/>
      <c r="L2" s="423"/>
      <c r="M2" s="423"/>
      <c r="N2" s="423"/>
      <c r="O2" s="423"/>
      <c r="P2" s="423"/>
      <c r="Q2" s="423"/>
      <c r="R2" s="423"/>
      <c r="S2" s="423"/>
      <c r="T2" s="423"/>
      <c r="U2" s="423"/>
      <c r="V2" s="423"/>
      <c r="W2" s="423"/>
      <c r="X2" s="423"/>
      <c r="Y2" s="423"/>
      <c r="Z2" s="423"/>
      <c r="AA2" s="423"/>
      <c r="AB2" s="423"/>
      <c r="AC2" s="423"/>
      <c r="AD2" s="423"/>
      <c r="AE2" s="423"/>
      <c r="AF2" s="423"/>
      <c r="AG2" s="426"/>
      <c r="AH2" s="163"/>
    </row>
    <row r="3" spans="1:34" s="3" customFormat="1" ht="12.75" customHeight="1" x14ac:dyDescent="0.25">
      <c r="A3" s="436"/>
      <c r="B3" s="427" t="s">
        <v>4</v>
      </c>
      <c r="C3" s="427" t="s">
        <v>5</v>
      </c>
      <c r="D3" s="427" t="s">
        <v>9</v>
      </c>
      <c r="E3" s="427" t="s">
        <v>6</v>
      </c>
      <c r="F3" s="428" t="s">
        <v>2</v>
      </c>
      <c r="G3" s="429" t="s">
        <v>90</v>
      </c>
      <c r="H3" s="428" t="s">
        <v>7</v>
      </c>
      <c r="I3" s="430" t="s">
        <v>20</v>
      </c>
      <c r="J3" s="438" t="s">
        <v>144</v>
      </c>
      <c r="K3" s="421">
        <v>44990</v>
      </c>
      <c r="L3" s="421" t="s">
        <v>161</v>
      </c>
      <c r="M3" s="421" t="s">
        <v>162</v>
      </c>
      <c r="N3" s="421" t="s">
        <v>163</v>
      </c>
      <c r="O3" s="421" t="s">
        <v>152</v>
      </c>
      <c r="P3" s="421">
        <v>45102</v>
      </c>
      <c r="Q3" s="421" t="s">
        <v>164</v>
      </c>
      <c r="R3" s="421" t="s">
        <v>165</v>
      </c>
      <c r="S3" s="421" t="s">
        <v>156</v>
      </c>
      <c r="T3" s="421" t="s">
        <v>166</v>
      </c>
      <c r="U3" s="421" t="s">
        <v>167</v>
      </c>
      <c r="V3" s="421" t="s">
        <v>159</v>
      </c>
      <c r="W3" s="421" t="s">
        <v>160</v>
      </c>
      <c r="X3" s="421">
        <v>45139</v>
      </c>
      <c r="Y3" s="421"/>
      <c r="Z3" s="421"/>
      <c r="AA3" s="421"/>
      <c r="AB3" s="421"/>
      <c r="AC3" s="421"/>
      <c r="AD3" s="421"/>
      <c r="AE3" s="421"/>
      <c r="AF3" s="421"/>
      <c r="AG3" s="424"/>
      <c r="AH3" s="163"/>
    </row>
    <row r="4" spans="1:34" s="2" customFormat="1" ht="12.75" customHeight="1" x14ac:dyDescent="0.25">
      <c r="A4" s="436"/>
      <c r="B4" s="427" t="s">
        <v>4</v>
      </c>
      <c r="C4" s="427"/>
      <c r="D4" s="427"/>
      <c r="E4" s="427"/>
      <c r="F4" s="428"/>
      <c r="G4" s="429"/>
      <c r="H4" s="428"/>
      <c r="I4" s="430"/>
      <c r="J4" s="438"/>
      <c r="K4" s="421"/>
      <c r="L4" s="421"/>
      <c r="M4" s="421"/>
      <c r="N4" s="421"/>
      <c r="O4" s="421"/>
      <c r="P4" s="421"/>
      <c r="Q4" s="421"/>
      <c r="R4" s="421"/>
      <c r="S4" s="421"/>
      <c r="T4" s="421"/>
      <c r="U4" s="421"/>
      <c r="V4" s="421"/>
      <c r="W4" s="421"/>
      <c r="X4" s="421"/>
      <c r="Y4" s="421"/>
      <c r="Z4" s="421"/>
      <c r="AA4" s="421"/>
      <c r="AB4" s="421"/>
      <c r="AC4" s="421"/>
      <c r="AD4" s="421"/>
      <c r="AE4" s="421"/>
      <c r="AF4" s="421"/>
      <c r="AG4" s="424"/>
      <c r="AH4" s="164"/>
    </row>
    <row r="5" spans="1:34" s="2" customFormat="1" ht="16.2" thickBot="1" x14ac:dyDescent="0.3">
      <c r="A5" s="436"/>
      <c r="B5" s="189" t="s">
        <v>96</v>
      </c>
      <c r="C5" s="189" t="s">
        <v>97</v>
      </c>
      <c r="D5" s="189" t="s">
        <v>9</v>
      </c>
      <c r="E5" s="189" t="s">
        <v>6</v>
      </c>
      <c r="F5" s="190" t="s">
        <v>2</v>
      </c>
      <c r="G5" s="191" t="s">
        <v>28</v>
      </c>
      <c r="H5" s="192" t="s">
        <v>7</v>
      </c>
      <c r="I5" s="193" t="s">
        <v>8</v>
      </c>
      <c r="J5" s="246" t="s">
        <v>119</v>
      </c>
      <c r="K5" s="247" t="s">
        <v>119</v>
      </c>
      <c r="L5" s="247" t="s">
        <v>119</v>
      </c>
      <c r="M5" s="247" t="s">
        <v>119</v>
      </c>
      <c r="N5" s="247" t="s">
        <v>119</v>
      </c>
      <c r="O5" s="247" t="s">
        <v>119</v>
      </c>
      <c r="P5" s="247" t="s">
        <v>119</v>
      </c>
      <c r="Q5" s="247" t="s">
        <v>119</v>
      </c>
      <c r="R5" s="247" t="s">
        <v>119</v>
      </c>
      <c r="S5" s="247" t="s">
        <v>119</v>
      </c>
      <c r="T5" s="247" t="s">
        <v>119</v>
      </c>
      <c r="U5" s="247" t="s">
        <v>119</v>
      </c>
      <c r="V5" s="247" t="s">
        <v>119</v>
      </c>
      <c r="W5" s="414" t="s">
        <v>119</v>
      </c>
      <c r="X5" s="414" t="s">
        <v>119</v>
      </c>
      <c r="Y5" s="247"/>
      <c r="Z5" s="247"/>
      <c r="AA5" s="247"/>
      <c r="AB5" s="247"/>
      <c r="AC5" s="247"/>
      <c r="AD5" s="247"/>
      <c r="AE5" s="247"/>
      <c r="AF5" s="247"/>
      <c r="AG5" s="248"/>
      <c r="AH5" s="164"/>
    </row>
    <row r="6" spans="1:34" s="3" customFormat="1" ht="14.4" thickBot="1" x14ac:dyDescent="0.3">
      <c r="A6" s="436"/>
      <c r="B6" s="602" t="s">
        <v>416</v>
      </c>
      <c r="C6" s="603" t="s">
        <v>422</v>
      </c>
      <c r="D6" s="603" t="s">
        <v>714</v>
      </c>
      <c r="E6" s="604">
        <v>45047</v>
      </c>
      <c r="F6" s="605">
        <v>24</v>
      </c>
      <c r="G6" s="606">
        <f t="shared" ref="G6:G12" si="0">COUNTIF(J6:AH6,"&gt;0")</f>
        <v>2</v>
      </c>
      <c r="H6" s="607">
        <f t="shared" ref="H6:H12" si="1">SUM(J6:AI6)</f>
        <v>15</v>
      </c>
      <c r="I6" s="605">
        <f t="shared" ref="I6:I12" si="2">RANK(H6,$H$6:$H$52)</f>
        <v>1</v>
      </c>
      <c r="J6" s="382">
        <f>_xlfn.IFNA(VLOOKUP(CONCATENATE($J$5,$B6,$C6),CAP!$A$6:$N$200,14,FALSE),0)</f>
        <v>0</v>
      </c>
      <c r="K6" s="168">
        <f>_xlfn.IFNA(VLOOKUP(CONCATENATE($K$5,$B6,$C6),ALB!$A$6:$N$200,14,FALSE),0)</f>
        <v>0</v>
      </c>
      <c r="L6" s="168">
        <f>_xlfn.IFNA(VLOOKUP(CONCATENATE($L$5,$B6,$C6),'ESP1'!$A$6:$N$200,14,FALSE),0)</f>
        <v>0</v>
      </c>
      <c r="M6" s="168">
        <f>_xlfn.IFNA(VLOOKUP(CONCATENATE($M$5,$B6,$C6),DARD!$A$6:$N$135,14,FALSE),0)</f>
        <v>0</v>
      </c>
      <c r="N6" s="168">
        <f>_xlfn.IFNA(VLOOKUP(CONCATENATE($N$5,$B6,$C6),AVON!$A$6:$N$144,14,FALSE),0)</f>
        <v>0</v>
      </c>
      <c r="O6" s="168">
        <f>_xlfn.IFNA(VLOOKUP(CONCATENATE($O$5,$B6,$C6),MUR!$A$6:$N$203,14,FALSE),0)</f>
        <v>0</v>
      </c>
      <c r="P6" s="168">
        <f>_xlfn.IFNA(VLOOKUP(CONCATENATE($P$5,$B6,$C6),BAL!$A$6:$N$200,14,FALSE),0)</f>
        <v>0</v>
      </c>
      <c r="Q6" s="168">
        <f>_xlfn.IFNA(VLOOKUP(CONCATENATE($Q$5,$B6,$C6),KAL!$A$6:$N$199,14,FALSE),0)</f>
        <v>8</v>
      </c>
      <c r="R6" s="168">
        <f>_xlfn.IFNA(VLOOKUP(CONCATENATE($R$5,$B6,$C6),KEL!$A$6:$N$200,14,FALSE),0)</f>
        <v>7</v>
      </c>
      <c r="S6" s="168">
        <f>_xlfn.IFNA(VLOOKUP(CONCATENATE($S$5,$B6,$C6),'ESP2'!$A$6:$N$194,14,FALSE),0)</f>
        <v>0</v>
      </c>
      <c r="T6" s="408">
        <f>_xlfn.IFNA(VLOOKUP(CONCATENATE($T$5,$B6,$C6),MOON!$A$6:$N$198,14,FALSE),0)</f>
        <v>0</v>
      </c>
      <c r="U6" s="408">
        <f>_xlfn.IFNA(VLOOKUP(CONCATENATE($U$5,$B6,$C6),DRY!$A$6:$N$198,14,FALSE),0)</f>
        <v>0</v>
      </c>
      <c r="V6" s="408">
        <f>_xlfn.IFNA(VLOOKUP(CONCATENATE($V$5,$B6,$C6),WALL!$A$6:$N$198,14,FALSE),0)</f>
        <v>0</v>
      </c>
      <c r="W6" s="177">
        <f>_xlfn.IFNA(VLOOKUP(CONCATENATE($W$5,$B6,$C6),'23SC'!$A$6:$N$198,14,FALSE),0)</f>
        <v>0</v>
      </c>
      <c r="X6" s="177">
        <f>_xlfn.IFNA(VLOOKUP(CONCATENATE($X$5,$B6,$C6),GID!$A$6:$N$198,14,FALSE),0)</f>
        <v>0</v>
      </c>
      <c r="Y6" s="168"/>
      <c r="Z6" s="168"/>
      <c r="AA6" s="168"/>
      <c r="AB6" s="168">
        <f>_xlfn.IFNA(VLOOKUP(CONCATENATE($AB$5,$B6,$C6),Spare3!$A$6:$N$198,14,FALSE),0)</f>
        <v>0</v>
      </c>
      <c r="AC6" s="168"/>
      <c r="AD6" s="168">
        <f>_xlfn.IFNA(VLOOKUP(CONCATENATE($AD$5,$B6,$C6),KAL!$A$6:$N$199,14,FALSE),0)</f>
        <v>0</v>
      </c>
      <c r="AE6" s="168">
        <f>_xlfn.IFNA(VLOOKUP(CONCATENATE($AE$5,$B6,$C6),DRY!$A$6:$N$198,14,FALSE),0)</f>
        <v>0</v>
      </c>
      <c r="AF6" s="168">
        <f>_xlfn.IFNA(VLOOKUP(CONCATENATE($AF$5,$B6,$C6),Spare5!$A$6:$N$197,14,FALSE),0)</f>
        <v>0</v>
      </c>
      <c r="AG6" s="169">
        <f>_xlfn.IFNA(VLOOKUP(CONCATENATE($AG$5,$B6,$C6),'23SC'!$A$6:$N$231,14,FALSE),0)</f>
        <v>0</v>
      </c>
      <c r="AH6" s="164"/>
    </row>
    <row r="7" spans="1:34" s="3" customFormat="1" x14ac:dyDescent="0.25">
      <c r="A7" s="436"/>
      <c r="B7" s="599" t="s">
        <v>413</v>
      </c>
      <c r="C7" s="171" t="s">
        <v>401</v>
      </c>
      <c r="D7" s="171" t="s">
        <v>402</v>
      </c>
      <c r="E7" s="172">
        <v>45031</v>
      </c>
      <c r="F7" s="173">
        <v>15</v>
      </c>
      <c r="G7" s="600">
        <f t="shared" si="0"/>
        <v>1</v>
      </c>
      <c r="H7" s="601">
        <f t="shared" si="1"/>
        <v>6</v>
      </c>
      <c r="I7" s="173">
        <f t="shared" si="2"/>
        <v>5</v>
      </c>
      <c r="J7" s="383">
        <f>_xlfn.IFNA(VLOOKUP(CONCATENATE($J$5,$B7,$C7),CAP!$A$6:$N$200,14,FALSE),0)</f>
        <v>0</v>
      </c>
      <c r="K7" s="177">
        <f>_xlfn.IFNA(VLOOKUP(CONCATENATE($K$5,$B7,$C7),ALB!$A$6:$N$200,14,FALSE),0)</f>
        <v>0</v>
      </c>
      <c r="L7" s="177">
        <f>_xlfn.IFNA(VLOOKUP(CONCATENATE($L$5,$B7,$C7),'ESP1'!$A$6:$N$200,14,FALSE),0)</f>
        <v>0</v>
      </c>
      <c r="M7" s="177">
        <f>_xlfn.IFNA(VLOOKUP(CONCATENATE($M$5,$B7,$C7),DARD!$A$6:$N$135,14,FALSE),0)</f>
        <v>0</v>
      </c>
      <c r="N7" s="177">
        <f>_xlfn.IFNA(VLOOKUP(CONCATENATE($N$5,$B7,$C7),AVON!$A$6:$N$144,14,FALSE),0)</f>
        <v>0</v>
      </c>
      <c r="O7" s="177">
        <f>_xlfn.IFNA(VLOOKUP(CONCATENATE($O$5,$B7,$C7),MUR!$A$6:$N$203,14,FALSE),0)</f>
        <v>0</v>
      </c>
      <c r="P7" s="177">
        <f>_xlfn.IFNA(VLOOKUP(CONCATENATE($P$5,$B7,$C7),BAL!$A$6:$N$200,14,FALSE),0)</f>
        <v>0</v>
      </c>
      <c r="Q7" s="177">
        <f>_xlfn.IFNA(VLOOKUP(CONCATENATE($Q$5,$B7,$C7),KAL!$A$6:$N$199,14,FALSE),0)</f>
        <v>0</v>
      </c>
      <c r="R7" s="177">
        <f>_xlfn.IFNA(VLOOKUP(CONCATENATE($R$5,$B7,$C7),KEL!$A$6:$N$200,14,FALSE),0)</f>
        <v>0</v>
      </c>
      <c r="S7" s="177">
        <f>_xlfn.IFNA(VLOOKUP(CONCATENATE($S$5,$B7,$C7),'ESP2'!$A$6:$N$194,14,FALSE),0)</f>
        <v>0</v>
      </c>
      <c r="T7" s="177">
        <f>_xlfn.IFNA(VLOOKUP(CONCATENATE($T$5,$B7,$C7),MOON!$A$6:$N$198,14,FALSE),0)</f>
        <v>0</v>
      </c>
      <c r="U7" s="177">
        <f>_xlfn.IFNA(VLOOKUP(CONCATENATE($U$5,$B7,$C7),DRY!$A$6:$N$198,14,FALSE),0)</f>
        <v>6</v>
      </c>
      <c r="V7" s="408">
        <f>_xlfn.IFNA(VLOOKUP(CONCATENATE($V$5,$B7,$C7),WALL!$A$6:$N$198,14,FALSE),0)</f>
        <v>0</v>
      </c>
      <c r="W7" s="177">
        <f>_xlfn.IFNA(VLOOKUP(CONCATENATE($W$5,$B7,$C7),'23SC'!$A$6:$N$198,14,FALSE),0)</f>
        <v>0</v>
      </c>
      <c r="X7" s="177">
        <f>_xlfn.IFNA(VLOOKUP(CONCATENATE($X$5,$B7,$C7),GID!$A$6:$N$198,14,FALSE),0)</f>
        <v>0</v>
      </c>
      <c r="Y7" s="177"/>
      <c r="Z7" s="177"/>
      <c r="AA7" s="177"/>
      <c r="AB7" s="177">
        <f>_xlfn.IFNA(VLOOKUP(CONCATENATE($AB$5,$B7,$C7),Spare3!$A$6:$N$198,14,FALSE),0)</f>
        <v>0</v>
      </c>
      <c r="AC7" s="177"/>
      <c r="AD7" s="177">
        <f>_xlfn.IFNA(VLOOKUP(CONCATENATE($AD$5,$B7,$C7),KAL!$A$6:$N$199,14,FALSE),0)</f>
        <v>0</v>
      </c>
      <c r="AE7" s="177">
        <f>_xlfn.IFNA(VLOOKUP(CONCATENATE($AE$5,$B7,$C7),DRY!$A$6:$N$198,14,FALSE),0)</f>
        <v>0</v>
      </c>
      <c r="AF7" s="177">
        <f>_xlfn.IFNA(VLOOKUP(CONCATENATE($AF$5,$B7,$C7),Spare5!$A$6:$N$197,14,FALSE),0)</f>
        <v>0</v>
      </c>
      <c r="AG7" s="178">
        <f>_xlfn.IFNA(VLOOKUP(CONCATENATE($AG$5,$B7,$C7),'23SC'!$A$6:$N$231,14,FALSE),0)</f>
        <v>0</v>
      </c>
      <c r="AH7" s="164"/>
    </row>
    <row r="8" spans="1:34" s="3" customFormat="1" x14ac:dyDescent="0.25">
      <c r="A8" s="436"/>
      <c r="B8" s="170" t="s">
        <v>279</v>
      </c>
      <c r="C8" s="171" t="s">
        <v>403</v>
      </c>
      <c r="D8" s="171" t="s">
        <v>404</v>
      </c>
      <c r="E8" s="172">
        <v>45059</v>
      </c>
      <c r="F8" s="173">
        <v>15</v>
      </c>
      <c r="G8" s="174">
        <f t="shared" si="0"/>
        <v>1</v>
      </c>
      <c r="H8" s="175">
        <f t="shared" si="1"/>
        <v>7</v>
      </c>
      <c r="I8" s="176">
        <f t="shared" si="2"/>
        <v>3</v>
      </c>
      <c r="J8" s="383">
        <f>_xlfn.IFNA(VLOOKUP(CONCATENATE($J$5,$B8,$C8),CAP!$A$6:$N$200,14,FALSE),0)</f>
        <v>0</v>
      </c>
      <c r="K8" s="177">
        <f>_xlfn.IFNA(VLOOKUP(CONCATENATE($K$5,$B8,$C8),ALB!$A$6:$N$200,14,FALSE),0)</f>
        <v>0</v>
      </c>
      <c r="L8" s="177">
        <f>_xlfn.IFNA(VLOOKUP(CONCATENATE($L$5,$B8,$C8),'ESP1'!$A$6:$N$200,14,FALSE),0)</f>
        <v>0</v>
      </c>
      <c r="M8" s="177">
        <f>_xlfn.IFNA(VLOOKUP(CONCATENATE($M$5,$B8,$C8),DARD!$A$6:$N$135,14,FALSE),0)</f>
        <v>0</v>
      </c>
      <c r="N8" s="177">
        <f>_xlfn.IFNA(VLOOKUP(CONCATENATE($N$5,$B8,$C8),AVON!$A$6:$N$144,14,FALSE),0)</f>
        <v>0</v>
      </c>
      <c r="O8" s="177">
        <f>_xlfn.IFNA(VLOOKUP(CONCATENATE($O$5,$B8,$C8),MUR!$A$6:$N$203,14,FALSE),0)</f>
        <v>7</v>
      </c>
      <c r="P8" s="177">
        <f>_xlfn.IFNA(VLOOKUP(CONCATENATE($P$5,$B8,$C8),BAL!$A$6:$N$200,14,FALSE),0)</f>
        <v>0</v>
      </c>
      <c r="Q8" s="177">
        <f>_xlfn.IFNA(VLOOKUP(CONCATENATE($Q$5,$B8,$C8),KAL!$A$6:$N$199,14,FALSE),0)</f>
        <v>0</v>
      </c>
      <c r="R8" s="177">
        <f>_xlfn.IFNA(VLOOKUP(CONCATENATE($R$5,$B8,$C8),KEL!$A$6:$N$200,14,FALSE),0)</f>
        <v>0</v>
      </c>
      <c r="S8" s="177">
        <f>_xlfn.IFNA(VLOOKUP(CONCATENATE($S$5,$B8,$C8),'ESP2'!$A$6:$N$194,14,FALSE),0)</f>
        <v>0</v>
      </c>
      <c r="T8" s="177">
        <f>_xlfn.IFNA(VLOOKUP(CONCATENATE($T$5,$B8,$C8),MOON!$A$6:$N$198,14,FALSE),0)</f>
        <v>0</v>
      </c>
      <c r="U8" s="177">
        <f>_xlfn.IFNA(VLOOKUP(CONCATENATE($U$5,$B8,$C8),DRY!$A$6:$N$198,14,FALSE),0)</f>
        <v>0</v>
      </c>
      <c r="V8" s="408">
        <f>_xlfn.IFNA(VLOOKUP(CONCATENATE($V$5,$B8,$C8),WALL!$A$6:$N$198,14,FALSE),0)</f>
        <v>0</v>
      </c>
      <c r="W8" s="177">
        <f>_xlfn.IFNA(VLOOKUP(CONCATENATE($W$5,$B8,$C8),'23SC'!$A$6:$N$198,14,FALSE),0)</f>
        <v>0</v>
      </c>
      <c r="X8" s="177">
        <f>_xlfn.IFNA(VLOOKUP(CONCATENATE($X$5,$B8,$C8),GID!$A$6:$N$198,14,FALSE),0)</f>
        <v>0</v>
      </c>
      <c r="Y8" s="177"/>
      <c r="Z8" s="177"/>
      <c r="AA8" s="177"/>
      <c r="AB8" s="177">
        <f>_xlfn.IFNA(VLOOKUP(CONCATENATE($AB$5,$B8,$C8),Spare3!$A$6:$N$198,14,FALSE),0)</f>
        <v>0</v>
      </c>
      <c r="AC8" s="177"/>
      <c r="AD8" s="177"/>
      <c r="AE8" s="177"/>
      <c r="AF8" s="177"/>
      <c r="AG8" s="178"/>
      <c r="AH8" s="164"/>
    </row>
    <row r="9" spans="1:34" s="3" customFormat="1" x14ac:dyDescent="0.25">
      <c r="A9" s="436"/>
      <c r="B9" s="170" t="s">
        <v>405</v>
      </c>
      <c r="C9" s="179" t="s">
        <v>406</v>
      </c>
      <c r="D9" s="179" t="s">
        <v>407</v>
      </c>
      <c r="E9" s="180">
        <v>45033</v>
      </c>
      <c r="F9" s="176">
        <v>14</v>
      </c>
      <c r="G9" s="174">
        <f t="shared" si="0"/>
        <v>1</v>
      </c>
      <c r="H9" s="175">
        <f t="shared" si="1"/>
        <v>7</v>
      </c>
      <c r="I9" s="176">
        <f t="shared" si="2"/>
        <v>3</v>
      </c>
      <c r="J9" s="383">
        <f>_xlfn.IFNA(VLOOKUP(CONCATENATE($J$5,$B9,$C9),CAP!$A$6:$N$200,14,FALSE),0)</f>
        <v>0</v>
      </c>
      <c r="K9" s="177">
        <f>_xlfn.IFNA(VLOOKUP(CONCATENATE($K$5,$B9,$C9),ALB!$A$6:$N$200,14,FALSE),0)</f>
        <v>0</v>
      </c>
      <c r="L9" s="177">
        <f>_xlfn.IFNA(VLOOKUP(CONCATENATE($L$5,$B9,$C9),'ESP1'!$A$6:$N$200,14,FALSE),0)</f>
        <v>0</v>
      </c>
      <c r="M9" s="177">
        <f>_xlfn.IFNA(VLOOKUP(CONCATENATE($M$5,$B9,$C9),DARD!$A$6:$N$135,14,FALSE),0)</f>
        <v>0</v>
      </c>
      <c r="N9" s="177">
        <f>_xlfn.IFNA(VLOOKUP(CONCATENATE($N$5,$B9,$C9),AVON!$A$6:$N$144,14,FALSE),0)</f>
        <v>0</v>
      </c>
      <c r="O9" s="177">
        <f>_xlfn.IFNA(VLOOKUP(CONCATENATE($O$5,$B9,$C9),MUR!$A$6:$N$203,14,FALSE),0)</f>
        <v>0</v>
      </c>
      <c r="P9" s="177">
        <f>_xlfn.IFNA(VLOOKUP(CONCATENATE($P$5,$B9,$C9),BAL!$A$6:$N$200,14,FALSE),0)</f>
        <v>0</v>
      </c>
      <c r="Q9" s="177">
        <f>_xlfn.IFNA(VLOOKUP(CONCATENATE($Q$5,$B9,$C9),KAL!$A$6:$N$199,14,FALSE),0)</f>
        <v>0</v>
      </c>
      <c r="R9" s="177">
        <f>_xlfn.IFNA(VLOOKUP(CONCATENATE($R$5,$B9,$C9),KEL!$A$6:$N$200,14,FALSE),0)</f>
        <v>0</v>
      </c>
      <c r="S9" s="177">
        <f>_xlfn.IFNA(VLOOKUP(CONCATENATE($S$5,$B9,$C9),'ESP2'!$A$6:$N$194,14,FALSE),0)</f>
        <v>0</v>
      </c>
      <c r="T9" s="177">
        <f>_xlfn.IFNA(VLOOKUP(CONCATENATE($T$5,$B9,$C9),MOON!$A$6:$N$198,14,FALSE),0)</f>
        <v>0</v>
      </c>
      <c r="U9" s="177">
        <f>_xlfn.IFNA(VLOOKUP(CONCATENATE($U$5,$B9,$C9),DRY!$A$6:$N$198,14,FALSE),0)</f>
        <v>0</v>
      </c>
      <c r="V9" s="408">
        <f>_xlfn.IFNA(VLOOKUP(CONCATENATE($V$5,$B9,$C9),WALL!$A$6:$N$198,14,FALSE),0)</f>
        <v>0</v>
      </c>
      <c r="W9" s="177">
        <f>_xlfn.IFNA(VLOOKUP(CONCATENATE($W$5,$B9,$C9),'23SC'!$A$6:$N$198,14,FALSE),0)</f>
        <v>0</v>
      </c>
      <c r="X9" s="177">
        <f>_xlfn.IFNA(VLOOKUP(CONCATENATE($X$5,$B9,$C9),GID!$A$6:$N$198,14,FALSE),0)</f>
        <v>7</v>
      </c>
      <c r="Y9" s="177"/>
      <c r="Z9" s="177"/>
      <c r="AA9" s="177"/>
      <c r="AB9" s="177">
        <f>_xlfn.IFNA(VLOOKUP(CONCATENATE($AB$5,$B9,$C9),Spare3!$A$6:$N$198,14,FALSE),0)</f>
        <v>0</v>
      </c>
      <c r="AC9" s="177"/>
      <c r="AD9" s="177">
        <f>_xlfn.IFNA(VLOOKUP(CONCATENATE($AD$5,$B9,$C9),KAL!$A$6:$N$199,14,FALSE),0)</f>
        <v>0</v>
      </c>
      <c r="AE9" s="177">
        <f>_xlfn.IFNA(VLOOKUP(CONCATENATE($AE$5,$B9,$C9),DRY!$A$6:$N$198,14,FALSE),0)</f>
        <v>0</v>
      </c>
      <c r="AF9" s="177">
        <f>_xlfn.IFNA(VLOOKUP(CONCATENATE($AF$5,$B9,$C9),Spare5!$A$6:$N$197,14,FALSE),0)</f>
        <v>0</v>
      </c>
      <c r="AG9" s="178">
        <f>_xlfn.IFNA(VLOOKUP(CONCATENATE($AG$5,$B9,$C9),'23SC'!$A$6:$N$231,14,FALSE),0)</f>
        <v>0</v>
      </c>
      <c r="AH9" s="164"/>
    </row>
    <row r="10" spans="1:34" s="3" customFormat="1" x14ac:dyDescent="0.25">
      <c r="A10" s="436"/>
      <c r="B10" s="170" t="s">
        <v>371</v>
      </c>
      <c r="C10" s="179" t="s">
        <v>409</v>
      </c>
      <c r="D10" s="179" t="s">
        <v>373</v>
      </c>
      <c r="E10" s="180">
        <v>45041</v>
      </c>
      <c r="F10" s="176">
        <v>23</v>
      </c>
      <c r="G10" s="174">
        <f t="shared" si="0"/>
        <v>1</v>
      </c>
      <c r="H10" s="175">
        <f t="shared" si="1"/>
        <v>5</v>
      </c>
      <c r="I10" s="176">
        <f t="shared" si="2"/>
        <v>6</v>
      </c>
      <c r="J10" s="383">
        <f>_xlfn.IFNA(VLOOKUP(CONCATENATE($J$5,$B10,$C10),CAP!$A$6:$N$200,14,FALSE),0)</f>
        <v>0</v>
      </c>
      <c r="K10" s="177">
        <f>_xlfn.IFNA(VLOOKUP(CONCATENATE($K$5,$B10,$C10),ALB!$A$6:$N$200,14,FALSE),0)</f>
        <v>0</v>
      </c>
      <c r="L10" s="177">
        <f>_xlfn.IFNA(VLOOKUP(CONCATENATE($L$5,$B10,$C10),'ESP1'!$A$6:$N$200,14,FALSE),0)</f>
        <v>0</v>
      </c>
      <c r="M10" s="177">
        <f>_xlfn.IFNA(VLOOKUP(CONCATENATE($M$5,$B10,$C10),DARD!$A$6:$N$135,14,FALSE),0)</f>
        <v>0</v>
      </c>
      <c r="N10" s="177">
        <f>_xlfn.IFNA(VLOOKUP(CONCATENATE($N$5,$B10,$C10),AVON!$A$6:$N$144,14,FALSE),0)</f>
        <v>0</v>
      </c>
      <c r="O10" s="177">
        <f>_xlfn.IFNA(VLOOKUP(CONCATENATE($O$5,$B10,$C10),MUR!$A$6:$N$203,14,FALSE),0)</f>
        <v>0</v>
      </c>
      <c r="P10" s="177">
        <f>_xlfn.IFNA(VLOOKUP(CONCATENATE($P$5,$B10,$C10),BAL!$A$6:$N$200,14,FALSE),0)</f>
        <v>0</v>
      </c>
      <c r="Q10" s="177">
        <f>_xlfn.IFNA(VLOOKUP(CONCATENATE($Q$5,$B10,$C10),KAL!$A$6:$N$199,14,FALSE),0)</f>
        <v>0</v>
      </c>
      <c r="R10" s="177">
        <f>_xlfn.IFNA(VLOOKUP(CONCATENATE($R$5,$B10,$C10),KEL!$A$6:$N$200,14,FALSE),0)</f>
        <v>0</v>
      </c>
      <c r="S10" s="177">
        <f>_xlfn.IFNA(VLOOKUP(CONCATENATE($S$5,$B10,$C10),'ESP2'!$A$6:$N$194,14,FALSE),0)</f>
        <v>0</v>
      </c>
      <c r="T10" s="177">
        <f>_xlfn.IFNA(VLOOKUP(CONCATENATE($T$5,$B10,$C10),MOON!$A$6:$N$198,14,FALSE),0)</f>
        <v>0</v>
      </c>
      <c r="U10" s="177">
        <f>_xlfn.IFNA(VLOOKUP(CONCATENATE($U$5,$B10,$C10),DRY!$A$6:$N$198,14,FALSE),0)</f>
        <v>0</v>
      </c>
      <c r="V10" s="408">
        <f>_xlfn.IFNA(VLOOKUP(CONCATENATE($V$5,$B10,$C10),WALL!$A$6:$N$198,14,FALSE),0)</f>
        <v>5</v>
      </c>
      <c r="W10" s="177">
        <f>_xlfn.IFNA(VLOOKUP(CONCATENATE($W$5,$B10,$C10),'23SC'!$A$6:$N$198,14,FALSE),0)</f>
        <v>0</v>
      </c>
      <c r="X10" s="177">
        <f>_xlfn.IFNA(VLOOKUP(CONCATENATE($X$5,$B10,$C10),GID!$A$6:$N$198,14,FALSE),0)</f>
        <v>0</v>
      </c>
      <c r="Y10" s="177"/>
      <c r="Z10" s="177"/>
      <c r="AA10" s="177"/>
      <c r="AB10" s="177">
        <f>_xlfn.IFNA(VLOOKUP(CONCATENATE($AB$5,$B10,$C10),Spare3!$A$6:$N$198,14,FALSE),0)</f>
        <v>0</v>
      </c>
      <c r="AC10" s="177"/>
      <c r="AD10" s="177">
        <f>_xlfn.IFNA(VLOOKUP(CONCATENATE($AD$5,$B10,$C10),KAL!$A$6:$N$199,14,FALSE),0)</f>
        <v>0</v>
      </c>
      <c r="AE10" s="177">
        <f>_xlfn.IFNA(VLOOKUP(CONCATENATE($AE$5,$B10,$C10),DRY!$A$6:$N$198,14,FALSE),0)</f>
        <v>0</v>
      </c>
      <c r="AF10" s="177">
        <f>_xlfn.IFNA(VLOOKUP(CONCATENATE($AF$5,$B10,$C10),Spare5!$A$6:$N$197,14,FALSE),0)</f>
        <v>0</v>
      </c>
      <c r="AG10" s="178">
        <f>_xlfn.IFNA(VLOOKUP(CONCATENATE($AG$5,$B10,$C10),'23SC'!$A$6:$N$231,14,FALSE),0)</f>
        <v>0</v>
      </c>
      <c r="AH10" s="164"/>
    </row>
    <row r="11" spans="1:34" s="3" customFormat="1" x14ac:dyDescent="0.25">
      <c r="A11" s="436"/>
      <c r="B11" s="170" t="s">
        <v>410</v>
      </c>
      <c r="C11" s="179" t="s">
        <v>411</v>
      </c>
      <c r="D11" s="179" t="s">
        <v>412</v>
      </c>
      <c r="E11" s="180">
        <v>45028</v>
      </c>
      <c r="F11" s="176">
        <v>17</v>
      </c>
      <c r="G11" s="174">
        <f t="shared" si="0"/>
        <v>1</v>
      </c>
      <c r="H11" s="175">
        <f t="shared" si="1"/>
        <v>8</v>
      </c>
      <c r="I11" s="176">
        <f t="shared" si="2"/>
        <v>2</v>
      </c>
      <c r="J11" s="383">
        <f>_xlfn.IFNA(VLOOKUP(CONCATENATE($J$5,$B11,$C11),CAP!$A$6:$N$200,14,FALSE),0)</f>
        <v>0</v>
      </c>
      <c r="K11" s="177">
        <f>_xlfn.IFNA(VLOOKUP(CONCATENATE($K$5,$B11,$C11),ALB!$A$6:$N$200,14,FALSE),0)</f>
        <v>0</v>
      </c>
      <c r="L11" s="177">
        <f>_xlfn.IFNA(VLOOKUP(CONCATENATE($L$5,$B11,$C11),'ESP1'!$A$6:$N$200,14,FALSE),0)</f>
        <v>0</v>
      </c>
      <c r="M11" s="177">
        <f>_xlfn.IFNA(VLOOKUP(CONCATENATE($M$5,$B11,$C11),DARD!$A$6:$N$135,14,FALSE),0)</f>
        <v>0</v>
      </c>
      <c r="N11" s="177">
        <f>_xlfn.IFNA(VLOOKUP(CONCATENATE($N$5,$B11,$C11),AVON!$A$6:$N$144,14,FALSE),0)</f>
        <v>0</v>
      </c>
      <c r="O11" s="177">
        <f>_xlfn.IFNA(VLOOKUP(CONCATENATE($O$5,$B11,$C11),MUR!$A$6:$N$203,14,FALSE),0)</f>
        <v>0</v>
      </c>
      <c r="P11" s="177">
        <f>_xlfn.IFNA(VLOOKUP(CONCATENATE($P$5,$B11,$C11),BAL!$A$6:$N$200,14,FALSE),0)</f>
        <v>0</v>
      </c>
      <c r="Q11" s="177">
        <f>_xlfn.IFNA(VLOOKUP(CONCATENATE($Q$5,$B11,$C11),KAL!$A$6:$N$199,14,FALSE),0)</f>
        <v>0</v>
      </c>
      <c r="R11" s="177">
        <f>_xlfn.IFNA(VLOOKUP(CONCATENATE($R$5,$B11,$C11),KEL!$A$6:$N$200,14,FALSE),0)</f>
        <v>0</v>
      </c>
      <c r="S11" s="177">
        <f>_xlfn.IFNA(VLOOKUP(CONCATENATE($S$5,$B11,$C11),'ESP2'!$A$6:$N$194,14,FALSE),0)</f>
        <v>0</v>
      </c>
      <c r="T11" s="177">
        <f>_xlfn.IFNA(VLOOKUP(CONCATENATE($T$5,$B11,$C11),MOON!$A$6:$N$198,14,FALSE),0)</f>
        <v>8</v>
      </c>
      <c r="U11" s="177">
        <f>_xlfn.IFNA(VLOOKUP(CONCATENATE($U$5,$B11,$C11),DRY!$A$6:$N$198,14,FALSE),0)</f>
        <v>0</v>
      </c>
      <c r="V11" s="408">
        <f>_xlfn.IFNA(VLOOKUP(CONCATENATE($V$5,$B11,$C11),WALL!$A$6:$N$198,14,FALSE),0)</f>
        <v>0</v>
      </c>
      <c r="W11" s="177">
        <f>_xlfn.IFNA(VLOOKUP(CONCATENATE($W$5,$B11,$C11),'23SC'!$A$6:$N$198,14,FALSE),0)</f>
        <v>0</v>
      </c>
      <c r="X11" s="177">
        <f>_xlfn.IFNA(VLOOKUP(CONCATENATE($X$5,$B11,$C11),GID!$A$6:$N$198,14,FALSE),0)</f>
        <v>0</v>
      </c>
      <c r="Y11" s="177"/>
      <c r="Z11" s="177"/>
      <c r="AA11" s="177"/>
      <c r="AB11" s="177">
        <f>_xlfn.IFNA(VLOOKUP(CONCATENATE($AB$5,$B11,$C11),Spare3!$A$6:$N$198,14,FALSE),0)</f>
        <v>0</v>
      </c>
      <c r="AC11" s="177"/>
      <c r="AD11" s="177">
        <f>_xlfn.IFNA(VLOOKUP(CONCATENATE($AD$5,$B11,$C11),KAL!$A$6:$N$199,14,FALSE),0)</f>
        <v>0</v>
      </c>
      <c r="AE11" s="177">
        <f>_xlfn.IFNA(VLOOKUP(CONCATENATE($AE$5,$B11,$C11),DRY!$A$6:$N$198,14,FALSE),0)</f>
        <v>0</v>
      </c>
      <c r="AF11" s="177">
        <f>_xlfn.IFNA(VLOOKUP(CONCATENATE($AF$5,$B11,$C11),Spare5!$A$6:$N$197,14,FALSE),0)</f>
        <v>0</v>
      </c>
      <c r="AG11" s="178">
        <f>_xlfn.IFNA(VLOOKUP(CONCATENATE($AG$5,$B11,$C11),'23SC'!$A$6:$N$231,14,FALSE),0)</f>
        <v>0</v>
      </c>
      <c r="AH11" s="164"/>
    </row>
    <row r="12" spans="1:34" s="3" customFormat="1" x14ac:dyDescent="0.25">
      <c r="A12" s="436"/>
      <c r="B12" s="170" t="s">
        <v>283</v>
      </c>
      <c r="C12" s="179" t="s">
        <v>408</v>
      </c>
      <c r="D12" s="179" t="s">
        <v>177</v>
      </c>
      <c r="E12" s="180">
        <v>45030</v>
      </c>
      <c r="F12" s="176">
        <v>15</v>
      </c>
      <c r="G12" s="174">
        <f t="shared" si="0"/>
        <v>0</v>
      </c>
      <c r="H12" s="175">
        <f t="shared" si="1"/>
        <v>0</v>
      </c>
      <c r="I12" s="176">
        <f t="shared" si="2"/>
        <v>7</v>
      </c>
      <c r="J12" s="383">
        <f>_xlfn.IFNA(VLOOKUP(CONCATENATE($J$5,$B12,$C12),CAP!$A$6:$N$200,14,FALSE),0)</f>
        <v>0</v>
      </c>
      <c r="K12" s="177">
        <f>_xlfn.IFNA(VLOOKUP(CONCATENATE($K$5,$B12,$C12),ALB!$A$6:$N$200,14,FALSE),0)</f>
        <v>0</v>
      </c>
      <c r="L12" s="177">
        <f>_xlfn.IFNA(VLOOKUP(CONCATENATE($L$5,$B12,$C12),'ESP1'!$A$6:$N$200,14,FALSE),0)</f>
        <v>0</v>
      </c>
      <c r="M12" s="177">
        <f>_xlfn.IFNA(VLOOKUP(CONCATENATE($M$5,$B12,$C12),DARD!$A$6:$N$135,14,FALSE),0)</f>
        <v>0</v>
      </c>
      <c r="N12" s="177">
        <f>_xlfn.IFNA(VLOOKUP(CONCATENATE($N$5,$B12,$C12),AVON!$A$6:$N$144,14,FALSE),0)</f>
        <v>0</v>
      </c>
      <c r="O12" s="177">
        <f>_xlfn.IFNA(VLOOKUP(CONCATENATE($O$5,$B12,$C12),MUR!$A$6:$N$203,14,FALSE),0)</f>
        <v>0</v>
      </c>
      <c r="P12" s="177">
        <f>_xlfn.IFNA(VLOOKUP(CONCATENATE($P$5,$B12,$C12),BAL!$A$6:$N$200,14,FALSE),0)</f>
        <v>0</v>
      </c>
      <c r="Q12" s="177">
        <f>_xlfn.IFNA(VLOOKUP(CONCATENATE($Q$5,$B12,$C12),KAL!$A$6:$N$199,14,FALSE),0)</f>
        <v>0</v>
      </c>
      <c r="R12" s="177">
        <f>_xlfn.IFNA(VLOOKUP(CONCATENATE($R$5,$B12,$C12),KEL!$A$6:$N$200,14,FALSE),0)</f>
        <v>0</v>
      </c>
      <c r="S12" s="177">
        <f>_xlfn.IFNA(VLOOKUP(CONCATENATE($S$5,$B12,$C12),'ESP2'!$A$6:$N$194,14,FALSE),0)</f>
        <v>0</v>
      </c>
      <c r="T12" s="177">
        <f>_xlfn.IFNA(VLOOKUP(CONCATENATE($T$5,$B12,$C12),MOON!$A$6:$N$198,14,FALSE),0)</f>
        <v>0</v>
      </c>
      <c r="U12" s="177">
        <f>_xlfn.IFNA(VLOOKUP(CONCATENATE($U$5,$B12,$C12),DRY!$A$6:$N$198,14,FALSE),0)</f>
        <v>0</v>
      </c>
      <c r="V12" s="408">
        <f>_xlfn.IFNA(VLOOKUP(CONCATENATE($V$5,$B12,$C12),WALL!$A$6:$N$198,14,FALSE),0)</f>
        <v>0</v>
      </c>
      <c r="W12" s="177">
        <f>_xlfn.IFNA(VLOOKUP(CONCATENATE($W$5,$B12,$C12),'23SC'!$A$6:$N$198,14,FALSE),0)</f>
        <v>0</v>
      </c>
      <c r="X12" s="177">
        <f>_xlfn.IFNA(VLOOKUP(CONCATENATE($X$5,$B12,$C12),GID!$A$6:$N$198,14,FALSE),0)</f>
        <v>0</v>
      </c>
      <c r="Y12" s="177"/>
      <c r="Z12" s="177"/>
      <c r="AA12" s="177"/>
      <c r="AB12" s="177">
        <f>_xlfn.IFNA(VLOOKUP(CONCATENATE($AB$5,$B12,$C12),Spare3!$A$6:$N$198,14,FALSE),0)</f>
        <v>0</v>
      </c>
      <c r="AC12" s="177"/>
      <c r="AD12" s="177">
        <f>_xlfn.IFNA(VLOOKUP(CONCATENATE($AD$5,$B12,$C12),KAL!$A$6:$N$199,14,FALSE),0)</f>
        <v>0</v>
      </c>
      <c r="AE12" s="177">
        <f>_xlfn.IFNA(VLOOKUP(CONCATENATE($AE$5,$B12,$C12),DRY!$A$6:$N$198,14,FALSE),0)</f>
        <v>0</v>
      </c>
      <c r="AF12" s="177">
        <f>_xlfn.IFNA(VLOOKUP(CONCATENATE($AF$5,$B12,$C12),Spare5!$A$6:$N$197,14,FALSE),0)</f>
        <v>0</v>
      </c>
      <c r="AG12" s="178">
        <f>_xlfn.IFNA(VLOOKUP(CONCATENATE($AG$5,$B12,$C12),'23SC'!$A$6:$N$231,14,FALSE),0)</f>
        <v>0</v>
      </c>
      <c r="AH12" s="164"/>
    </row>
    <row r="13" spans="1:34" x14ac:dyDescent="0.25">
      <c r="A13" s="436"/>
      <c r="B13" s="170"/>
      <c r="C13" s="179"/>
      <c r="D13" s="179"/>
      <c r="E13" s="180"/>
      <c r="F13" s="176"/>
      <c r="G13" s="174"/>
      <c r="H13" s="175"/>
      <c r="I13" s="176"/>
      <c r="J13" s="383">
        <f>_xlfn.IFNA(VLOOKUP(CONCATENATE($J$5,$B13,$C13),CAP!$A$6:$N$200,14,FALSE),0)</f>
        <v>0</v>
      </c>
      <c r="K13" s="177">
        <f>_xlfn.IFNA(VLOOKUP(CONCATENATE($K$5,$B13,$C13),ALB!$A$6:$N$200,14,FALSE),0)</f>
        <v>0</v>
      </c>
      <c r="L13" s="177">
        <f>_xlfn.IFNA(VLOOKUP(CONCATENATE($L$5,$B13,$C13),'ESP1'!$A$6:$N$200,14,FALSE),0)</f>
        <v>0</v>
      </c>
      <c r="M13" s="177">
        <f>_xlfn.IFNA(VLOOKUP(CONCATENATE($M$5,$B13,$C13),DARD!$A$6:$N$135,14,FALSE),0)</f>
        <v>0</v>
      </c>
      <c r="N13" s="177">
        <f>_xlfn.IFNA(VLOOKUP(CONCATENATE($N$5,$B13,$C13),AVON!$A$6:$N$144,14,FALSE),0)</f>
        <v>0</v>
      </c>
      <c r="O13" s="177">
        <f>_xlfn.IFNA(VLOOKUP(CONCATENATE($O$5,$B13,$C13),MUR!$A$6:$N$203,14,FALSE),0)</f>
        <v>0</v>
      </c>
      <c r="P13" s="177">
        <f>_xlfn.IFNA(VLOOKUP(CONCATENATE($P$5,$B13,$C13),BAL!$A$6:$N$200,14,FALSE),0)</f>
        <v>0</v>
      </c>
      <c r="Q13" s="177">
        <f>_xlfn.IFNA(VLOOKUP(CONCATENATE($Q$5,$B13,$C13),KAL!$A$6:$N$199,14,FALSE),0)</f>
        <v>0</v>
      </c>
      <c r="R13" s="177">
        <f>_xlfn.IFNA(VLOOKUP(CONCATENATE($R$5,$B13,$C13),KEL!$A$6:$N$200,14,FALSE),0)</f>
        <v>0</v>
      </c>
      <c r="S13" s="177">
        <f>_xlfn.IFNA(VLOOKUP(CONCATENATE($S$5,$B13,$C13),'ESP2'!$A$6:$N$194,14,FALSE),0)</f>
        <v>0</v>
      </c>
      <c r="T13" s="408">
        <f>_xlfn.IFNA(VLOOKUP(CONCATENATE($T$5,$B13,$C13),MOON!$A$6:$N$198,14,FALSE),0)</f>
        <v>0</v>
      </c>
      <c r="U13" s="408">
        <f>_xlfn.IFNA(VLOOKUP(CONCATENATE($U$5,$B13,$C13),DRY!$A$6:$N$198,14,FALSE),0)</f>
        <v>0</v>
      </c>
      <c r="V13" s="408">
        <f>_xlfn.IFNA(VLOOKUP(CONCATENATE($V$5,$B13,$C13),WALL!$A$6:$N$198,14,FALSE),0)</f>
        <v>0</v>
      </c>
      <c r="W13" s="177">
        <f>_xlfn.IFNA(VLOOKUP(CONCATENATE($W$5,$B13,$C13),'23SC'!$A$6:$N$198,14,FALSE),0)</f>
        <v>0</v>
      </c>
      <c r="X13" s="177">
        <f>_xlfn.IFNA(VLOOKUP(CONCATENATE($X$5,$B13,$C13),GID!$A$6:$N$198,14,FALSE),0)</f>
        <v>0</v>
      </c>
      <c r="Y13" s="177"/>
      <c r="Z13" s="177"/>
      <c r="AA13" s="177"/>
      <c r="AB13" s="177">
        <f>_xlfn.IFNA(VLOOKUP(CONCATENATE($AB$5,$B13,$C13),Spare3!$A$6:$N$198,14,FALSE),0)</f>
        <v>0</v>
      </c>
      <c r="AC13" s="177"/>
      <c r="AD13" s="177">
        <f>_xlfn.IFNA(VLOOKUP(CONCATENATE($AD$5,$B13,$C13),KAL!$A$6:$N$199,14,FALSE),0)</f>
        <v>0</v>
      </c>
      <c r="AE13" s="177">
        <f>_xlfn.IFNA(VLOOKUP(CONCATENATE($AE$5,$B13,$C13),DRY!$A$6:$N$198,14,FALSE),0)</f>
        <v>0</v>
      </c>
      <c r="AF13" s="177">
        <f>_xlfn.IFNA(VLOOKUP(CONCATENATE($AF$5,$B13,$C13),Spare5!$A$6:$N$197,14,FALSE),0)</f>
        <v>0</v>
      </c>
      <c r="AG13" s="178">
        <f>_xlfn.IFNA(VLOOKUP(CONCATENATE($AG$5,$B13,$C13),'23SC'!$A$6:$N$231,14,FALSE),0)</f>
        <v>0</v>
      </c>
      <c r="AH13" s="164"/>
    </row>
    <row r="14" spans="1:34" x14ac:dyDescent="0.25">
      <c r="A14" s="436"/>
      <c r="B14" s="170"/>
      <c r="C14" s="179"/>
      <c r="D14" s="179"/>
      <c r="E14" s="180"/>
      <c r="F14" s="176"/>
      <c r="G14" s="174"/>
      <c r="H14" s="175"/>
      <c r="I14" s="176"/>
      <c r="J14" s="383">
        <f>_xlfn.IFNA(VLOOKUP(CONCATENATE($J$5,$B14,$C14),CAP!$A$6:$N$200,14,FALSE),0)</f>
        <v>0</v>
      </c>
      <c r="K14" s="177">
        <f>_xlfn.IFNA(VLOOKUP(CONCATENATE($K$5,$B14,$C14),ALB!$A$6:$N$200,14,FALSE),0)</f>
        <v>0</v>
      </c>
      <c r="L14" s="177">
        <f>_xlfn.IFNA(VLOOKUP(CONCATENATE($L$5,$B14,$C14),'ESP1'!$A$6:$N$200,14,FALSE),0)</f>
        <v>0</v>
      </c>
      <c r="M14" s="177">
        <f>_xlfn.IFNA(VLOOKUP(CONCATENATE($M$5,$B14,$C14),DARD!$A$6:$N$135,14,FALSE),0)</f>
        <v>0</v>
      </c>
      <c r="N14" s="177">
        <f>_xlfn.IFNA(VLOOKUP(CONCATENATE($N$5,$B14,$C14),AVON!$A$6:$N$144,14,FALSE),0)</f>
        <v>0</v>
      </c>
      <c r="O14" s="177">
        <f>_xlfn.IFNA(VLOOKUP(CONCATENATE($O$5,$B14,$C14),MUR!$A$6:$N$203,14,FALSE),0)</f>
        <v>0</v>
      </c>
      <c r="P14" s="177">
        <f>_xlfn.IFNA(VLOOKUP(CONCATENATE($P$5,$B14,$C14),BAL!$A$6:$N$200,14,FALSE),0)</f>
        <v>0</v>
      </c>
      <c r="Q14" s="177">
        <f>_xlfn.IFNA(VLOOKUP(CONCATENATE($Q$5,$B14,$C14),KAL!$A$6:$N$199,14,FALSE),0)</f>
        <v>0</v>
      </c>
      <c r="R14" s="177">
        <f>_xlfn.IFNA(VLOOKUP(CONCATENATE($R$5,$B14,$C14),KEL!$A$6:$N$200,14,FALSE),0)</f>
        <v>0</v>
      </c>
      <c r="S14" s="177">
        <f>_xlfn.IFNA(VLOOKUP(CONCATENATE($S$5,$B14,$C14),'ESP2'!$A$6:$N$194,14,FALSE),0)</f>
        <v>0</v>
      </c>
      <c r="T14" s="177">
        <f>_xlfn.IFNA(VLOOKUP(CONCATENATE($T$5,$B14,$C14),MOON!$A$8:$N$198,14,FALSE),0)</f>
        <v>0</v>
      </c>
      <c r="U14" s="177">
        <f>_xlfn.IFNA(VLOOKUP(CONCATENATE($U$5,$B14,$C14),DRY!$A$8:$N$198,14,FALSE),0)</f>
        <v>0</v>
      </c>
      <c r="V14" s="408">
        <f>_xlfn.IFNA(VLOOKUP(CONCATENATE($V$5,$B14,$C14),WALL!$A$6:$N$198,14,FALSE),0)</f>
        <v>0</v>
      </c>
      <c r="W14" s="177">
        <f>_xlfn.IFNA(VLOOKUP(CONCATENATE($W$5,$B14,$C14),'23SC'!$A$6:$N$198,14,FALSE),0)</f>
        <v>0</v>
      </c>
      <c r="X14" s="177">
        <f>_xlfn.IFNA(VLOOKUP(CONCATENATE($X$5,$B14,$C14),GID!$A$6:$N$198,14,FALSE),0)</f>
        <v>0</v>
      </c>
      <c r="Y14" s="177"/>
      <c r="Z14" s="177"/>
      <c r="AA14" s="177"/>
      <c r="AB14" s="177">
        <f>_xlfn.IFNA(VLOOKUP(CONCATENATE($AB$5,$B14,$C14),Spare3!$A$6:$N$198,14,FALSE),0)</f>
        <v>0</v>
      </c>
      <c r="AC14" s="177"/>
      <c r="AD14" s="177">
        <f>_xlfn.IFNA(VLOOKUP(CONCATENATE($AD$5,$B14,$C14),KAL!$A$6:$N$199,14,FALSE),0)</f>
        <v>0</v>
      </c>
      <c r="AE14" s="177">
        <f>_xlfn.IFNA(VLOOKUP(CONCATENATE($AE$5,$B14,$C14),DRY!$A$6:$N$198,14,FALSE),0)</f>
        <v>0</v>
      </c>
      <c r="AF14" s="177">
        <f>_xlfn.IFNA(VLOOKUP(CONCATENATE($AF$5,$B14,$C14),Spare5!$A$6:$N$197,14,FALSE),0)</f>
        <v>0</v>
      </c>
      <c r="AG14" s="178">
        <f>_xlfn.IFNA(VLOOKUP(CONCATENATE($AG$5,$B14,$C14),'23SC'!$A$6:$N$231,14,FALSE),0)</f>
        <v>0</v>
      </c>
      <c r="AH14" s="164"/>
    </row>
    <row r="15" spans="1:34" x14ac:dyDescent="0.25">
      <c r="A15" s="436"/>
      <c r="B15" s="170"/>
      <c r="C15" s="179"/>
      <c r="D15" s="179"/>
      <c r="E15" s="180"/>
      <c r="F15" s="176"/>
      <c r="G15" s="174"/>
      <c r="H15" s="175"/>
      <c r="I15" s="176"/>
      <c r="J15" s="383">
        <f>_xlfn.IFNA(VLOOKUP(CONCATENATE($J$5,$B15,$C15),CAP!$A$6:$N$200,14,FALSE),0)</f>
        <v>0</v>
      </c>
      <c r="K15" s="177">
        <f>_xlfn.IFNA(VLOOKUP(CONCATENATE($K$5,$B15,$C15),ALB!$A$6:$N$200,14,FALSE),0)</f>
        <v>0</v>
      </c>
      <c r="L15" s="177">
        <f>_xlfn.IFNA(VLOOKUP(CONCATENATE($L$5,$B15,$C15),'ESP1'!$A$6:$N$200,14,FALSE),0)</f>
        <v>0</v>
      </c>
      <c r="M15" s="177">
        <f>_xlfn.IFNA(VLOOKUP(CONCATENATE($M$5,$B15,$C15),DARD!$A$6:$N$135,14,FALSE),0)</f>
        <v>0</v>
      </c>
      <c r="N15" s="177">
        <f>_xlfn.IFNA(VLOOKUP(CONCATENATE($N$5,$B15,$C15),AVON!$A$6:$N$144,14,FALSE),0)</f>
        <v>0</v>
      </c>
      <c r="O15" s="177">
        <f>_xlfn.IFNA(VLOOKUP(CONCATENATE($O$5,$B15,$C15),MUR!$A$6:$N$203,14,FALSE),0)</f>
        <v>0</v>
      </c>
      <c r="P15" s="177">
        <f>_xlfn.IFNA(VLOOKUP(CONCATENATE($P$5,$B15,$C15),BAL!$A$6:$N$200,14,FALSE),0)</f>
        <v>0</v>
      </c>
      <c r="Q15" s="177">
        <f>_xlfn.IFNA(VLOOKUP(CONCATENATE($Q$5,$B15,$C15),KAL!$A$6:$N$199,14,FALSE),0)</f>
        <v>0</v>
      </c>
      <c r="R15" s="177">
        <f>_xlfn.IFNA(VLOOKUP(CONCATENATE($R$5,$B15,$C15),KEL!$A$6:$N$200,14,FALSE),0)</f>
        <v>0</v>
      </c>
      <c r="S15" s="177">
        <f>_xlfn.IFNA(VLOOKUP(CONCATENATE($S$5,$B15,$C15),'ESP2'!$A$6:$N$194,14,FALSE),0)</f>
        <v>0</v>
      </c>
      <c r="T15" s="177">
        <f>_xlfn.IFNA(VLOOKUP(CONCATENATE($T$5,$B15,$C15),MOON!$A$8:$N$198,14,FALSE),0)</f>
        <v>0</v>
      </c>
      <c r="U15" s="177">
        <f>_xlfn.IFNA(VLOOKUP(CONCATENATE($U$5,$B15,$C15),DRY!$A$8:$N$198,14,FALSE),0)</f>
        <v>0</v>
      </c>
      <c r="V15" s="408">
        <f>_xlfn.IFNA(VLOOKUP(CONCATENATE($V$5,$B15,$C15),WALL!$A$6:$N$198,14,FALSE),0)</f>
        <v>0</v>
      </c>
      <c r="W15" s="177">
        <f>_xlfn.IFNA(VLOOKUP(CONCATENATE($W$5,$B15,$C15),'23SC'!$A$6:$N$198,14,FALSE),0)</f>
        <v>0</v>
      </c>
      <c r="X15" s="177">
        <f>_xlfn.IFNA(VLOOKUP(CONCATENATE($X$5,$B15,$C15),GID!$A$6:$N$198,14,FALSE),0)</f>
        <v>0</v>
      </c>
      <c r="Y15" s="177"/>
      <c r="Z15" s="177"/>
      <c r="AA15" s="177"/>
      <c r="AB15" s="177">
        <f>_xlfn.IFNA(VLOOKUP(CONCATENATE($AB$5,$B15,$C15),Spare3!$A$6:$N$198,14,FALSE),0)</f>
        <v>0</v>
      </c>
      <c r="AC15" s="177"/>
      <c r="AD15" s="177">
        <f>_xlfn.IFNA(VLOOKUP(CONCATENATE($AD$5,$B15,$C15),KAL!$A$6:$N$199,14,FALSE),0)</f>
        <v>0</v>
      </c>
      <c r="AE15" s="177">
        <f>_xlfn.IFNA(VLOOKUP(CONCATENATE($AE$5,$B15,$C15),DRY!$A$6:$N$198,14,FALSE),0)</f>
        <v>0</v>
      </c>
      <c r="AF15" s="177">
        <f>_xlfn.IFNA(VLOOKUP(CONCATENATE($AF$5,$B15,$C15),Spare5!$A$6:$N$197,14,FALSE),0)</f>
        <v>0</v>
      </c>
      <c r="AG15" s="178">
        <f>_xlfn.IFNA(VLOOKUP(CONCATENATE($AG$5,$B15,$C15),'23SC'!$A$6:$N$231,14,FALSE),0)</f>
        <v>0</v>
      </c>
      <c r="AH15" s="164"/>
    </row>
    <row r="16" spans="1:34" x14ac:dyDescent="0.25">
      <c r="A16" s="436"/>
      <c r="B16" s="170"/>
      <c r="C16" s="179"/>
      <c r="D16" s="179"/>
      <c r="E16" s="180"/>
      <c r="F16" s="176"/>
      <c r="G16" s="174"/>
      <c r="H16" s="175"/>
      <c r="I16" s="176"/>
      <c r="J16" s="383">
        <f>_xlfn.IFNA(VLOOKUP(CONCATENATE($J$5,$B16,$C16),CAP!$A$6:$N$200,14,FALSE),0)</f>
        <v>0</v>
      </c>
      <c r="K16" s="177">
        <f>_xlfn.IFNA(VLOOKUP(CONCATENATE($K$5,$B16,$C16),ALB!$A$6:$N$200,14,FALSE),0)</f>
        <v>0</v>
      </c>
      <c r="L16" s="177">
        <f>_xlfn.IFNA(VLOOKUP(CONCATENATE($L$5,$B16,$C16),'ESP1'!$A$6:$N$200,14,FALSE),0)</f>
        <v>0</v>
      </c>
      <c r="M16" s="177">
        <f>_xlfn.IFNA(VLOOKUP(CONCATENATE($M$5,$B16,$C16),DARD!$A$6:$N$135,14,FALSE),0)</f>
        <v>0</v>
      </c>
      <c r="N16" s="177">
        <f>_xlfn.IFNA(VLOOKUP(CONCATENATE($N$5,$B16,$C16),AVON!$A$6:$N$144,14,FALSE),0)</f>
        <v>0</v>
      </c>
      <c r="O16" s="177">
        <f>_xlfn.IFNA(VLOOKUP(CONCATENATE($O$5,$B16,$C16),MUR!$A$6:$N$203,14,FALSE),0)</f>
        <v>0</v>
      </c>
      <c r="P16" s="177">
        <f>_xlfn.IFNA(VLOOKUP(CONCATENATE($P$5,$B16,$C16),BAL!$A$6:$N$200,14,FALSE),0)</f>
        <v>0</v>
      </c>
      <c r="Q16" s="177">
        <f>_xlfn.IFNA(VLOOKUP(CONCATENATE($Q$5,$B16,$C16),KAL!$A$6:$N$199,14,FALSE),0)</f>
        <v>0</v>
      </c>
      <c r="R16" s="177">
        <f>_xlfn.IFNA(VLOOKUP(CONCATENATE($R$5,$B16,$C16),KEL!$A$6:$N$200,14,FALSE),0)</f>
        <v>0</v>
      </c>
      <c r="S16" s="177">
        <f>_xlfn.IFNA(VLOOKUP(CONCATENATE($S$5,$B16,$C16),'ESP2'!$A$6:$N$194,14,FALSE),0)</f>
        <v>0</v>
      </c>
      <c r="T16" s="177">
        <f>_xlfn.IFNA(VLOOKUP(CONCATENATE($T$5,$B16,$C16),MOON!$A$8:$N$198,14,FALSE),0)</f>
        <v>0</v>
      </c>
      <c r="U16" s="177">
        <f>_xlfn.IFNA(VLOOKUP(CONCATENATE($U$5,$B16,$C16),DRY!$A$8:$N$198,14,FALSE),0)</f>
        <v>0</v>
      </c>
      <c r="V16" s="177">
        <f>_xlfn.IFNA(VLOOKUP(CONCATENATE($W$5,$B16,$C16),[1]PCWA!$A$6:$N$198,14,FALSE),0)</f>
        <v>0</v>
      </c>
      <c r="W16" s="177">
        <f>_xlfn.IFNA(VLOOKUP(CONCATENATE($W$5,$B16,$C16),'23SC'!$A$6:$N$198,14,FALSE),0)</f>
        <v>0</v>
      </c>
      <c r="X16" s="177">
        <f>_xlfn.IFNA(VLOOKUP(CONCATENATE($X$5,$B16,$C16),GID!$A$6:$N$198,14,FALSE),0)</f>
        <v>0</v>
      </c>
      <c r="Y16" s="177"/>
      <c r="Z16" s="177"/>
      <c r="AA16" s="177"/>
      <c r="AB16" s="177">
        <f>_xlfn.IFNA(VLOOKUP(CONCATENATE($AB$5,$B16,$C16),Spare3!$A$6:$N$198,14,FALSE),0)</f>
        <v>0</v>
      </c>
      <c r="AC16" s="177"/>
      <c r="AD16" s="177">
        <f>_xlfn.IFNA(VLOOKUP(CONCATENATE($AD$5,$B16,$C16),KAL!$A$6:$N$199,14,FALSE),0)</f>
        <v>0</v>
      </c>
      <c r="AE16" s="177">
        <f>_xlfn.IFNA(VLOOKUP(CONCATENATE($AE$5,$B16,$C16),DRY!$A$6:$N$198,14,FALSE),0)</f>
        <v>0</v>
      </c>
      <c r="AF16" s="177">
        <f>_xlfn.IFNA(VLOOKUP(CONCATENATE($AF$5,$B16,$C16),Spare5!$A$6:$N$197,14,FALSE),0)</f>
        <v>0</v>
      </c>
      <c r="AG16" s="178">
        <f>_xlfn.IFNA(VLOOKUP(CONCATENATE($AG$5,$B16,$C16),'23SC'!$A$6:$N$231,14,FALSE),0)</f>
        <v>0</v>
      </c>
      <c r="AH16" s="164"/>
    </row>
    <row r="17" spans="1:34" x14ac:dyDescent="0.25">
      <c r="A17" s="436"/>
      <c r="B17" s="170"/>
      <c r="C17" s="179"/>
      <c r="D17" s="179"/>
      <c r="E17" s="180"/>
      <c r="F17" s="176"/>
      <c r="G17" s="174"/>
      <c r="H17" s="175"/>
      <c r="I17" s="176"/>
      <c r="J17" s="383">
        <f>_xlfn.IFNA(VLOOKUP(CONCATENATE($J$5,$B17,$C17),CAP!$A$6:$N$200,14,FALSE),0)</f>
        <v>0</v>
      </c>
      <c r="K17" s="177">
        <f>_xlfn.IFNA(VLOOKUP(CONCATENATE($K$5,$B17,$C17),ALB!$A$6:$N$200,14,FALSE),0)</f>
        <v>0</v>
      </c>
      <c r="L17" s="177">
        <f>_xlfn.IFNA(VLOOKUP(CONCATENATE($L$5,$B17,$C17),'ESP1'!$A$6:$N$200,14,FALSE),0)</f>
        <v>0</v>
      </c>
      <c r="M17" s="177">
        <f>_xlfn.IFNA(VLOOKUP(CONCATENATE($M$5,$B17,$C17),DARD!$A$6:$N$135,14,FALSE),0)</f>
        <v>0</v>
      </c>
      <c r="N17" s="177">
        <f>_xlfn.IFNA(VLOOKUP(CONCATENATE($N$5,$B17,$C17),AVON!$A$6:$N$144,14,FALSE),0)</f>
        <v>0</v>
      </c>
      <c r="O17" s="177">
        <f>_xlfn.IFNA(VLOOKUP(CONCATENATE($O$5,$B17,$C17),MUR!$A$6:$N$203,14,FALSE),0)</f>
        <v>0</v>
      </c>
      <c r="P17" s="177">
        <f>_xlfn.IFNA(VLOOKUP(CONCATENATE($P$5,$B17,$C17),BAL!$A$6:$N$200,14,FALSE),0)</f>
        <v>0</v>
      </c>
      <c r="Q17" s="177">
        <f>_xlfn.IFNA(VLOOKUP(CONCATENATE($Q$5,$B17,$C17),KAL!$A$6:$N$199,14,FALSE),0)</f>
        <v>0</v>
      </c>
      <c r="R17" s="177">
        <f>_xlfn.IFNA(VLOOKUP(CONCATENATE($R$5,$B17,$C17),KEL!$A$6:$N$200,14,FALSE),0)</f>
        <v>0</v>
      </c>
      <c r="S17" s="177">
        <f>_xlfn.IFNA(VLOOKUP(CONCATENATE($S$5,$B17,$C17),'ESP2'!$A$6:$N$194,14,FALSE),0)</f>
        <v>0</v>
      </c>
      <c r="T17" s="177">
        <f>_xlfn.IFNA(VLOOKUP(CONCATENATE($T$5,$B17,$C17),MOON!$A$8:$N$198,14,FALSE),0)</f>
        <v>0</v>
      </c>
      <c r="U17" s="177">
        <f>_xlfn.IFNA(VLOOKUP(CONCATENATE($U$5,$B17,$C17),DRY!$A$8:$N$198,14,FALSE),0)</f>
        <v>0</v>
      </c>
      <c r="V17" s="177">
        <f>_xlfn.IFNA(VLOOKUP(CONCATENATE($W$5,$B17,$C17),[1]PCWA!$A$6:$N$198,14,FALSE),0)</f>
        <v>0</v>
      </c>
      <c r="W17" s="177">
        <f>_xlfn.IFNA(VLOOKUP(CONCATENATE($W$5,$B17,$C17),'23SC'!$A$6:$N$198,14,FALSE),0)</f>
        <v>0</v>
      </c>
      <c r="X17" s="177"/>
      <c r="Y17" s="177"/>
      <c r="Z17" s="177"/>
      <c r="AA17" s="177"/>
      <c r="AB17" s="177">
        <f>_xlfn.IFNA(VLOOKUP(CONCATENATE($AB$5,$B17,$C17),Spare3!$A$6:$N$198,14,FALSE),0)</f>
        <v>0</v>
      </c>
      <c r="AC17" s="177"/>
      <c r="AD17" s="177">
        <f>_xlfn.IFNA(VLOOKUP(CONCATENATE($AD$5,$B17,$C17),KAL!$A$6:$N$199,14,FALSE),0)</f>
        <v>0</v>
      </c>
      <c r="AE17" s="177">
        <f>_xlfn.IFNA(VLOOKUP(CONCATENATE($AE$5,$B17,$C17),DRY!$A$6:$N$198,14,FALSE),0)</f>
        <v>0</v>
      </c>
      <c r="AF17" s="177">
        <f>_xlfn.IFNA(VLOOKUP(CONCATENATE($AF$5,$B17,$C17),Spare5!$A$6:$N$197,14,FALSE),0)</f>
        <v>0</v>
      </c>
      <c r="AG17" s="178">
        <f>_xlfn.IFNA(VLOOKUP(CONCATENATE($AG$5,$B17,$C17),'23SC'!$A$6:$N$231,14,FALSE),0)</f>
        <v>0</v>
      </c>
      <c r="AH17" s="164"/>
    </row>
    <row r="18" spans="1:34" x14ac:dyDescent="0.25">
      <c r="A18" s="436"/>
      <c r="B18" s="170"/>
      <c r="C18" s="179"/>
      <c r="D18" s="179"/>
      <c r="E18" s="180"/>
      <c r="F18" s="176"/>
      <c r="G18" s="174"/>
      <c r="H18" s="175"/>
      <c r="I18" s="176"/>
      <c r="J18" s="383">
        <f>_xlfn.IFNA(VLOOKUP(CONCATENATE($J$5,$B18,$C18),CAP!$A$6:$N$200,14,FALSE),0)</f>
        <v>0</v>
      </c>
      <c r="K18" s="177">
        <f>_xlfn.IFNA(VLOOKUP(CONCATENATE($K$5,$B18,$C18),ALB!$A$6:$N$200,14,FALSE),0)</f>
        <v>0</v>
      </c>
      <c r="L18" s="177">
        <f>_xlfn.IFNA(VLOOKUP(CONCATENATE($L$5,$B18,$C18),'ESP1'!$A$6:$N$200,14,FALSE),0)</f>
        <v>0</v>
      </c>
      <c r="M18" s="177">
        <f>_xlfn.IFNA(VLOOKUP(CONCATENATE($M$5,$B18,$C18),DARD!$A$6:$N$135,14,FALSE),0)</f>
        <v>0</v>
      </c>
      <c r="N18" s="177">
        <f>_xlfn.IFNA(VLOOKUP(CONCATENATE($N$5,$B18,$C18),AVON!$A$6:$N$144,14,FALSE),0)</f>
        <v>0</v>
      </c>
      <c r="O18" s="177">
        <f>_xlfn.IFNA(VLOOKUP(CONCATENATE($O$5,$B18,$C18),MUR!$A$6:$N$203,14,FALSE),0)</f>
        <v>0</v>
      </c>
      <c r="P18" s="177">
        <f>_xlfn.IFNA(VLOOKUP(CONCATENATE($P$5,$B18,$C18),BAL!$A$6:$N$200,14,FALSE),0)</f>
        <v>0</v>
      </c>
      <c r="Q18" s="177">
        <f>_xlfn.IFNA(VLOOKUP(CONCATENATE($Q$5,$B18,$C18),KAL!$A$6:$N$199,14,FALSE),0)</f>
        <v>0</v>
      </c>
      <c r="R18" s="177">
        <f>_xlfn.IFNA(VLOOKUP(CONCATENATE($R$5,$B18,$C18),KEL!$A$6:$N$200,14,FALSE),0)</f>
        <v>0</v>
      </c>
      <c r="S18" s="177">
        <f>_xlfn.IFNA(VLOOKUP(CONCATENATE($S$5,$B18,$C18),'ESP2'!$A$6:$N$194,14,FALSE),0)</f>
        <v>0</v>
      </c>
      <c r="T18" s="177">
        <f>_xlfn.IFNA(VLOOKUP(CONCATENATE($T$5,$B18,$C18),MOON!$A$8:$N$198,14,FALSE),0)</f>
        <v>0</v>
      </c>
      <c r="U18" s="177">
        <f>_xlfn.IFNA(VLOOKUP(CONCATENATE($U$5,$B18,$C18),DRY!$A$8:$N$198,14,FALSE),0)</f>
        <v>0</v>
      </c>
      <c r="V18" s="177">
        <f>_xlfn.IFNA(VLOOKUP(CONCATENATE($W$5,$B18,$C18),[1]PCWA!$A$6:$N$198,14,FALSE),0)</f>
        <v>0</v>
      </c>
      <c r="W18" s="177">
        <f>_xlfn.IFNA(VLOOKUP(CONCATENATE($W$5,$B18,$C18),[1]PCWA!$A$6:$N$198,14,FALSE),0)</f>
        <v>0</v>
      </c>
      <c r="X18" s="177"/>
      <c r="Y18" s="177"/>
      <c r="Z18" s="177"/>
      <c r="AA18" s="177"/>
      <c r="AB18" s="177">
        <f>_xlfn.IFNA(VLOOKUP(CONCATENATE($AB$5,$B18,$C18),Spare3!$A$6:$N$198,14,FALSE),0)</f>
        <v>0</v>
      </c>
      <c r="AC18" s="177"/>
      <c r="AD18" s="177">
        <f>_xlfn.IFNA(VLOOKUP(CONCATENATE($AD$5,$B18,$C18),KAL!$A$6:$N$199,14,FALSE),0)</f>
        <v>0</v>
      </c>
      <c r="AE18" s="177">
        <f>_xlfn.IFNA(VLOOKUP(CONCATENATE($AE$5,$B18,$C18),DRY!$A$6:$N$198,14,FALSE),0)</f>
        <v>0</v>
      </c>
      <c r="AF18" s="177">
        <f>_xlfn.IFNA(VLOOKUP(CONCATENATE($AF$5,$B18,$C18),Spare5!$A$6:$N$197,14,FALSE),0)</f>
        <v>0</v>
      </c>
      <c r="AG18" s="178">
        <f>_xlfn.IFNA(VLOOKUP(CONCATENATE($AG$5,$B18,$C18),'23SC'!$A$6:$N$231,14,FALSE),0)</f>
        <v>0</v>
      </c>
      <c r="AH18" s="164"/>
    </row>
    <row r="19" spans="1:34" x14ac:dyDescent="0.25">
      <c r="A19" s="436"/>
      <c r="B19" s="170"/>
      <c r="C19" s="179"/>
      <c r="D19" s="179"/>
      <c r="E19" s="180"/>
      <c r="F19" s="176"/>
      <c r="G19" s="174"/>
      <c r="H19" s="175"/>
      <c r="I19" s="176"/>
      <c r="J19" s="383">
        <f>_xlfn.IFNA(VLOOKUP(CONCATENATE($J$5,$B19,$C19),CAP!$A$6:$N$200,14,FALSE),0)</f>
        <v>0</v>
      </c>
      <c r="K19" s="177">
        <f>_xlfn.IFNA(VLOOKUP(CONCATENATE($K$5,$B19,$C19),ALB!$A$6:$N$200,14,FALSE),0)</f>
        <v>0</v>
      </c>
      <c r="L19" s="177">
        <f>_xlfn.IFNA(VLOOKUP(CONCATENATE($L$5,$B19,$C19),'ESP1'!$A$6:$N$200,14,FALSE),0)</f>
        <v>0</v>
      </c>
      <c r="M19" s="177">
        <f>_xlfn.IFNA(VLOOKUP(CONCATENATE($M$5,$B19,$C19),DARD!$A$6:$N$135,14,FALSE),0)</f>
        <v>0</v>
      </c>
      <c r="N19" s="177">
        <f>_xlfn.IFNA(VLOOKUP(CONCATENATE($N$5,$B19,$C19),AVON!$A$6:$N$144,14,FALSE),0)</f>
        <v>0</v>
      </c>
      <c r="O19" s="177">
        <f>_xlfn.IFNA(VLOOKUP(CONCATENATE($O$5,$B19,$C19),MUR!$A$6:$N$203,14,FALSE),0)</f>
        <v>0</v>
      </c>
      <c r="P19" s="177">
        <f>_xlfn.IFNA(VLOOKUP(CONCATENATE($P$5,$B19,$C19),BAL!$A$6:$N$200,14,FALSE),0)</f>
        <v>0</v>
      </c>
      <c r="Q19" s="177">
        <f>_xlfn.IFNA(VLOOKUP(CONCATENATE($Q$5,$B19,$C19),KAL!$A$6:$N$199,14,FALSE),0)</f>
        <v>0</v>
      </c>
      <c r="R19" s="177">
        <f>_xlfn.IFNA(VLOOKUP(CONCATENATE($R$5,$B19,$C19),KEL!$A$6:$N$200,14,FALSE),0)</f>
        <v>0</v>
      </c>
      <c r="S19" s="177">
        <f>_xlfn.IFNA(VLOOKUP(CONCATENATE($S$5,$B19,$C19),'ESP2'!$A$6:$N$194,14,FALSE),0)</f>
        <v>0</v>
      </c>
      <c r="T19" s="177">
        <f>_xlfn.IFNA(VLOOKUP(CONCATENATE($T$5,$B19,$C19),MOON!$A$8:$N$198,14,FALSE),0)</f>
        <v>0</v>
      </c>
      <c r="U19" s="177">
        <f>_xlfn.IFNA(VLOOKUP(CONCATENATE($U$5,$B19,$C19),DRY!$A$8:$N$198,14,FALSE),0)</f>
        <v>0</v>
      </c>
      <c r="V19" s="177">
        <f>_xlfn.IFNA(VLOOKUP(CONCATENATE($W$5,$B19,$C19),[1]PCWA!$A$6:$N$198,14,FALSE),0)</f>
        <v>0</v>
      </c>
      <c r="W19" s="177">
        <f>_xlfn.IFNA(VLOOKUP(CONCATENATE($W$5,$B19,$C19),[1]PCWA!$A$6:$N$198,14,FALSE),0)</f>
        <v>0</v>
      </c>
      <c r="X19" s="177"/>
      <c r="Y19" s="177"/>
      <c r="Z19" s="177"/>
      <c r="AA19" s="177"/>
      <c r="AB19" s="177">
        <f>_xlfn.IFNA(VLOOKUP(CONCATENATE($AB$5,$B19,$C19),Spare3!$A$6:$N$198,14,FALSE),0)</f>
        <v>0</v>
      </c>
      <c r="AC19" s="177"/>
      <c r="AD19" s="177">
        <f>_xlfn.IFNA(VLOOKUP(CONCATENATE($AD$5,$B19,$C19),KAL!$A$6:$N$199,14,FALSE),0)</f>
        <v>0</v>
      </c>
      <c r="AE19" s="177">
        <f>_xlfn.IFNA(VLOOKUP(CONCATENATE($AE$5,$B19,$C19),DRY!$A$6:$N$198,14,FALSE),0)</f>
        <v>0</v>
      </c>
      <c r="AF19" s="177">
        <f>_xlfn.IFNA(VLOOKUP(CONCATENATE($AF$5,$B19,$C19),Spare5!$A$6:$N$197,14,FALSE),0)</f>
        <v>0</v>
      </c>
      <c r="AG19" s="178">
        <f>_xlfn.IFNA(VLOOKUP(CONCATENATE($AG$5,$B19,$C19),'23SC'!$A$6:$N$231,14,FALSE),0)</f>
        <v>0</v>
      </c>
      <c r="AH19" s="164"/>
    </row>
    <row r="20" spans="1:34" x14ac:dyDescent="0.25">
      <c r="A20" s="436"/>
      <c r="B20" s="170"/>
      <c r="C20" s="179"/>
      <c r="D20" s="179"/>
      <c r="E20" s="180"/>
      <c r="F20" s="176"/>
      <c r="G20" s="174"/>
      <c r="H20" s="175"/>
      <c r="I20" s="176"/>
      <c r="J20" s="177">
        <f>_xlfn.IFNA(VLOOKUP(CONCATENATE($J$5,$B20,$C20),CAP!$A$6:$N$200,14,FALSE),0)</f>
        <v>0</v>
      </c>
      <c r="K20" s="177">
        <f>_xlfn.IFNA(VLOOKUP(CONCATENATE($K$5,$B20,$C20),ALB!$A$6:$N$200,14,FALSE),0)</f>
        <v>0</v>
      </c>
      <c r="L20" s="177">
        <f>_xlfn.IFNA(VLOOKUP(CONCATENATE($L$5,$B20,$C20),'ESP1'!$A$6:$N$200,14,FALSE),0)</f>
        <v>0</v>
      </c>
      <c r="M20" s="177">
        <f>_xlfn.IFNA(VLOOKUP(CONCATENATE($M$5,$B20,$C20),DARD!$A$6:$N$135,14,FALSE),0)</f>
        <v>0</v>
      </c>
      <c r="N20" s="177">
        <f>_xlfn.IFNA(VLOOKUP(CONCATENATE($N$5,$B20,$C20),AVON!$A$6:$N$144,14,FALSE),0)</f>
        <v>0</v>
      </c>
      <c r="O20" s="177">
        <f>_xlfn.IFNA(VLOOKUP(CONCATENATE($O$5,$B20,$C20),MUR!$A$6:$N$203,14,FALSE),0)</f>
        <v>0</v>
      </c>
      <c r="P20" s="177">
        <f>_xlfn.IFNA(VLOOKUP(CONCATENATE($P$5,$B20,$C20),BAL!$A$6:$N$200,14,FALSE),0)</f>
        <v>0</v>
      </c>
      <c r="Q20" s="177">
        <f>_xlfn.IFNA(VLOOKUP(CONCATENATE($Q$5,$B20,$C20),KAL!$A$6:$N$199,14,FALSE),0)</f>
        <v>0</v>
      </c>
      <c r="R20" s="177">
        <f>_xlfn.IFNA(VLOOKUP(CONCATENATE($R$5,$B20,$C20),KEL!$A$6:$N$200,14,FALSE),0)</f>
        <v>0</v>
      </c>
      <c r="S20" s="177">
        <f>_xlfn.IFNA(VLOOKUP(CONCATENATE($S$5,$B20,$C20),'ESP2'!$A$6:$N$194,14,FALSE),0)</f>
        <v>0</v>
      </c>
      <c r="T20" s="177">
        <f>_xlfn.IFNA(VLOOKUP(CONCATENATE($T$5,$B20,$C20),MOON!$A$8:$N$198,14,FALSE),0)</f>
        <v>0</v>
      </c>
      <c r="U20" s="177">
        <f>_xlfn.IFNA(VLOOKUP(CONCATENATE($U$5,$B20,$C20),DRY!$A$8:$N$198,14,FALSE),0)</f>
        <v>0</v>
      </c>
      <c r="V20" s="177">
        <f>_xlfn.IFNA(VLOOKUP(CONCATENATE($W$5,$B20,$C20),[1]PCWA!$A$6:$N$198,14,FALSE),0)</f>
        <v>0</v>
      </c>
      <c r="W20" s="177">
        <f>_xlfn.IFNA(VLOOKUP(CONCATENATE($W$5,$B20,$C20),[1]PCWA!$A$6:$N$198,14,FALSE),0)</f>
        <v>0</v>
      </c>
      <c r="X20" s="177"/>
      <c r="Y20" s="177"/>
      <c r="Z20" s="177"/>
      <c r="AA20" s="177"/>
      <c r="AB20" s="177">
        <f>_xlfn.IFNA(VLOOKUP(CONCATENATE($AB$5,$B20,$C20),Spare3!$A$6:$N$198,14,FALSE),0)</f>
        <v>0</v>
      </c>
      <c r="AC20" s="177"/>
      <c r="AD20" s="177">
        <f>_xlfn.IFNA(VLOOKUP(CONCATENATE($AD$5,$B20,$C20),KAL!$A$6:$N$199,14,FALSE),0)</f>
        <v>0</v>
      </c>
      <c r="AE20" s="177">
        <f>_xlfn.IFNA(VLOOKUP(CONCATENATE($AE$5,$B20,$C20),DRY!$A$6:$N$198,14,FALSE),0)</f>
        <v>0</v>
      </c>
      <c r="AF20" s="177">
        <f>_xlfn.IFNA(VLOOKUP(CONCATENATE($AF$5,$B20,$C20),Spare5!$A$6:$N$197,14,FALSE),0)</f>
        <v>0</v>
      </c>
      <c r="AG20" s="178">
        <f>_xlfn.IFNA(VLOOKUP(CONCATENATE($AG$5,$B20,$C20),'23SC'!$A$6:$N$231,14,FALSE),0)</f>
        <v>0</v>
      </c>
      <c r="AH20" s="164"/>
    </row>
    <row r="21" spans="1:34" s="3" customFormat="1" x14ac:dyDescent="0.25">
      <c r="A21" s="436"/>
      <c r="B21" s="170"/>
      <c r="C21" s="179"/>
      <c r="D21" s="179"/>
      <c r="E21" s="180"/>
      <c r="F21" s="176"/>
      <c r="G21" s="174"/>
      <c r="H21" s="175"/>
      <c r="I21" s="176"/>
      <c r="J21" s="177">
        <f>_xlfn.IFNA(VLOOKUP(CONCATENATE($J$5,$B21,$C21),CAP!$A$6:$N$200,14,FALSE),0)</f>
        <v>0</v>
      </c>
      <c r="K21" s="177">
        <f>_xlfn.IFNA(VLOOKUP(CONCATENATE($K$5,$B21,$C21),ALB!$A$6:$N$200,14,FALSE),0)</f>
        <v>0</v>
      </c>
      <c r="L21" s="177">
        <f>_xlfn.IFNA(VLOOKUP(CONCATENATE($L$5,$B21,$C21),'ESP1'!$A$6:$N$200,14,FALSE),0)</f>
        <v>0</v>
      </c>
      <c r="M21" s="177">
        <f>_xlfn.IFNA(VLOOKUP(CONCATENATE($M$5,$B21,$C21),DARD!$A$6:$N$135,14,FALSE),0)</f>
        <v>0</v>
      </c>
      <c r="N21" s="177">
        <f>_xlfn.IFNA(VLOOKUP(CONCATENATE($N$5,$B21,$C21),AVON!$A$6:$N$144,14,FALSE),0)</f>
        <v>0</v>
      </c>
      <c r="O21" s="177">
        <f>_xlfn.IFNA(VLOOKUP(CONCATENATE($O$5,$B21,$C21),MUR!$A$6:$N$203,14,FALSE),0)</f>
        <v>0</v>
      </c>
      <c r="P21" s="177">
        <f>_xlfn.IFNA(VLOOKUP(CONCATENATE($P$5,$B21,$C21),BAL!$A$6:$N$200,14,FALSE),0)</f>
        <v>0</v>
      </c>
      <c r="Q21" s="177">
        <f>_xlfn.IFNA(VLOOKUP(CONCATENATE($Q$5,$B21,$C21),KAL!$A$6:$N$199,14,FALSE),0)</f>
        <v>0</v>
      </c>
      <c r="R21" s="177">
        <f>_xlfn.IFNA(VLOOKUP(CONCATENATE($R$5,$B21,$C21),KEL!$A$6:$N$200,14,FALSE),0)</f>
        <v>0</v>
      </c>
      <c r="S21" s="177">
        <f>_xlfn.IFNA(VLOOKUP(CONCATENATE($S$5,$B21,$C21),'ESP2'!$A$6:$N$194,14,FALSE),0)</f>
        <v>0</v>
      </c>
      <c r="T21" s="177">
        <f>_xlfn.IFNA(VLOOKUP(CONCATENATE($T$5,$B21,$C21),MOON!$A$8:$N$198,14,FALSE),0)</f>
        <v>0</v>
      </c>
      <c r="U21" s="177">
        <f>_xlfn.IFNA(VLOOKUP(CONCATENATE($U$5,$B21,$C21),DRY!$A$8:$N$198,14,FALSE),0)</f>
        <v>0</v>
      </c>
      <c r="V21" s="177">
        <f>_xlfn.IFNA(VLOOKUP(CONCATENATE($W$5,$B21,$C21),[1]PCWA!$A$6:$N$198,14,FALSE),0)</f>
        <v>0</v>
      </c>
      <c r="W21" s="177">
        <f>_xlfn.IFNA(VLOOKUP(CONCATENATE($W$5,$B21,$C21),[1]PCWA!$A$6:$N$198,14,FALSE),0)</f>
        <v>0</v>
      </c>
      <c r="X21" s="177"/>
      <c r="Y21" s="177"/>
      <c r="Z21" s="177"/>
      <c r="AA21" s="177"/>
      <c r="AB21" s="177">
        <f>_xlfn.IFNA(VLOOKUP(CONCATENATE($AB$5,$B21,$C21),Spare3!$A$6:$N$198,14,FALSE),0)</f>
        <v>0</v>
      </c>
      <c r="AC21" s="177"/>
      <c r="AD21" s="177">
        <f>_xlfn.IFNA(VLOOKUP(CONCATENATE($AD$5,$B21,$C21),KAL!$A$6:$N$199,14,FALSE),0)</f>
        <v>0</v>
      </c>
      <c r="AE21" s="177">
        <f>_xlfn.IFNA(VLOOKUP(CONCATENATE($AE$5,$B21,$C21),DRY!$A$6:$N$198,14,FALSE),0)</f>
        <v>0</v>
      </c>
      <c r="AF21" s="177">
        <f>_xlfn.IFNA(VLOOKUP(CONCATENATE($AF$5,$B21,$C21),Spare5!$A$6:$N$197,14,FALSE),0)</f>
        <v>0</v>
      </c>
      <c r="AG21" s="178">
        <f>_xlfn.IFNA(VLOOKUP(CONCATENATE($AG$5,$B21,$C21),'23SC'!$A$6:$N$231,14,FALSE),0)</f>
        <v>0</v>
      </c>
      <c r="AH21" s="164"/>
    </row>
    <row r="22" spans="1:34" s="3" customFormat="1" x14ac:dyDescent="0.25">
      <c r="A22" s="436"/>
      <c r="B22" s="170"/>
      <c r="C22" s="179"/>
      <c r="D22" s="179"/>
      <c r="E22" s="180"/>
      <c r="F22" s="176"/>
      <c r="G22" s="174"/>
      <c r="H22" s="175"/>
      <c r="I22" s="176"/>
      <c r="J22" s="177">
        <f>_xlfn.IFNA(VLOOKUP(CONCATENATE($J$5,$B22,$C22),CAP!$A$6:$N$200,14,FALSE),0)</f>
        <v>0</v>
      </c>
      <c r="K22" s="177">
        <f>_xlfn.IFNA(VLOOKUP(CONCATENATE($K$5,$B22,$C22),ALB!$A$6:$N$200,14,FALSE),0)</f>
        <v>0</v>
      </c>
      <c r="L22" s="177">
        <f>_xlfn.IFNA(VLOOKUP(CONCATENATE($L$5,$B22,$C22),'ESP1'!$A$6:$N$200,14,FALSE),0)</f>
        <v>0</v>
      </c>
      <c r="M22" s="177">
        <f>_xlfn.IFNA(VLOOKUP(CONCATENATE($M$5,$B22,$C22),DARD!$A$6:$N$135,14,FALSE),0)</f>
        <v>0</v>
      </c>
      <c r="N22" s="177">
        <f>_xlfn.IFNA(VLOOKUP(CONCATENATE($N$5,$B22,$C22),AVON!$A$6:$N$144,14,FALSE),0)</f>
        <v>0</v>
      </c>
      <c r="O22" s="177">
        <f>_xlfn.IFNA(VLOOKUP(CONCATENATE($O$5,$B22,$C22),MUR!$A$6:$N$203,14,FALSE),0)</f>
        <v>0</v>
      </c>
      <c r="P22" s="177">
        <f>_xlfn.IFNA(VLOOKUP(CONCATENATE($P$5,$B22,$C22),BAL!$A$6:$N$200,14,FALSE),0)</f>
        <v>0</v>
      </c>
      <c r="Q22" s="177">
        <f>_xlfn.IFNA(VLOOKUP(CONCATENATE($Q$5,$B22,$C22),KAL!$A$6:$N$199,14,FALSE),0)</f>
        <v>0</v>
      </c>
      <c r="R22" s="177">
        <f>_xlfn.IFNA(VLOOKUP(CONCATENATE($R$5,$B22,$C22),KEL!$A$6:$N$200,14,FALSE),0)</f>
        <v>0</v>
      </c>
      <c r="S22" s="177">
        <f>_xlfn.IFNA(VLOOKUP(CONCATENATE($S$5,$B22,$C22),'ESP2'!$A$6:$N$194,14,FALSE),0)</f>
        <v>0</v>
      </c>
      <c r="T22" s="177">
        <f>_xlfn.IFNA(VLOOKUP(CONCATENATE($T$5,$B22,$C22),MOON!$A$8:$N$198,14,FALSE),0)</f>
        <v>0</v>
      </c>
      <c r="U22" s="177">
        <f>_xlfn.IFNA(VLOOKUP(CONCATENATE($U$5,$B22,$C22),DRY!$A$8:$N$198,14,FALSE),0)</f>
        <v>0</v>
      </c>
      <c r="V22" s="177">
        <f>_xlfn.IFNA(VLOOKUP(CONCATENATE($W$5,$B22,$C22),[1]PCWA!$A$6:$N$198,14,FALSE),0)</f>
        <v>0</v>
      </c>
      <c r="W22" s="177">
        <f>_xlfn.IFNA(VLOOKUP(CONCATENATE($W$5,$B22,$C22),[1]PCWA!$A$6:$N$198,14,FALSE),0)</f>
        <v>0</v>
      </c>
      <c r="X22" s="177"/>
      <c r="Y22" s="177"/>
      <c r="Z22" s="177"/>
      <c r="AA22" s="177"/>
      <c r="AB22" s="177">
        <f>_xlfn.IFNA(VLOOKUP(CONCATENATE($AB$5,$B22,$C22),Spare3!$A$6:$N$198,14,FALSE),0)</f>
        <v>0</v>
      </c>
      <c r="AC22" s="177"/>
      <c r="AD22" s="177">
        <f>_xlfn.IFNA(VLOOKUP(CONCATENATE($AD$5,$B22,$C22),KAL!$A$6:$N$199,14,FALSE),0)</f>
        <v>0</v>
      </c>
      <c r="AE22" s="177">
        <f>_xlfn.IFNA(VLOOKUP(CONCATENATE($AE$5,$B22,$C22),DRY!$A$6:$N$198,14,FALSE),0)</f>
        <v>0</v>
      </c>
      <c r="AF22" s="177">
        <f>_xlfn.IFNA(VLOOKUP(CONCATENATE($AF$5,$B22,$C22),Spare5!$A$6:$N$197,14,FALSE),0)</f>
        <v>0</v>
      </c>
      <c r="AG22" s="178">
        <f>_xlfn.IFNA(VLOOKUP(CONCATENATE($AG$5,$B22,$C22),'23SC'!$A$6:$N$231,14,FALSE),0)</f>
        <v>0</v>
      </c>
      <c r="AH22" s="164"/>
    </row>
    <row r="23" spans="1:34" x14ac:dyDescent="0.25">
      <c r="A23" s="436"/>
      <c r="B23" s="170"/>
      <c r="C23" s="179"/>
      <c r="D23" s="179"/>
      <c r="E23" s="180"/>
      <c r="F23" s="176"/>
      <c r="G23" s="174"/>
      <c r="H23" s="175"/>
      <c r="I23" s="176"/>
      <c r="J23" s="177">
        <f>_xlfn.IFNA(VLOOKUP(CONCATENATE($J$5,$B23,$C23),CAP!$A$6:$N$200,14,FALSE),0)</f>
        <v>0</v>
      </c>
      <c r="K23" s="177">
        <f>_xlfn.IFNA(VLOOKUP(CONCATENATE($K$5,$B23,$C23),ALB!$A$6:$N$200,14,FALSE),0)</f>
        <v>0</v>
      </c>
      <c r="L23" s="177">
        <f>_xlfn.IFNA(VLOOKUP(CONCATENATE($L$5,$B23,$C23),'ESP1'!$A$6:$N$200,14,FALSE),0)</f>
        <v>0</v>
      </c>
      <c r="M23" s="177">
        <f>_xlfn.IFNA(VLOOKUP(CONCATENATE($M$5,$B23,$C23),DARD!$A$6:$N$135,14,FALSE),0)</f>
        <v>0</v>
      </c>
      <c r="N23" s="177">
        <f>_xlfn.IFNA(VLOOKUP(CONCATENATE($N$5,$B23,$C23),AVON!$A$6:$N$144,14,FALSE),0)</f>
        <v>0</v>
      </c>
      <c r="O23" s="177">
        <f>_xlfn.IFNA(VLOOKUP(CONCATENATE($O$5,$B23,$C23),MUR!$A$6:$N$203,14,FALSE),0)</f>
        <v>0</v>
      </c>
      <c r="P23" s="177">
        <f>_xlfn.IFNA(VLOOKUP(CONCATENATE($P$5,$B23,$C23),BAL!$A$6:$N$200,14,FALSE),0)</f>
        <v>0</v>
      </c>
      <c r="Q23" s="177">
        <f>_xlfn.IFNA(VLOOKUP(CONCATENATE($Q$5,$B23,$C23),KAL!$A$6:$N$199,14,FALSE),0)</f>
        <v>0</v>
      </c>
      <c r="R23" s="177">
        <f>_xlfn.IFNA(VLOOKUP(CONCATENATE($R$5,$B23,$C23),KEL!$A$6:$N$200,14,FALSE),0)</f>
        <v>0</v>
      </c>
      <c r="S23" s="177">
        <f>_xlfn.IFNA(VLOOKUP(CONCATENATE($S$5,$B23,$C23),'ESP2'!$A$6:$N$194,14,FALSE),0)</f>
        <v>0</v>
      </c>
      <c r="T23" s="177">
        <f>_xlfn.IFNA(VLOOKUP(CONCATENATE($T$5,$B23,$C23),MOON!$A$8:$N$198,14,FALSE),0)</f>
        <v>0</v>
      </c>
      <c r="U23" s="177">
        <f>_xlfn.IFNA(VLOOKUP(CONCATENATE($U$5,$B23,$C23),DRY!$A$8:$N$198,14,FALSE),0)</f>
        <v>0</v>
      </c>
      <c r="V23" s="177">
        <f>_xlfn.IFNA(VLOOKUP(CONCATENATE($W$5,$B23,$C23),[1]PCWA!$A$6:$N$198,14,FALSE),0)</f>
        <v>0</v>
      </c>
      <c r="W23" s="177">
        <f>_xlfn.IFNA(VLOOKUP(CONCATENATE($W$5,$B23,$C23),[1]PCWA!$A$6:$N$198,14,FALSE),0)</f>
        <v>0</v>
      </c>
      <c r="X23" s="177"/>
      <c r="Y23" s="177"/>
      <c r="Z23" s="177"/>
      <c r="AA23" s="177"/>
      <c r="AB23" s="177">
        <f>_xlfn.IFNA(VLOOKUP(CONCATENATE($AB$5,$B23,$C23),Spare3!$A$6:$N$198,14,FALSE),0)</f>
        <v>0</v>
      </c>
      <c r="AC23" s="177"/>
      <c r="AD23" s="177">
        <f>_xlfn.IFNA(VLOOKUP(CONCATENATE($AD$5,$B23,$C23),KAL!$A$6:$N$199,14,FALSE),0)</f>
        <v>0</v>
      </c>
      <c r="AE23" s="177">
        <f>_xlfn.IFNA(VLOOKUP(CONCATENATE($AE$5,$B23,$C23),DRY!$A$6:$N$198,14,FALSE),0)</f>
        <v>0</v>
      </c>
      <c r="AF23" s="177">
        <f>_xlfn.IFNA(VLOOKUP(CONCATENATE($AF$5,$B23,$C23),Spare5!$A$6:$N$197,14,FALSE),0)</f>
        <v>0</v>
      </c>
      <c r="AG23" s="178">
        <f>_xlfn.IFNA(VLOOKUP(CONCATENATE($AG$5,$B23,$C23),'23SC'!$A$6:$N$231,14,FALSE),0)</f>
        <v>0</v>
      </c>
      <c r="AH23" s="164"/>
    </row>
    <row r="24" spans="1:34" x14ac:dyDescent="0.25">
      <c r="A24" s="436"/>
      <c r="B24" s="170"/>
      <c r="C24" s="179"/>
      <c r="D24" s="179"/>
      <c r="E24" s="180"/>
      <c r="F24" s="176"/>
      <c r="G24" s="174"/>
      <c r="H24" s="175"/>
      <c r="I24" s="176"/>
      <c r="J24" s="177">
        <f>_xlfn.IFNA(VLOOKUP(CONCATENATE($J$5,$B24,$C24),CAP!$A$6:$N$200,14,FALSE),0)</f>
        <v>0</v>
      </c>
      <c r="K24" s="177">
        <f>_xlfn.IFNA(VLOOKUP(CONCATENATE($K$5,$B24,$C24),ALB!$A$6:$N$200,14,FALSE),0)</f>
        <v>0</v>
      </c>
      <c r="L24" s="177">
        <f>_xlfn.IFNA(VLOOKUP(CONCATENATE($L$5,$B24,$C24),'ESP1'!$A$6:$N$200,14,FALSE),0)</f>
        <v>0</v>
      </c>
      <c r="M24" s="177">
        <f>_xlfn.IFNA(VLOOKUP(CONCATENATE($M$5,$B24,$C24),DARD!$A$6:$N$135,14,FALSE),0)</f>
        <v>0</v>
      </c>
      <c r="N24" s="177">
        <f>_xlfn.IFNA(VLOOKUP(CONCATENATE($N$5,$B24,$C24),AVON!$A$6:$N$144,14,FALSE),0)</f>
        <v>0</v>
      </c>
      <c r="O24" s="177">
        <f>_xlfn.IFNA(VLOOKUP(CONCATENATE($O$5,$B24,$C24),MUR!$A$6:$N$203,14,FALSE),0)</f>
        <v>0</v>
      </c>
      <c r="P24" s="177">
        <f>_xlfn.IFNA(VLOOKUP(CONCATENATE($P$5,$B24,$C24),BAL!$A$6:$N$200,14,FALSE),0)</f>
        <v>0</v>
      </c>
      <c r="Q24" s="177">
        <f>_xlfn.IFNA(VLOOKUP(CONCATENATE($Q$5,$B24,$C24),KAL!$A$6:$N$199,14,FALSE),0)</f>
        <v>0</v>
      </c>
      <c r="R24" s="177">
        <f>_xlfn.IFNA(VLOOKUP(CONCATENATE($R$5,$B24,$C24),KEL!$A$6:$N$200,14,FALSE),0)</f>
        <v>0</v>
      </c>
      <c r="S24" s="177">
        <f>_xlfn.IFNA(VLOOKUP(CONCATENATE($S$5,$B24,$C24),'ESP2'!$A$6:$N$194,14,FALSE),0)</f>
        <v>0</v>
      </c>
      <c r="T24" s="177">
        <f>_xlfn.IFNA(VLOOKUP(CONCATENATE($T$5,$B24,$C24),MOON!$A$8:$N$198,14,FALSE),0)</f>
        <v>0</v>
      </c>
      <c r="U24" s="177">
        <f>_xlfn.IFNA(VLOOKUP(CONCATENATE($U$5,$B24,$C24),DRY!$A$8:$N$198,14,FALSE),0)</f>
        <v>0</v>
      </c>
      <c r="V24" s="177">
        <f>_xlfn.IFNA(VLOOKUP(CONCATENATE($W$5,$B24,$C24),[1]PCWA!$A$6:$N$198,14,FALSE),0)</f>
        <v>0</v>
      </c>
      <c r="W24" s="177">
        <f>_xlfn.IFNA(VLOOKUP(CONCATENATE($W$5,$B24,$C24),[1]PCWA!$A$6:$N$198,14,FALSE),0)</f>
        <v>0</v>
      </c>
      <c r="X24" s="177"/>
      <c r="Y24" s="177"/>
      <c r="Z24" s="177"/>
      <c r="AA24" s="177"/>
      <c r="AB24" s="177">
        <f>_xlfn.IFNA(VLOOKUP(CONCATENATE($AB$5,$B24,$C24),Spare3!$A$6:$N$198,14,FALSE),0)</f>
        <v>0</v>
      </c>
      <c r="AC24" s="177"/>
      <c r="AD24" s="177">
        <f>_xlfn.IFNA(VLOOKUP(CONCATENATE($AD$5,$B24,$C24),KAL!$A$6:$N$199,14,FALSE),0)</f>
        <v>0</v>
      </c>
      <c r="AE24" s="177">
        <f>_xlfn.IFNA(VLOOKUP(CONCATENATE($AE$5,$B24,$C24),DRY!$A$6:$N$198,14,FALSE),0)</f>
        <v>0</v>
      </c>
      <c r="AF24" s="177">
        <f>_xlfn.IFNA(VLOOKUP(CONCATENATE($AF$5,$B24,$C24),Spare5!$A$6:$N$197,14,FALSE),0)</f>
        <v>0</v>
      </c>
      <c r="AG24" s="178">
        <f>_xlfn.IFNA(VLOOKUP(CONCATENATE($AG$5,$B24,$C24),'23SC'!$A$6:$N$231,14,FALSE),0)</f>
        <v>0</v>
      </c>
      <c r="AH24" s="164"/>
    </row>
    <row r="25" spans="1:34" x14ac:dyDescent="0.25">
      <c r="A25" s="436"/>
      <c r="B25" s="170"/>
      <c r="C25" s="179"/>
      <c r="D25" s="171"/>
      <c r="E25" s="180"/>
      <c r="F25" s="176"/>
      <c r="G25" s="174"/>
      <c r="H25" s="175"/>
      <c r="I25" s="176"/>
      <c r="J25" s="177">
        <f>_xlfn.IFNA(VLOOKUP(CONCATENATE($J$5,$B25,$C25),CAP!$A$6:$N$200,14,FALSE),0)</f>
        <v>0</v>
      </c>
      <c r="K25" s="177">
        <f>_xlfn.IFNA(VLOOKUP(CONCATENATE($K$5,$B25,$C25),ALB!$A$6:$N$200,14,FALSE),0)</f>
        <v>0</v>
      </c>
      <c r="L25" s="177">
        <f>_xlfn.IFNA(VLOOKUP(CONCATENATE($L$5,$B25,$C25),'ESP1'!$A$6:$N$200,14,FALSE),0)</f>
        <v>0</v>
      </c>
      <c r="M25" s="177">
        <f>_xlfn.IFNA(VLOOKUP(CONCATENATE($M$5,$B25,$C25),DARD!$A$6:$N$135,14,FALSE),0)</f>
        <v>0</v>
      </c>
      <c r="N25" s="177">
        <f>_xlfn.IFNA(VLOOKUP(CONCATENATE($N$5,$B25,$C25),AVON!$A$6:$N$144,14,FALSE),0)</f>
        <v>0</v>
      </c>
      <c r="O25" s="177">
        <f>_xlfn.IFNA(VLOOKUP(CONCATENATE($O$5,$B25,$C25),MUR!$A$6:$N$203,14,FALSE),0)</f>
        <v>0</v>
      </c>
      <c r="P25" s="177">
        <f>_xlfn.IFNA(VLOOKUP(CONCATENATE($P$5,$B25,$C25),BAL!$A$6:$N$200,14,FALSE),0)</f>
        <v>0</v>
      </c>
      <c r="Q25" s="177">
        <f>_xlfn.IFNA(VLOOKUP(CONCATENATE($Q$5,$B25,$C25),KAL!$A$6:$N$199,14,FALSE),0)</f>
        <v>0</v>
      </c>
      <c r="R25" s="177">
        <f>_xlfn.IFNA(VLOOKUP(CONCATENATE($R$5,$B25,$C25),KEL!$A$6:$N$200,14,FALSE),0)</f>
        <v>0</v>
      </c>
      <c r="S25" s="177">
        <f>_xlfn.IFNA(VLOOKUP(CONCATENATE($S$5,$B25,$C25),'ESP2'!$A$6:$N$194,14,FALSE),0)</f>
        <v>0</v>
      </c>
      <c r="T25" s="177">
        <f>_xlfn.IFNA(VLOOKUP(CONCATENATE($T$5,$B25,$C25),MOON!$A$8:$N$198,14,FALSE),0)</f>
        <v>0</v>
      </c>
      <c r="U25" s="177">
        <f>_xlfn.IFNA(VLOOKUP(CONCATENATE($U$5,$B25,$C25),DRY!$A$8:$N$198,14,FALSE),0)</f>
        <v>0</v>
      </c>
      <c r="V25" s="177">
        <f>_xlfn.IFNA(VLOOKUP(CONCATENATE($W$5,$B25,$C25),[1]PCWA!$A$6:$N$198,14,FALSE),0)</f>
        <v>0</v>
      </c>
      <c r="W25" s="177">
        <f>_xlfn.IFNA(VLOOKUP(CONCATENATE($W$5,$B25,$C25),[1]PCWA!$A$6:$N$198,14,FALSE),0)</f>
        <v>0</v>
      </c>
      <c r="X25" s="177"/>
      <c r="Y25" s="177"/>
      <c r="Z25" s="177"/>
      <c r="AA25" s="177"/>
      <c r="AB25" s="177">
        <f>_xlfn.IFNA(VLOOKUP(CONCATENATE($AB$5,$B25,$C25),Spare3!$A$6:$N$198,14,FALSE),0)</f>
        <v>0</v>
      </c>
      <c r="AC25" s="177"/>
      <c r="AD25" s="177">
        <f>_xlfn.IFNA(VLOOKUP(CONCATENATE($AD$5,$B25,$C25),KAL!$A$6:$N$199,14,FALSE),0)</f>
        <v>0</v>
      </c>
      <c r="AE25" s="177">
        <f>_xlfn.IFNA(VLOOKUP(CONCATENATE($AE$5,$B25,$C25),DRY!$A$6:$N$198,14,FALSE),0)</f>
        <v>0</v>
      </c>
      <c r="AF25" s="177">
        <f>_xlfn.IFNA(VLOOKUP(CONCATENATE($AF$5,$B25,$C25),Spare5!$A$6:$N$197,14,FALSE),0)</f>
        <v>0</v>
      </c>
      <c r="AG25" s="178">
        <f>_xlfn.IFNA(VLOOKUP(CONCATENATE($AG$5,$B25,$C25),'23SC'!$A$6:$N$231,14,FALSE),0)</f>
        <v>0</v>
      </c>
      <c r="AH25" s="164"/>
    </row>
    <row r="26" spans="1:34" x14ac:dyDescent="0.25">
      <c r="A26" s="436"/>
      <c r="B26" s="170"/>
      <c r="C26" s="179"/>
      <c r="D26" s="179"/>
      <c r="E26" s="180"/>
      <c r="F26" s="176"/>
      <c r="G26" s="174"/>
      <c r="H26" s="175"/>
      <c r="I26" s="176"/>
      <c r="J26" s="177">
        <f>_xlfn.IFNA(VLOOKUP(CONCATENATE($J$5,$B26,$C26),CAP!$A$6:$N$200,14,FALSE),0)</f>
        <v>0</v>
      </c>
      <c r="K26" s="177">
        <f>_xlfn.IFNA(VLOOKUP(CONCATENATE($K$5,$B26,$C26),ALB!$A$6:$N$200,14,FALSE),0)</f>
        <v>0</v>
      </c>
      <c r="L26" s="177">
        <f>_xlfn.IFNA(VLOOKUP(CONCATENATE($L$5,$B26,$C26),'ESP1'!$A$6:$N$200,14,FALSE),0)</f>
        <v>0</v>
      </c>
      <c r="M26" s="177">
        <f>_xlfn.IFNA(VLOOKUP(CONCATENATE($M$5,$B26,$C26),DARD!$A$6:$N$135,14,FALSE),0)</f>
        <v>0</v>
      </c>
      <c r="N26" s="177">
        <f>_xlfn.IFNA(VLOOKUP(CONCATENATE($N$5,$B26,$C26),AVON!$A$6:$N$144,14,FALSE),0)</f>
        <v>0</v>
      </c>
      <c r="O26" s="177">
        <f>_xlfn.IFNA(VLOOKUP(CONCATENATE($O$5,$B26,$C26),MUR!$A$6:$N$203,14,FALSE),0)</f>
        <v>0</v>
      </c>
      <c r="P26" s="177">
        <f>_xlfn.IFNA(VLOOKUP(CONCATENATE($P$5,$B26,$C26),BAL!$A$6:$N$200,14,FALSE),0)</f>
        <v>0</v>
      </c>
      <c r="Q26" s="177">
        <f>_xlfn.IFNA(VLOOKUP(CONCATENATE($Q$5,$B26,$C26),KAL!$A$6:$N$199,14,FALSE),0)</f>
        <v>0</v>
      </c>
      <c r="R26" s="177">
        <f>_xlfn.IFNA(VLOOKUP(CONCATENATE($R$5,$B26,$C26),KEL!$A$6:$N$200,14,FALSE),0)</f>
        <v>0</v>
      </c>
      <c r="S26" s="177">
        <f>_xlfn.IFNA(VLOOKUP(CONCATENATE($S$5,$B26,$C26),'ESP2'!$A$6:$N$194,14,FALSE),0)</f>
        <v>0</v>
      </c>
      <c r="T26" s="177">
        <f>_xlfn.IFNA(VLOOKUP(CONCATENATE($T$5,$B26,$C26),MOON!$A$8:$N$198,14,FALSE),0)</f>
        <v>0</v>
      </c>
      <c r="U26" s="177">
        <f>_xlfn.IFNA(VLOOKUP(CONCATENATE($U$5,$B26,$C26),DRY!$A$8:$N$198,14,FALSE),0)</f>
        <v>0</v>
      </c>
      <c r="V26" s="177">
        <f>_xlfn.IFNA(VLOOKUP(CONCATENATE($W$5,$B26,$C26),[1]PCWA!$A$6:$N$198,14,FALSE),0)</f>
        <v>0</v>
      </c>
      <c r="W26" s="177">
        <f>_xlfn.IFNA(VLOOKUP(CONCATENATE($W$5,$B26,$C26),[1]PCWA!$A$6:$N$198,14,FALSE),0)</f>
        <v>0</v>
      </c>
      <c r="X26" s="177"/>
      <c r="Y26" s="177"/>
      <c r="Z26" s="177"/>
      <c r="AA26" s="177"/>
      <c r="AB26" s="177">
        <f>_xlfn.IFNA(VLOOKUP(CONCATENATE($AB$5,$B26,$C26),Spare3!$A$6:$N$198,14,FALSE),0)</f>
        <v>0</v>
      </c>
      <c r="AC26" s="177"/>
      <c r="AD26" s="177">
        <f>_xlfn.IFNA(VLOOKUP(CONCATENATE($AD$5,$B26,$C26),KAL!$A$6:$N$199,14,FALSE),0)</f>
        <v>0</v>
      </c>
      <c r="AE26" s="177">
        <f>_xlfn.IFNA(VLOOKUP(CONCATENATE($AE$5,$B26,$C26),DRY!$A$6:$N$198,14,FALSE),0)</f>
        <v>0</v>
      </c>
      <c r="AF26" s="177">
        <f>_xlfn.IFNA(VLOOKUP(CONCATENATE($AF$5,$B26,$C26),Spare5!$A$6:$N$197,14,FALSE),0)</f>
        <v>0</v>
      </c>
      <c r="AG26" s="178">
        <f>_xlfn.IFNA(VLOOKUP(CONCATENATE($AG$5,$B26,$C26),'23SC'!$A$6:$N$231,14,FALSE),0)</f>
        <v>0</v>
      </c>
      <c r="AH26" s="163"/>
    </row>
    <row r="27" spans="1:34" x14ac:dyDescent="0.25">
      <c r="A27" s="436"/>
      <c r="B27" s="170"/>
      <c r="C27" s="179"/>
      <c r="D27" s="179"/>
      <c r="E27" s="180"/>
      <c r="F27" s="176"/>
      <c r="G27" s="174"/>
      <c r="H27" s="175"/>
      <c r="I27" s="176"/>
      <c r="J27" s="177">
        <f>_xlfn.IFNA(VLOOKUP(CONCATENATE($J$5,$B27,$C27),CAP!$A$6:$N$200,14,FALSE),0)</f>
        <v>0</v>
      </c>
      <c r="K27" s="177">
        <f>_xlfn.IFNA(VLOOKUP(CONCATENATE($K$5,$B27,$C27),ALB!$A$6:$N$200,14,FALSE),0)</f>
        <v>0</v>
      </c>
      <c r="L27" s="177">
        <f>_xlfn.IFNA(VLOOKUP(CONCATENATE($L$5,$B27,$C27),'ESP1'!$A$6:$N$200,14,FALSE),0)</f>
        <v>0</v>
      </c>
      <c r="M27" s="177">
        <f>_xlfn.IFNA(VLOOKUP(CONCATENATE($M$5,$B27,$C27),DARD!$A$6:$N$135,14,FALSE),0)</f>
        <v>0</v>
      </c>
      <c r="N27" s="177">
        <f>_xlfn.IFNA(VLOOKUP(CONCATENATE($N$5,$B27,$C27),AVON!$A$6:$N$144,14,FALSE),0)</f>
        <v>0</v>
      </c>
      <c r="O27" s="177">
        <f>_xlfn.IFNA(VLOOKUP(CONCATENATE($O$5,$B27,$C27),MUR!$A$6:$N$203,14,FALSE),0)</f>
        <v>0</v>
      </c>
      <c r="P27" s="177">
        <f>_xlfn.IFNA(VLOOKUP(CONCATENATE($P$5,$B27,$C27),BAL!$A$6:$N$200,14,FALSE),0)</f>
        <v>0</v>
      </c>
      <c r="Q27" s="177">
        <f>_xlfn.IFNA(VLOOKUP(CONCATENATE($Q$5,$B27,$C27),KAL!$A$6:$N$199,14,FALSE),0)</f>
        <v>0</v>
      </c>
      <c r="R27" s="177">
        <f>_xlfn.IFNA(VLOOKUP(CONCATENATE($R$5,$B27,$C27),KEL!$A$6:$N$200,14,FALSE),0)</f>
        <v>0</v>
      </c>
      <c r="S27" s="177">
        <f>_xlfn.IFNA(VLOOKUP(CONCATENATE($S$5,$B27,$C27),'ESP2'!$A$6:$N$194,14,FALSE),0)</f>
        <v>0</v>
      </c>
      <c r="T27" s="177">
        <f>_xlfn.IFNA(VLOOKUP(CONCATENATE($T$5,$B27,$C27),MOON!$A$8:$N$198,14,FALSE),0)</f>
        <v>0</v>
      </c>
      <c r="U27" s="177">
        <f>_xlfn.IFNA(VLOOKUP(CONCATENATE($U$5,$B27,$C27),DRY!$A$8:$N$198,14,FALSE),0)</f>
        <v>0</v>
      </c>
      <c r="V27" s="177">
        <f>_xlfn.IFNA(VLOOKUP(CONCATENATE($W$5,$B27,$C27),[1]PCWA!$A$6:$N$198,14,FALSE),0)</f>
        <v>0</v>
      </c>
      <c r="W27" s="177">
        <f>_xlfn.IFNA(VLOOKUP(CONCATENATE($W$5,$B27,$C27),[1]PCWA!$A$6:$N$198,14,FALSE),0)</f>
        <v>0</v>
      </c>
      <c r="X27" s="177"/>
      <c r="Y27" s="177"/>
      <c r="Z27" s="177"/>
      <c r="AA27" s="177"/>
      <c r="AB27" s="177">
        <f>_xlfn.IFNA(VLOOKUP(CONCATENATE($AB$5,$B27,$C27),Spare3!$A$6:$N$198,14,FALSE),0)</f>
        <v>0</v>
      </c>
      <c r="AC27" s="177"/>
      <c r="AD27" s="177">
        <f>_xlfn.IFNA(VLOOKUP(CONCATENATE($AD$5,$B27,$C27),KAL!$A$6:$N$199,14,FALSE),0)</f>
        <v>0</v>
      </c>
      <c r="AE27" s="177">
        <f>_xlfn.IFNA(VLOOKUP(CONCATENATE($AE$5,$B27,$C27),DRY!$A$6:$N$198,14,FALSE),0)</f>
        <v>0</v>
      </c>
      <c r="AF27" s="177">
        <f>_xlfn.IFNA(VLOOKUP(CONCATENATE($AF$5,$B27,$C27),Spare5!$A$6:$N$197,14,FALSE),0)</f>
        <v>0</v>
      </c>
      <c r="AG27" s="178">
        <f>_xlfn.IFNA(VLOOKUP(CONCATENATE($AG$5,$B27,$C27),'23SC'!$A$6:$N$231,14,FALSE),0)</f>
        <v>0</v>
      </c>
      <c r="AH27" s="163"/>
    </row>
    <row r="28" spans="1:34" x14ac:dyDescent="0.25">
      <c r="A28" s="436"/>
      <c r="B28" s="170"/>
      <c r="C28" s="179"/>
      <c r="D28" s="179"/>
      <c r="E28" s="180"/>
      <c r="F28" s="176"/>
      <c r="G28" s="174"/>
      <c r="H28" s="175"/>
      <c r="I28" s="176"/>
      <c r="J28" s="177">
        <f>_xlfn.IFNA(VLOOKUP(CONCATENATE($J$5,$B28,$C28),CAP!$A$6:$N$200,14,FALSE),0)</f>
        <v>0</v>
      </c>
      <c r="K28" s="177">
        <f>_xlfn.IFNA(VLOOKUP(CONCATENATE($K$5,$B28,$C28),ALB!$A$6:$N$200,14,FALSE),0)</f>
        <v>0</v>
      </c>
      <c r="L28" s="177">
        <f>_xlfn.IFNA(VLOOKUP(CONCATENATE($L$5,$B28,$C28),'ESP1'!$A$6:$N$200,14,FALSE),0)</f>
        <v>0</v>
      </c>
      <c r="M28" s="177">
        <f>_xlfn.IFNA(VLOOKUP(CONCATENATE($M$5,$B28,$C28),DARD!$A$6:$N$135,14,FALSE),0)</f>
        <v>0</v>
      </c>
      <c r="N28" s="177">
        <f>_xlfn.IFNA(VLOOKUP(CONCATENATE($N$5,$B28,$C28),AVON!$A$6:$N$144,14,FALSE),0)</f>
        <v>0</v>
      </c>
      <c r="O28" s="177">
        <f>_xlfn.IFNA(VLOOKUP(CONCATENATE($O$5,$B28,$C28),MUR!$A$6:$N$203,14,FALSE),0)</f>
        <v>0</v>
      </c>
      <c r="P28" s="177">
        <f>_xlfn.IFNA(VLOOKUP(CONCATENATE($P$5,$B28,$C28),BAL!$A$6:$N$200,14,FALSE),0)</f>
        <v>0</v>
      </c>
      <c r="Q28" s="177">
        <f>_xlfn.IFNA(VLOOKUP(CONCATENATE($Q$5,$B28,$C28),KAL!$A$6:$N$199,14,FALSE),0)</f>
        <v>0</v>
      </c>
      <c r="R28" s="177">
        <f>_xlfn.IFNA(VLOOKUP(CONCATENATE($R$5,$B28,$C28),KEL!$A$6:$N$200,14,FALSE),0)</f>
        <v>0</v>
      </c>
      <c r="S28" s="177">
        <f>_xlfn.IFNA(VLOOKUP(CONCATENATE($S$5,$B28,$C28),'ESP2'!$A$6:$N$194,14,FALSE),0)</f>
        <v>0</v>
      </c>
      <c r="T28" s="177">
        <f>_xlfn.IFNA(VLOOKUP(CONCATENATE($T$5,$B28,$C28),MOON!$A$8:$N$198,14,FALSE),0)</f>
        <v>0</v>
      </c>
      <c r="U28" s="177">
        <f>_xlfn.IFNA(VLOOKUP(CONCATENATE($U$5,$B28,$C28),DRY!$A$8:$N$198,14,FALSE),0)</f>
        <v>0</v>
      </c>
      <c r="V28" s="177">
        <f>_xlfn.IFNA(VLOOKUP(CONCATENATE($W$5,$B28,$C28),[1]PCWA!$A$6:$N$198,14,FALSE),0)</f>
        <v>0</v>
      </c>
      <c r="W28" s="177">
        <f>_xlfn.IFNA(VLOOKUP(CONCATENATE($W$5,$B28,$C28),[1]PCWA!$A$6:$N$198,14,FALSE),0)</f>
        <v>0</v>
      </c>
      <c r="X28" s="177"/>
      <c r="Y28" s="177"/>
      <c r="Z28" s="177"/>
      <c r="AA28" s="177"/>
      <c r="AB28" s="177">
        <f>_xlfn.IFNA(VLOOKUP(CONCATENATE($AB$5,$B28,$C28),Spare3!$A$6:$N$198,14,FALSE),0)</f>
        <v>0</v>
      </c>
      <c r="AC28" s="177"/>
      <c r="AD28" s="177">
        <f>_xlfn.IFNA(VLOOKUP(CONCATENATE($AD$5,$B28,$C28),KAL!$A$6:$N$199,14,FALSE),0)</f>
        <v>0</v>
      </c>
      <c r="AE28" s="177">
        <f>_xlfn.IFNA(VLOOKUP(CONCATENATE($AE$5,$B28,$C28),DRY!$A$6:$N$198,14,FALSE),0)</f>
        <v>0</v>
      </c>
      <c r="AF28" s="177">
        <f>_xlfn.IFNA(VLOOKUP(CONCATENATE($AF$5,$B28,$C28),Spare5!$A$6:$N$197,14,FALSE),0)</f>
        <v>0</v>
      </c>
      <c r="AG28" s="178">
        <f>_xlfn.IFNA(VLOOKUP(CONCATENATE($AG$5,$B28,$C28),'23SC'!$A$6:$N$231,14,FALSE),0)</f>
        <v>0</v>
      </c>
      <c r="AH28" s="163"/>
    </row>
    <row r="29" spans="1:34" x14ac:dyDescent="0.25">
      <c r="A29" s="436"/>
      <c r="B29" s="170"/>
      <c r="C29" s="179"/>
      <c r="D29" s="179"/>
      <c r="E29" s="180"/>
      <c r="F29" s="176"/>
      <c r="G29" s="174"/>
      <c r="H29" s="175"/>
      <c r="I29" s="176"/>
      <c r="J29" s="177">
        <f>_xlfn.IFNA(VLOOKUP(CONCATENATE($J$5,$B29,$C29),CAP!$A$6:$N$200,14,FALSE),0)</f>
        <v>0</v>
      </c>
      <c r="K29" s="177">
        <f>_xlfn.IFNA(VLOOKUP(CONCATENATE($K$5,$B29,$C29),ALB!$A$6:$N$200,14,FALSE),0)</f>
        <v>0</v>
      </c>
      <c r="L29" s="177">
        <f>_xlfn.IFNA(VLOOKUP(CONCATENATE($L$5,$B29,$C29),'ESP1'!$A$6:$N$200,14,FALSE),0)</f>
        <v>0</v>
      </c>
      <c r="M29" s="177">
        <f>_xlfn.IFNA(VLOOKUP(CONCATENATE($M$5,$B29,$C29),DARD!$A$6:$N$135,14,FALSE),0)</f>
        <v>0</v>
      </c>
      <c r="N29" s="177">
        <f>_xlfn.IFNA(VLOOKUP(CONCATENATE($N$5,$B29,$C29),AVON!$A$6:$N$144,14,FALSE),0)</f>
        <v>0</v>
      </c>
      <c r="O29" s="177">
        <f>_xlfn.IFNA(VLOOKUP(CONCATENATE($O$5,$B29,$C29),MUR!$A$6:$N$203,14,FALSE),0)</f>
        <v>0</v>
      </c>
      <c r="P29" s="177">
        <f>_xlfn.IFNA(VLOOKUP(CONCATENATE($P$5,$B29,$C29),BAL!$A$6:$N$200,14,FALSE),0)</f>
        <v>0</v>
      </c>
      <c r="Q29" s="177">
        <f>_xlfn.IFNA(VLOOKUP(CONCATENATE($Q$5,$B29,$C29),KAL!$A$6:$N$199,14,FALSE),0)</f>
        <v>0</v>
      </c>
      <c r="R29" s="177">
        <f>_xlfn.IFNA(VLOOKUP(CONCATENATE($R$5,$B29,$C29),KEL!$A$6:$N$200,14,FALSE),0)</f>
        <v>0</v>
      </c>
      <c r="S29" s="177">
        <f>_xlfn.IFNA(VLOOKUP(CONCATENATE($S$5,$B29,$C29),'ESP2'!$A$6:$N$194,14,FALSE),0)</f>
        <v>0</v>
      </c>
      <c r="T29" s="177">
        <f>_xlfn.IFNA(VLOOKUP(CONCATENATE($T$5,$B29,$C29),MOON!$A$8:$N$198,14,FALSE),0)</f>
        <v>0</v>
      </c>
      <c r="U29" s="177">
        <f>_xlfn.IFNA(VLOOKUP(CONCATENATE($U$5,$B29,$C29),DRY!$A$8:$N$198,14,FALSE),0)</f>
        <v>0</v>
      </c>
      <c r="V29" s="177">
        <f>_xlfn.IFNA(VLOOKUP(CONCATENATE($W$5,$B29,$C29),[1]PCWA!$A$6:$N$198,14,FALSE),0)</f>
        <v>0</v>
      </c>
      <c r="W29" s="177">
        <f>_xlfn.IFNA(VLOOKUP(CONCATENATE($W$5,$B29,$C29),[1]PCWA!$A$6:$N$198,14,FALSE),0)</f>
        <v>0</v>
      </c>
      <c r="X29" s="177"/>
      <c r="Y29" s="177"/>
      <c r="Z29" s="177"/>
      <c r="AA29" s="177"/>
      <c r="AB29" s="177">
        <f>_xlfn.IFNA(VLOOKUP(CONCATENATE($AB$5,$B29,$C29),Spare3!$A$6:$N$198,14,FALSE),0)</f>
        <v>0</v>
      </c>
      <c r="AC29" s="177"/>
      <c r="AD29" s="177">
        <f>_xlfn.IFNA(VLOOKUP(CONCATENATE($AD$5,$B29,$C29),KAL!$A$6:$N$199,14,FALSE),0)</f>
        <v>0</v>
      </c>
      <c r="AE29" s="177">
        <f>_xlfn.IFNA(VLOOKUP(CONCATENATE($AE$5,$B29,$C29),DRY!$A$6:$N$198,14,FALSE),0)</f>
        <v>0</v>
      </c>
      <c r="AF29" s="177">
        <f>_xlfn.IFNA(VLOOKUP(CONCATENATE($AF$5,$B29,$C29),Spare5!$A$6:$N$197,14,FALSE),0)</f>
        <v>0</v>
      </c>
      <c r="AG29" s="178">
        <f>_xlfn.IFNA(VLOOKUP(CONCATENATE($AG$5,$B29,$C29),'23SC'!$A$6:$N$231,14,FALSE),0)</f>
        <v>0</v>
      </c>
      <c r="AH29" s="164"/>
    </row>
    <row r="30" spans="1:34" x14ac:dyDescent="0.25">
      <c r="A30" s="436"/>
      <c r="B30" s="170"/>
      <c r="C30" s="179"/>
      <c r="D30" s="179"/>
      <c r="E30" s="180"/>
      <c r="F30" s="176"/>
      <c r="G30" s="174"/>
      <c r="H30" s="175"/>
      <c r="I30" s="176"/>
      <c r="J30" s="177">
        <f>_xlfn.IFNA(VLOOKUP(CONCATENATE($J$5,$B30,$C30),CAP!$A$6:$N$200,14,FALSE),0)</f>
        <v>0</v>
      </c>
      <c r="K30" s="177">
        <f>_xlfn.IFNA(VLOOKUP(CONCATENATE($K$5,$B30,$C30),ALB!$A$6:$N$200,14,FALSE),0)</f>
        <v>0</v>
      </c>
      <c r="L30" s="177">
        <f>_xlfn.IFNA(VLOOKUP(CONCATENATE($L$5,$B30,$C30),'ESP1'!$A$6:$N$200,14,FALSE),0)</f>
        <v>0</v>
      </c>
      <c r="M30" s="177">
        <f>_xlfn.IFNA(VLOOKUP(CONCATENATE($M$5,$B30,$C30),DARD!$A$6:$N$135,14,FALSE),0)</f>
        <v>0</v>
      </c>
      <c r="N30" s="177">
        <f>_xlfn.IFNA(VLOOKUP(CONCATENATE($N$5,$B30,$C30),AVON!$A$6:$N$144,14,FALSE),0)</f>
        <v>0</v>
      </c>
      <c r="O30" s="177">
        <f>_xlfn.IFNA(VLOOKUP(CONCATENATE($O$5,$B30,$C30),MUR!$A$6:$N$203,14,FALSE),0)</f>
        <v>0</v>
      </c>
      <c r="P30" s="177">
        <f>_xlfn.IFNA(VLOOKUP(CONCATENATE($P$5,$B30,$C30),BAL!$A$6:$N$200,14,FALSE),0)</f>
        <v>0</v>
      </c>
      <c r="Q30" s="177">
        <f>_xlfn.IFNA(VLOOKUP(CONCATENATE($Q$5,$B30,$C30),KAL!$A$6:$N$199,14,FALSE),0)</f>
        <v>0</v>
      </c>
      <c r="R30" s="177">
        <f>_xlfn.IFNA(VLOOKUP(CONCATENATE($R$5,$B30,$C30),KEL!$A$6:$N$200,14,FALSE),0)</f>
        <v>0</v>
      </c>
      <c r="S30" s="177">
        <f>_xlfn.IFNA(VLOOKUP(CONCATENATE($S$5,$B30,$C30),'ESP2'!$A$6:$N$194,14,FALSE),0)</f>
        <v>0</v>
      </c>
      <c r="T30" s="177">
        <f>_xlfn.IFNA(VLOOKUP(CONCATENATE($T$5,$B30,$C30),MOON!$A$8:$N$198,14,FALSE),0)</f>
        <v>0</v>
      </c>
      <c r="U30" s="177">
        <f>_xlfn.IFNA(VLOOKUP(CONCATENATE($U$5,$B30,$C30),DRY!$A$8:$N$198,14,FALSE),0)</f>
        <v>0</v>
      </c>
      <c r="V30" s="177">
        <f>_xlfn.IFNA(VLOOKUP(CONCATENATE($W$5,$B30,$C30),[1]PCWA!$A$6:$N$198,14,FALSE),0)</f>
        <v>0</v>
      </c>
      <c r="W30" s="177">
        <f>_xlfn.IFNA(VLOOKUP(CONCATENATE($W$5,$B30,$C30),[1]PCWA!$A$6:$N$198,14,FALSE),0)</f>
        <v>0</v>
      </c>
      <c r="X30" s="177"/>
      <c r="Y30" s="177"/>
      <c r="Z30" s="177"/>
      <c r="AA30" s="177"/>
      <c r="AB30" s="177">
        <f>_xlfn.IFNA(VLOOKUP(CONCATENATE($AB$5,$B30,$C30),Spare3!$A$6:$N$198,14,FALSE),0)</f>
        <v>0</v>
      </c>
      <c r="AC30" s="177"/>
      <c r="AD30" s="177">
        <f>_xlfn.IFNA(VLOOKUP(CONCATENATE($AD$5,$B30,$C30),KAL!$A$6:$N$199,14,FALSE),0)</f>
        <v>0</v>
      </c>
      <c r="AE30" s="177">
        <f>_xlfn.IFNA(VLOOKUP(CONCATENATE($AE$5,$B30,$C30),DRY!$A$6:$N$198,14,FALSE),0)</f>
        <v>0</v>
      </c>
      <c r="AF30" s="177">
        <f>_xlfn.IFNA(VLOOKUP(CONCATENATE($AF$5,$B30,$C30),Spare5!$A$6:$N$197,14,FALSE),0)</f>
        <v>0</v>
      </c>
      <c r="AG30" s="178">
        <f>_xlfn.IFNA(VLOOKUP(CONCATENATE($AG$5,$B30,$C30),'23SC'!$A$6:$N$231,14,FALSE),0)</f>
        <v>0</v>
      </c>
      <c r="AH30" s="164"/>
    </row>
    <row r="31" spans="1:34" x14ac:dyDescent="0.25">
      <c r="A31" s="436"/>
      <c r="B31" s="170"/>
      <c r="C31" s="179"/>
      <c r="D31" s="179"/>
      <c r="E31" s="180"/>
      <c r="F31" s="176"/>
      <c r="G31" s="174"/>
      <c r="H31" s="175"/>
      <c r="I31" s="176"/>
      <c r="J31" s="177">
        <f>_xlfn.IFNA(VLOOKUP(CONCATENATE($J$5,$B31,$C31),CAP!$A$6:$N$200,14,FALSE),0)</f>
        <v>0</v>
      </c>
      <c r="K31" s="177">
        <f>_xlfn.IFNA(VLOOKUP(CONCATENATE($K$5,$B31,$C31),ALB!$A$6:$N$200,14,FALSE),0)</f>
        <v>0</v>
      </c>
      <c r="L31" s="177">
        <f>_xlfn.IFNA(VLOOKUP(CONCATENATE($L$5,$B31,$C31),'ESP1'!$A$6:$N$200,14,FALSE),0)</f>
        <v>0</v>
      </c>
      <c r="M31" s="177">
        <f>_xlfn.IFNA(VLOOKUP(CONCATENATE($M$5,$B31,$C31),DARD!$A$6:$N$135,14,FALSE),0)</f>
        <v>0</v>
      </c>
      <c r="N31" s="177">
        <f>_xlfn.IFNA(VLOOKUP(CONCATENATE($N$5,$B31,$C31),AVON!$A$6:$N$144,14,FALSE),0)</f>
        <v>0</v>
      </c>
      <c r="O31" s="177">
        <f>_xlfn.IFNA(VLOOKUP(CONCATENATE($O$5,$B31,$C31),MUR!$A$6:$N$203,14,FALSE),0)</f>
        <v>0</v>
      </c>
      <c r="P31" s="177">
        <f>_xlfn.IFNA(VLOOKUP(CONCATENATE($P$5,$B31,$C31),BAL!$A$6:$N$200,14,FALSE),0)</f>
        <v>0</v>
      </c>
      <c r="Q31" s="177">
        <f>_xlfn.IFNA(VLOOKUP(CONCATENATE($Q$5,$B31,$C31),KAL!$A$6:$N$199,14,FALSE),0)</f>
        <v>0</v>
      </c>
      <c r="R31" s="177">
        <f>_xlfn.IFNA(VLOOKUP(CONCATENATE($R$5,$B31,$C31),KEL!$A$6:$N$200,14,FALSE),0)</f>
        <v>0</v>
      </c>
      <c r="S31" s="177">
        <f>_xlfn.IFNA(VLOOKUP(CONCATENATE($S$5,$B31,$C31),'ESP2'!$A$6:$N$194,14,FALSE),0)</f>
        <v>0</v>
      </c>
      <c r="T31" s="177">
        <f>_xlfn.IFNA(VLOOKUP(CONCATENATE($T$5,$B31,$C31),MOON!$A$8:$N$198,14,FALSE),0)</f>
        <v>0</v>
      </c>
      <c r="U31" s="177">
        <f>_xlfn.IFNA(VLOOKUP(CONCATENATE($U$5,$B31,$C31),DRY!$A$8:$N$198,14,FALSE),0)</f>
        <v>0</v>
      </c>
      <c r="V31" s="177">
        <f>_xlfn.IFNA(VLOOKUP(CONCATENATE($W$5,$B31,$C31),[1]PCWA!$A$6:$N$198,14,FALSE),0)</f>
        <v>0</v>
      </c>
      <c r="W31" s="177">
        <f>_xlfn.IFNA(VLOOKUP(CONCATENATE($W$5,$B31,$C31),[1]PCWA!$A$6:$N$198,14,FALSE),0)</f>
        <v>0</v>
      </c>
      <c r="X31" s="177"/>
      <c r="Y31" s="177"/>
      <c r="Z31" s="177"/>
      <c r="AA31" s="177"/>
      <c r="AB31" s="177">
        <f>_xlfn.IFNA(VLOOKUP(CONCATENATE($AB$5,$B31,$C31),Spare3!$A$6:$N$198,14,FALSE),0)</f>
        <v>0</v>
      </c>
      <c r="AC31" s="177"/>
      <c r="AD31" s="177">
        <f>_xlfn.IFNA(VLOOKUP(CONCATENATE($AD$5,$B31,$C31),KAL!$A$6:$N$199,14,FALSE),0)</f>
        <v>0</v>
      </c>
      <c r="AE31" s="177">
        <f>_xlfn.IFNA(VLOOKUP(CONCATENATE($AE$5,$B31,$C31),DRY!$A$6:$N$198,14,FALSE),0)</f>
        <v>0</v>
      </c>
      <c r="AF31" s="177">
        <f>_xlfn.IFNA(VLOOKUP(CONCATENATE($AF$5,$B31,$C31),Spare5!$A$6:$N$197,14,FALSE),0)</f>
        <v>0</v>
      </c>
      <c r="AG31" s="178">
        <f>_xlfn.IFNA(VLOOKUP(CONCATENATE($AG$5,$B31,$C31),'23SC'!$A$6:$N$231,14,FALSE),0)</f>
        <v>0</v>
      </c>
      <c r="AH31" s="164"/>
    </row>
    <row r="32" spans="1:34" x14ac:dyDescent="0.25">
      <c r="A32" s="436"/>
      <c r="B32" s="170"/>
      <c r="C32" s="179"/>
      <c r="D32" s="171"/>
      <c r="E32" s="180"/>
      <c r="F32" s="176"/>
      <c r="G32" s="174"/>
      <c r="H32" s="175"/>
      <c r="I32" s="176"/>
      <c r="J32" s="177">
        <f>_xlfn.IFNA(VLOOKUP(CONCATENATE($J$5,$B32,$C32),CAP!$A$6:$N$200,14,FALSE),0)</f>
        <v>0</v>
      </c>
      <c r="K32" s="177">
        <f>_xlfn.IFNA(VLOOKUP(CONCATENATE($K$5,$B32,$C32),ALB!$A$6:$N$200,14,FALSE),0)</f>
        <v>0</v>
      </c>
      <c r="L32" s="177">
        <f>_xlfn.IFNA(VLOOKUP(CONCATENATE($L$5,$B32,$C32),'ESP1'!$A$6:$N$200,14,FALSE),0)</f>
        <v>0</v>
      </c>
      <c r="M32" s="177">
        <f>_xlfn.IFNA(VLOOKUP(CONCATENATE($M$5,$B32,$C32),DARD!$A$6:$N$135,14,FALSE),0)</f>
        <v>0</v>
      </c>
      <c r="N32" s="177">
        <f>_xlfn.IFNA(VLOOKUP(CONCATENATE($N$5,$B32,$C32),AVON!$A$6:$N$144,14,FALSE),0)</f>
        <v>0</v>
      </c>
      <c r="O32" s="177">
        <f>_xlfn.IFNA(VLOOKUP(CONCATENATE($O$5,$B32,$C32),MUR!$A$6:$N$203,14,FALSE),0)</f>
        <v>0</v>
      </c>
      <c r="P32" s="177">
        <f>_xlfn.IFNA(VLOOKUP(CONCATENATE($P$5,$B32,$C32),BAL!$A$6:$N$200,14,FALSE),0)</f>
        <v>0</v>
      </c>
      <c r="Q32" s="177">
        <f>_xlfn.IFNA(VLOOKUP(CONCATENATE($Q$5,$B32,$C32),KAL!$A$6:$N$199,14,FALSE),0)</f>
        <v>0</v>
      </c>
      <c r="R32" s="177">
        <f>_xlfn.IFNA(VLOOKUP(CONCATENATE($R$5,$B32,$C32),KEL!$A$6:$N$200,14,FALSE),0)</f>
        <v>0</v>
      </c>
      <c r="S32" s="177">
        <f>_xlfn.IFNA(VLOOKUP(CONCATENATE($S$5,$B32,$C32),'ESP2'!$A$6:$N$194,14,FALSE),0)</f>
        <v>0</v>
      </c>
      <c r="T32" s="177">
        <f>_xlfn.IFNA(VLOOKUP(CONCATENATE($T$5,$B32,$C32),MOON!$A$8:$N$198,14,FALSE),0)</f>
        <v>0</v>
      </c>
      <c r="U32" s="177">
        <f>_xlfn.IFNA(VLOOKUP(CONCATENATE($U$5,$B32,$C32),DRY!$A$8:$N$198,14,FALSE),0)</f>
        <v>0</v>
      </c>
      <c r="V32" s="177">
        <f>_xlfn.IFNA(VLOOKUP(CONCATENATE($W$5,$B32,$C32),[1]PCWA!$A$6:$N$198,14,FALSE),0)</f>
        <v>0</v>
      </c>
      <c r="W32" s="177">
        <f>_xlfn.IFNA(VLOOKUP(CONCATENATE($W$5,$B32,$C32),[1]PCWA!$A$6:$N$198,14,FALSE),0)</f>
        <v>0</v>
      </c>
      <c r="X32" s="177"/>
      <c r="Y32" s="177"/>
      <c r="Z32" s="177"/>
      <c r="AA32" s="177"/>
      <c r="AB32" s="177">
        <f>_xlfn.IFNA(VLOOKUP(CONCATENATE($AB$5,$B32,$C32),Spare3!$A$6:$N$198,14,FALSE),0)</f>
        <v>0</v>
      </c>
      <c r="AC32" s="177"/>
      <c r="AD32" s="177">
        <f>_xlfn.IFNA(VLOOKUP(CONCATENATE($AD$5,$B32,$C32),KAL!$A$6:$N$199,14,FALSE),0)</f>
        <v>0</v>
      </c>
      <c r="AE32" s="177">
        <f>_xlfn.IFNA(VLOOKUP(CONCATENATE($AE$5,$B32,$C32),DRY!$A$6:$N$198,14,FALSE),0)</f>
        <v>0</v>
      </c>
      <c r="AF32" s="177">
        <f>_xlfn.IFNA(VLOOKUP(CONCATENATE($AF$5,$B32,$C32),Spare5!$A$6:$N$197,14,FALSE),0)</f>
        <v>0</v>
      </c>
      <c r="AG32" s="178">
        <f>_xlfn.IFNA(VLOOKUP(CONCATENATE($AG$5,$B32,$C32),'23SC'!$A$6:$N$231,14,FALSE),0)</f>
        <v>0</v>
      </c>
      <c r="AH32" s="164"/>
    </row>
    <row r="33" spans="1:34" x14ac:dyDescent="0.25">
      <c r="A33" s="436"/>
      <c r="B33" s="170"/>
      <c r="C33" s="179"/>
      <c r="D33" s="179"/>
      <c r="E33" s="180"/>
      <c r="F33" s="176"/>
      <c r="G33" s="174"/>
      <c r="H33" s="175"/>
      <c r="I33" s="176"/>
      <c r="J33" s="177">
        <f>_xlfn.IFNA(VLOOKUP(CONCATENATE($J$5,$B33,$C33),CAP!$A$6:$N$200,14,FALSE),0)</f>
        <v>0</v>
      </c>
      <c r="K33" s="177">
        <f>_xlfn.IFNA(VLOOKUP(CONCATENATE($K$5,$B33,$C33),ALB!$A$6:$N$200,14,FALSE),0)</f>
        <v>0</v>
      </c>
      <c r="L33" s="177">
        <f>_xlfn.IFNA(VLOOKUP(CONCATENATE($L$5,$B33,$C33),'ESP1'!$A$6:$N$200,14,FALSE),0)</f>
        <v>0</v>
      </c>
      <c r="M33" s="177">
        <f>_xlfn.IFNA(VLOOKUP(CONCATENATE($M$5,$B33,$C33),DARD!$A$6:$N$135,14,FALSE),0)</f>
        <v>0</v>
      </c>
      <c r="N33" s="177">
        <f>_xlfn.IFNA(VLOOKUP(CONCATENATE($N$5,$B33,$C33),AVON!$A$6:$N$144,14,FALSE),0)</f>
        <v>0</v>
      </c>
      <c r="O33" s="177">
        <f>_xlfn.IFNA(VLOOKUP(CONCATENATE($O$5,$B33,$C33),MUR!$A$6:$N$203,14,FALSE),0)</f>
        <v>0</v>
      </c>
      <c r="P33" s="177">
        <f>_xlfn.IFNA(VLOOKUP(CONCATENATE($P$5,$B33,$C33),BAL!$A$6:$N$200,14,FALSE),0)</f>
        <v>0</v>
      </c>
      <c r="Q33" s="177">
        <f>_xlfn.IFNA(VLOOKUP(CONCATENATE($Q$5,$B33,$C33),KAL!$A$6:$N$199,14,FALSE),0)</f>
        <v>0</v>
      </c>
      <c r="R33" s="177">
        <f>_xlfn.IFNA(VLOOKUP(CONCATENATE($R$5,$B33,$C33),KEL!$A$6:$N$200,14,FALSE),0)</f>
        <v>0</v>
      </c>
      <c r="S33" s="177">
        <f>_xlfn.IFNA(VLOOKUP(CONCATENATE($S$5,$B33,$C33),'ESP2'!$A$6:$N$194,14,FALSE),0)</f>
        <v>0</v>
      </c>
      <c r="T33" s="177">
        <f>_xlfn.IFNA(VLOOKUP(CONCATENATE($T$5,$B33,$C33),MOON!$A$8:$N$198,14,FALSE),0)</f>
        <v>0</v>
      </c>
      <c r="U33" s="177">
        <f>_xlfn.IFNA(VLOOKUP(CONCATENATE($U$5,$B33,$C33),DRY!$A$8:$N$198,14,FALSE),0)</f>
        <v>0</v>
      </c>
      <c r="V33" s="177">
        <f>_xlfn.IFNA(VLOOKUP(CONCATENATE($W$5,$B33,$C33),[1]PCWA!$A$6:$N$198,14,FALSE),0)</f>
        <v>0</v>
      </c>
      <c r="W33" s="177">
        <f>_xlfn.IFNA(VLOOKUP(CONCATENATE($W$5,$B33,$C33),[1]PCWA!$A$6:$N$198,14,FALSE),0)</f>
        <v>0</v>
      </c>
      <c r="X33" s="177"/>
      <c r="Y33" s="177"/>
      <c r="Z33" s="177"/>
      <c r="AA33" s="177"/>
      <c r="AB33" s="177">
        <f>_xlfn.IFNA(VLOOKUP(CONCATENATE($AB$5,$B33,$C33),Spare3!$A$6:$N$198,14,FALSE),0)</f>
        <v>0</v>
      </c>
      <c r="AC33" s="177"/>
      <c r="AD33" s="177">
        <f>_xlfn.IFNA(VLOOKUP(CONCATENATE($AD$5,$B33,$C33),KAL!$A$6:$N$199,14,FALSE),0)</f>
        <v>0</v>
      </c>
      <c r="AE33" s="177">
        <f>_xlfn.IFNA(VLOOKUP(CONCATENATE($AE$5,$B33,$C33),DRY!$A$6:$N$198,14,FALSE),0)</f>
        <v>0</v>
      </c>
      <c r="AF33" s="177">
        <f>_xlfn.IFNA(VLOOKUP(CONCATENATE($AF$5,$B33,$C33),Spare5!$A$6:$N$197,14,FALSE),0)</f>
        <v>0</v>
      </c>
      <c r="AG33" s="178">
        <f>_xlfn.IFNA(VLOOKUP(CONCATENATE($AG$5,$B33,$C33),'23SC'!$A$6:$N$231,14,FALSE),0)</f>
        <v>0</v>
      </c>
      <c r="AH33" s="163"/>
    </row>
    <row r="34" spans="1:34" x14ac:dyDescent="0.25">
      <c r="A34" s="436"/>
      <c r="B34" s="170"/>
      <c r="C34" s="179"/>
      <c r="D34" s="179"/>
      <c r="E34" s="180"/>
      <c r="F34" s="176"/>
      <c r="G34" s="174"/>
      <c r="H34" s="175"/>
      <c r="I34" s="176"/>
      <c r="J34" s="177">
        <f>_xlfn.IFNA(VLOOKUP(CONCATENATE($J$5,$B34,$C34),CAP!$A$6:$N$200,14,FALSE),0)</f>
        <v>0</v>
      </c>
      <c r="K34" s="177">
        <f>_xlfn.IFNA(VLOOKUP(CONCATENATE($K$5,$B34,$C34),ALB!$A$6:$N$200,14,FALSE),0)</f>
        <v>0</v>
      </c>
      <c r="L34" s="177">
        <f>_xlfn.IFNA(VLOOKUP(CONCATENATE($L$5,$B34,$C34),'ESP1'!$A$6:$N$200,14,FALSE),0)</f>
        <v>0</v>
      </c>
      <c r="M34" s="177">
        <f>_xlfn.IFNA(VLOOKUP(CONCATENATE($M$5,$B34,$C34),DARD!$A$6:$N$135,14,FALSE),0)</f>
        <v>0</v>
      </c>
      <c r="N34" s="177">
        <f>_xlfn.IFNA(VLOOKUP(CONCATENATE($N$5,$B34,$C34),AVON!$A$6:$N$144,14,FALSE),0)</f>
        <v>0</v>
      </c>
      <c r="O34" s="177">
        <f>_xlfn.IFNA(VLOOKUP(CONCATENATE($O$5,$B34,$C34),MUR!$A$6:$N$203,14,FALSE),0)</f>
        <v>0</v>
      </c>
      <c r="P34" s="177">
        <f>_xlfn.IFNA(VLOOKUP(CONCATENATE($P$5,$B34,$C34),BAL!$A$6:$N$200,14,FALSE),0)</f>
        <v>0</v>
      </c>
      <c r="Q34" s="177">
        <f>_xlfn.IFNA(VLOOKUP(CONCATENATE($Q$5,$B34,$C34),KAL!$A$6:$N$199,14,FALSE),0)</f>
        <v>0</v>
      </c>
      <c r="R34" s="177">
        <f>_xlfn.IFNA(VLOOKUP(CONCATENATE($R$5,$B34,$C34),KEL!$A$6:$N$200,14,FALSE),0)</f>
        <v>0</v>
      </c>
      <c r="S34" s="177">
        <f>_xlfn.IFNA(VLOOKUP(CONCATENATE($S$5,$B34,$C34),'ESP2'!$A$6:$N$194,14,FALSE),0)</f>
        <v>0</v>
      </c>
      <c r="T34" s="177">
        <f>_xlfn.IFNA(VLOOKUP(CONCATENATE($T$5,$B34,$C34),MOON!$A$8:$N$198,14,FALSE),0)</f>
        <v>0</v>
      </c>
      <c r="U34" s="177">
        <f>_xlfn.IFNA(VLOOKUP(CONCATENATE($U$5,$B34,$C34),DRY!$A$8:$N$198,14,FALSE),0)</f>
        <v>0</v>
      </c>
      <c r="V34" s="177">
        <f>_xlfn.IFNA(VLOOKUP(CONCATENATE($W$5,$B34,$C34),[1]PCWA!$A$6:$N$198,14,FALSE),0)</f>
        <v>0</v>
      </c>
      <c r="W34" s="177">
        <f>_xlfn.IFNA(VLOOKUP(CONCATENATE($W$5,$B34,$C34),[1]PCWA!$A$6:$N$198,14,FALSE),0)</f>
        <v>0</v>
      </c>
      <c r="X34" s="177"/>
      <c r="Y34" s="177"/>
      <c r="Z34" s="177"/>
      <c r="AA34" s="177"/>
      <c r="AB34" s="177">
        <f>_xlfn.IFNA(VLOOKUP(CONCATENATE($AB$5,$B34,$C34),Spare3!$A$6:$N$198,14,FALSE),0)</f>
        <v>0</v>
      </c>
      <c r="AC34" s="177"/>
      <c r="AD34" s="177">
        <f>_xlfn.IFNA(VLOOKUP(CONCATENATE($AD$5,$B34,$C34),KAL!$A$6:$N$199,14,FALSE),0)</f>
        <v>0</v>
      </c>
      <c r="AE34" s="177">
        <f>_xlfn.IFNA(VLOOKUP(CONCATENATE($AE$5,$B34,$C34),DRY!$A$6:$N$198,14,FALSE),0)</f>
        <v>0</v>
      </c>
      <c r="AF34" s="177">
        <f>_xlfn.IFNA(VLOOKUP(CONCATENATE($AF$5,$B34,$C34),Spare5!$A$6:$N$197,14,FALSE),0)</f>
        <v>0</v>
      </c>
      <c r="AG34" s="178">
        <f>_xlfn.IFNA(VLOOKUP(CONCATENATE($AG$5,$B34,$C34),'23SC'!$A$6:$N$231,14,FALSE),0)</f>
        <v>0</v>
      </c>
      <c r="AH34" s="163"/>
    </row>
    <row r="35" spans="1:34" x14ac:dyDescent="0.25">
      <c r="A35" s="436"/>
      <c r="B35" s="170"/>
      <c r="C35" s="179"/>
      <c r="D35" s="179"/>
      <c r="E35" s="180"/>
      <c r="F35" s="176"/>
      <c r="G35" s="174"/>
      <c r="H35" s="175"/>
      <c r="I35" s="176"/>
      <c r="J35" s="177">
        <f>_xlfn.IFNA(VLOOKUP(CONCATENATE($J$5,$B35,$C35),CAP!$A$6:$N$200,14,FALSE),0)</f>
        <v>0</v>
      </c>
      <c r="K35" s="177">
        <f>_xlfn.IFNA(VLOOKUP(CONCATENATE($K$5,$B35,$C35),ALB!$A$6:$N$200,14,FALSE),0)</f>
        <v>0</v>
      </c>
      <c r="L35" s="177">
        <f>_xlfn.IFNA(VLOOKUP(CONCATENATE($L$5,$B35,$C35),'ESP1'!$A$6:$N$200,14,FALSE),0)</f>
        <v>0</v>
      </c>
      <c r="M35" s="177">
        <f>_xlfn.IFNA(VLOOKUP(CONCATENATE($M$5,$B35,$C35),DARD!$A$6:$N$135,14,FALSE),0)</f>
        <v>0</v>
      </c>
      <c r="N35" s="177">
        <f>_xlfn.IFNA(VLOOKUP(CONCATENATE($N$5,$B35,$C35),AVON!$A$6:$N$144,14,FALSE),0)</f>
        <v>0</v>
      </c>
      <c r="O35" s="177">
        <f>_xlfn.IFNA(VLOOKUP(CONCATENATE($O$5,$B35,$C35),MUR!$A$6:$N$203,14,FALSE),0)</f>
        <v>0</v>
      </c>
      <c r="P35" s="177">
        <f>_xlfn.IFNA(VLOOKUP(CONCATENATE($P$5,$B35,$C35),BAL!$A$6:$N$200,14,FALSE),0)</f>
        <v>0</v>
      </c>
      <c r="Q35" s="177">
        <f>_xlfn.IFNA(VLOOKUP(CONCATENATE($Q$5,$B35,$C35),KAL!$A$6:$N$199,14,FALSE),0)</f>
        <v>0</v>
      </c>
      <c r="R35" s="177">
        <f>_xlfn.IFNA(VLOOKUP(CONCATENATE($R$5,$B35,$C35),KEL!$A$6:$N$200,14,FALSE),0)</f>
        <v>0</v>
      </c>
      <c r="S35" s="177">
        <f>_xlfn.IFNA(VLOOKUP(CONCATENATE($S$5,$B35,$C35),'ESP2'!$A$6:$N$194,14,FALSE),0)</f>
        <v>0</v>
      </c>
      <c r="T35" s="177">
        <f>_xlfn.IFNA(VLOOKUP(CONCATENATE($T$5,$B35,$C35),MOON!$A$8:$N$198,14,FALSE),0)</f>
        <v>0</v>
      </c>
      <c r="U35" s="177">
        <f>_xlfn.IFNA(VLOOKUP(CONCATENATE($U$5,$B35,$C35),DRY!$A$8:$N$198,14,FALSE),0)</f>
        <v>0</v>
      </c>
      <c r="V35" s="177">
        <f>_xlfn.IFNA(VLOOKUP(CONCATENATE($W$5,$B35,$C35),[1]PCWA!$A$6:$N$198,14,FALSE),0)</f>
        <v>0</v>
      </c>
      <c r="W35" s="177">
        <f>_xlfn.IFNA(VLOOKUP(CONCATENATE($W$5,$B35,$C35),[1]PCWA!$A$6:$N$198,14,FALSE),0)</f>
        <v>0</v>
      </c>
      <c r="X35" s="177"/>
      <c r="Y35" s="177"/>
      <c r="Z35" s="177"/>
      <c r="AA35" s="177"/>
      <c r="AB35" s="177">
        <f>_xlfn.IFNA(VLOOKUP(CONCATENATE($AB$5,$B35,$C35),Spare3!$A$6:$N$198,14,FALSE),0)</f>
        <v>0</v>
      </c>
      <c r="AC35" s="177"/>
      <c r="AD35" s="177">
        <f>_xlfn.IFNA(VLOOKUP(CONCATENATE($AD$5,$B35,$C35),KAL!$A$6:$N$199,14,FALSE),0)</f>
        <v>0</v>
      </c>
      <c r="AE35" s="177">
        <f>_xlfn.IFNA(VLOOKUP(CONCATENATE($AE$5,$B35,$C35),DRY!$A$6:$N$198,14,FALSE),0)</f>
        <v>0</v>
      </c>
      <c r="AF35" s="177">
        <f>_xlfn.IFNA(VLOOKUP(CONCATENATE($AF$5,$B35,$C35),Spare5!$A$6:$N$197,14,FALSE),0)</f>
        <v>0</v>
      </c>
      <c r="AG35" s="178">
        <f>_xlfn.IFNA(VLOOKUP(CONCATENATE($AG$5,$B35,$C35),'23SC'!$A$6:$N$231,14,FALSE),0)</f>
        <v>0</v>
      </c>
      <c r="AH35" s="163"/>
    </row>
    <row r="36" spans="1:34" s="3" customFormat="1" x14ac:dyDescent="0.25">
      <c r="A36" s="436"/>
      <c r="B36" s="170"/>
      <c r="C36" s="179"/>
      <c r="D36" s="179"/>
      <c r="E36" s="180"/>
      <c r="F36" s="176"/>
      <c r="G36" s="174"/>
      <c r="H36" s="175"/>
      <c r="I36" s="176"/>
      <c r="J36" s="177">
        <f>_xlfn.IFNA(VLOOKUP(CONCATENATE($J$5,$B36,$C36),CAP!$A$6:$N$200,14,FALSE),0)</f>
        <v>0</v>
      </c>
      <c r="K36" s="177">
        <f>_xlfn.IFNA(VLOOKUP(CONCATENATE($K$5,$B36,$C36),ALB!$A$6:$N$200,14,FALSE),0)</f>
        <v>0</v>
      </c>
      <c r="L36" s="177">
        <f>_xlfn.IFNA(VLOOKUP(CONCATENATE($L$5,$B36,$C36),'ESP1'!$A$6:$N$200,14,FALSE),0)</f>
        <v>0</v>
      </c>
      <c r="M36" s="177">
        <f>_xlfn.IFNA(VLOOKUP(CONCATENATE($M$5,$B36,$C36),DARD!$A$6:$N$135,14,FALSE),0)</f>
        <v>0</v>
      </c>
      <c r="N36" s="177">
        <f>_xlfn.IFNA(VLOOKUP(CONCATENATE($N$5,$B36,$C36),AVON!$A$6:$N$144,14,FALSE),0)</f>
        <v>0</v>
      </c>
      <c r="O36" s="177">
        <f>_xlfn.IFNA(VLOOKUP(CONCATENATE($O$5,$B36,$C36),MUR!$A$6:$N$203,14,FALSE),0)</f>
        <v>0</v>
      </c>
      <c r="P36" s="177">
        <f>_xlfn.IFNA(VLOOKUP(CONCATENATE($P$5,$B36,$C36),BAL!$A$6:$N$200,14,FALSE),0)</f>
        <v>0</v>
      </c>
      <c r="Q36" s="177">
        <f>_xlfn.IFNA(VLOOKUP(CONCATENATE($Q$5,$B36,$C36),KAL!$A$6:$N$199,14,FALSE),0)</f>
        <v>0</v>
      </c>
      <c r="R36" s="177">
        <f>_xlfn.IFNA(VLOOKUP(CONCATENATE($R$5,$B36,$C36),KEL!$A$6:$N$200,14,FALSE),0)</f>
        <v>0</v>
      </c>
      <c r="S36" s="177">
        <f>_xlfn.IFNA(VLOOKUP(CONCATENATE($S$5,$B36,$C36),'ESP2'!$A$6:$N$194,14,FALSE),0)</f>
        <v>0</v>
      </c>
      <c r="T36" s="177">
        <f>_xlfn.IFNA(VLOOKUP(CONCATENATE($T$5,$B36,$C36),MOON!$A$8:$N$198,14,FALSE),0)</f>
        <v>0</v>
      </c>
      <c r="U36" s="177">
        <f>_xlfn.IFNA(VLOOKUP(CONCATENATE($U$5,$B36,$C36),DRY!$A$8:$N$198,14,FALSE),0)</f>
        <v>0</v>
      </c>
      <c r="V36" s="177">
        <f>_xlfn.IFNA(VLOOKUP(CONCATENATE($W$5,$B36,$C36),[1]PCWA!$A$6:$N$198,14,FALSE),0)</f>
        <v>0</v>
      </c>
      <c r="W36" s="177">
        <f>_xlfn.IFNA(VLOOKUP(CONCATENATE($W$5,$B36,$C36),[1]PCWA!$A$6:$N$198,14,FALSE),0)</f>
        <v>0</v>
      </c>
      <c r="X36" s="177"/>
      <c r="Y36" s="177"/>
      <c r="Z36" s="177"/>
      <c r="AA36" s="177"/>
      <c r="AB36" s="177">
        <f>_xlfn.IFNA(VLOOKUP(CONCATENATE($AB$5,$B36,$C36),Spare3!$A$6:$N$198,14,FALSE),0)</f>
        <v>0</v>
      </c>
      <c r="AC36" s="177"/>
      <c r="AD36" s="177">
        <f>_xlfn.IFNA(VLOOKUP(CONCATENATE($AD$5,$B36,$C36),KAL!$A$6:$N$199,14,FALSE),0)</f>
        <v>0</v>
      </c>
      <c r="AE36" s="177">
        <f>_xlfn.IFNA(VLOOKUP(CONCATENATE($AE$5,$B36,$C36),DRY!$A$6:$N$198,14,FALSE),0)</f>
        <v>0</v>
      </c>
      <c r="AF36" s="177">
        <f>_xlfn.IFNA(VLOOKUP(CONCATENATE($AF$5,$B36,$C36),Spare5!$A$6:$N$197,14,FALSE),0)</f>
        <v>0</v>
      </c>
      <c r="AG36" s="178">
        <f>_xlfn.IFNA(VLOOKUP(CONCATENATE($AG$5,$B36,$C36),'23SC'!$A$6:$N$231,14,FALSE),0)</f>
        <v>0</v>
      </c>
      <c r="AH36" s="164"/>
    </row>
    <row r="37" spans="1:34" x14ac:dyDescent="0.25">
      <c r="A37" s="436"/>
      <c r="B37" s="170"/>
      <c r="C37" s="179"/>
      <c r="D37" s="179"/>
      <c r="E37" s="180"/>
      <c r="F37" s="176"/>
      <c r="G37" s="174"/>
      <c r="H37" s="175"/>
      <c r="I37" s="176"/>
      <c r="J37" s="177">
        <f>_xlfn.IFNA(VLOOKUP(CONCATENATE($J$5,$B37,$C37),CAP!$A$6:$N$200,14,FALSE),0)</f>
        <v>0</v>
      </c>
      <c r="K37" s="177">
        <f>_xlfn.IFNA(VLOOKUP(CONCATENATE($K$5,$B37,$C37),ALB!$A$6:$N$200,14,FALSE),0)</f>
        <v>0</v>
      </c>
      <c r="L37" s="177">
        <f>_xlfn.IFNA(VLOOKUP(CONCATENATE($L$5,$B37,$C37),'ESP1'!$A$6:$N$200,14,FALSE),0)</f>
        <v>0</v>
      </c>
      <c r="M37" s="177">
        <f>_xlfn.IFNA(VLOOKUP(CONCATENATE($M$5,$B37,$C37),DARD!$A$6:$N$135,14,FALSE),0)</f>
        <v>0</v>
      </c>
      <c r="N37" s="177">
        <f>_xlfn.IFNA(VLOOKUP(CONCATENATE($N$5,$B37,$C37),AVON!$A$6:$N$144,14,FALSE),0)</f>
        <v>0</v>
      </c>
      <c r="O37" s="177">
        <f>_xlfn.IFNA(VLOOKUP(CONCATENATE($O$5,$B37,$C37),MUR!$A$6:$N$203,14,FALSE),0)</f>
        <v>0</v>
      </c>
      <c r="P37" s="177">
        <f>_xlfn.IFNA(VLOOKUP(CONCATENATE($P$5,$B37,$C37),BAL!$A$6:$N$200,14,FALSE),0)</f>
        <v>0</v>
      </c>
      <c r="Q37" s="177">
        <f>_xlfn.IFNA(VLOOKUP(CONCATENATE($Q$5,$B37,$C37),KAL!$A$6:$N$199,14,FALSE),0)</f>
        <v>0</v>
      </c>
      <c r="R37" s="177">
        <f>_xlfn.IFNA(VLOOKUP(CONCATENATE($R$5,$B37,$C37),KEL!$A$6:$N$200,14,FALSE),0)</f>
        <v>0</v>
      </c>
      <c r="S37" s="177">
        <f>_xlfn.IFNA(VLOOKUP(CONCATENATE($S$5,$B37,$C37),'ESP2'!$A$6:$N$194,14,FALSE),0)</f>
        <v>0</v>
      </c>
      <c r="T37" s="177">
        <f>_xlfn.IFNA(VLOOKUP(CONCATENATE($T$5,$B37,$C37),MOON!$A$8:$N$198,14,FALSE),0)</f>
        <v>0</v>
      </c>
      <c r="U37" s="177">
        <f>_xlfn.IFNA(VLOOKUP(CONCATENATE($U$5,$B37,$C37),DRY!$A$8:$N$198,14,FALSE),0)</f>
        <v>0</v>
      </c>
      <c r="V37" s="177">
        <f>_xlfn.IFNA(VLOOKUP(CONCATENATE($W$5,$B37,$C37),[1]PCWA!$A$6:$N$198,14,FALSE),0)</f>
        <v>0</v>
      </c>
      <c r="W37" s="177">
        <f>_xlfn.IFNA(VLOOKUP(CONCATENATE($W$5,$B37,$C37),[1]PCWA!$A$6:$N$198,14,FALSE),0)</f>
        <v>0</v>
      </c>
      <c r="X37" s="177"/>
      <c r="Y37" s="177"/>
      <c r="Z37" s="177"/>
      <c r="AA37" s="177"/>
      <c r="AB37" s="177">
        <f>_xlfn.IFNA(VLOOKUP(CONCATENATE($AB$5,$B37,$C37),Spare3!$A$6:$N$198,14,FALSE),0)</f>
        <v>0</v>
      </c>
      <c r="AC37" s="177"/>
      <c r="AD37" s="177">
        <f>_xlfn.IFNA(VLOOKUP(CONCATENATE($AD$5,$B37,$C37),KAL!$A$6:$N$199,14,FALSE),0)</f>
        <v>0</v>
      </c>
      <c r="AE37" s="177">
        <f>_xlfn.IFNA(VLOOKUP(CONCATENATE($AE$5,$B37,$C37),DRY!$A$6:$N$198,14,FALSE),0)</f>
        <v>0</v>
      </c>
      <c r="AF37" s="177">
        <f>_xlfn.IFNA(VLOOKUP(CONCATENATE($AF$5,$B37,$C37),Spare5!$A$6:$N$197,14,FALSE),0)</f>
        <v>0</v>
      </c>
      <c r="AG37" s="178">
        <f>_xlfn.IFNA(VLOOKUP(CONCATENATE($AG$5,$B37,$C37),'23SC'!$A$6:$N$231,14,FALSE),0)</f>
        <v>0</v>
      </c>
      <c r="AH37" s="164"/>
    </row>
    <row r="38" spans="1:34" x14ac:dyDescent="0.25">
      <c r="A38" s="436"/>
      <c r="B38" s="170"/>
      <c r="C38" s="179"/>
      <c r="D38" s="179"/>
      <c r="E38" s="180"/>
      <c r="F38" s="176"/>
      <c r="G38" s="174"/>
      <c r="H38" s="175"/>
      <c r="I38" s="176"/>
      <c r="J38" s="177">
        <f>_xlfn.IFNA(VLOOKUP(CONCATENATE($J$5,$B38,$C38),CAP!$A$6:$N$200,14,FALSE),0)</f>
        <v>0</v>
      </c>
      <c r="K38" s="177">
        <f>_xlfn.IFNA(VLOOKUP(CONCATENATE($K$5,$B38,$C38),ALB!$A$6:$N$200,14,FALSE),0)</f>
        <v>0</v>
      </c>
      <c r="L38" s="177">
        <f>_xlfn.IFNA(VLOOKUP(CONCATENATE($L$5,$B38,$C38),'ESP1'!$A$6:$N$200,14,FALSE),0)</f>
        <v>0</v>
      </c>
      <c r="M38" s="177">
        <f>_xlfn.IFNA(VLOOKUP(CONCATENATE($M$5,$B38,$C38),DARD!$A$6:$N$135,14,FALSE),0)</f>
        <v>0</v>
      </c>
      <c r="N38" s="177">
        <f>_xlfn.IFNA(VLOOKUP(CONCATENATE($N$5,$B38,$C38),AVON!$A$6:$N$144,14,FALSE),0)</f>
        <v>0</v>
      </c>
      <c r="O38" s="177">
        <f>_xlfn.IFNA(VLOOKUP(CONCATENATE($O$5,$B38,$C38),MUR!$A$6:$N$203,14,FALSE),0)</f>
        <v>0</v>
      </c>
      <c r="P38" s="177">
        <f>_xlfn.IFNA(VLOOKUP(CONCATENATE($P$5,$B38,$C38),BAL!$A$6:$N$200,14,FALSE),0)</f>
        <v>0</v>
      </c>
      <c r="Q38" s="177">
        <f>_xlfn.IFNA(VLOOKUP(CONCATENATE($Q$5,$B38,$C38),KAL!$A$6:$N$199,14,FALSE),0)</f>
        <v>0</v>
      </c>
      <c r="R38" s="177">
        <f>_xlfn.IFNA(VLOOKUP(CONCATENATE($R$5,$B38,$C38),KEL!$A$6:$N$200,14,FALSE),0)</f>
        <v>0</v>
      </c>
      <c r="S38" s="177">
        <f>_xlfn.IFNA(VLOOKUP(CONCATENATE($S$5,$B38,$C38),'ESP2'!$A$6:$N$194,14,FALSE),0)</f>
        <v>0</v>
      </c>
      <c r="T38" s="177">
        <f>_xlfn.IFNA(VLOOKUP(CONCATENATE($T$5,$B38,$C38),MOON!$A$8:$N$198,14,FALSE),0)</f>
        <v>0</v>
      </c>
      <c r="U38" s="177">
        <f>_xlfn.IFNA(VLOOKUP(CONCATENATE($U$5,$B38,$C38),DRY!$A$8:$N$198,14,FALSE),0)</f>
        <v>0</v>
      </c>
      <c r="V38" s="177">
        <f>_xlfn.IFNA(VLOOKUP(CONCATENATE($W$5,$B38,$C38),[1]PCWA!$A$6:$N$198,14,FALSE),0)</f>
        <v>0</v>
      </c>
      <c r="W38" s="177">
        <f>_xlfn.IFNA(VLOOKUP(CONCATENATE($W$5,$B38,$C38),[1]PCWA!$A$6:$N$198,14,FALSE),0)</f>
        <v>0</v>
      </c>
      <c r="X38" s="177"/>
      <c r="Y38" s="177"/>
      <c r="Z38" s="177"/>
      <c r="AA38" s="177"/>
      <c r="AB38" s="177">
        <f>_xlfn.IFNA(VLOOKUP(CONCATENATE($AB$5,$B38,$C38),Spare3!$A$6:$N$198,14,FALSE),0)</f>
        <v>0</v>
      </c>
      <c r="AC38" s="177"/>
      <c r="AD38" s="177">
        <f>_xlfn.IFNA(VLOOKUP(CONCATENATE($AD$5,$B38,$C38),KAL!$A$6:$N$199,14,FALSE),0)</f>
        <v>0</v>
      </c>
      <c r="AE38" s="177">
        <f>_xlfn.IFNA(VLOOKUP(CONCATENATE($AE$5,$B38,$C38),DRY!$A$6:$N$198,14,FALSE),0)</f>
        <v>0</v>
      </c>
      <c r="AF38" s="177">
        <f>_xlfn.IFNA(VLOOKUP(CONCATENATE($AF$5,$B38,$C38),Spare5!$A$6:$N$197,14,FALSE),0)</f>
        <v>0</v>
      </c>
      <c r="AG38" s="178">
        <f>_xlfn.IFNA(VLOOKUP(CONCATENATE($AG$5,$B38,$C38),'23SC'!$A$6:$N$231,14,FALSE),0)</f>
        <v>0</v>
      </c>
      <c r="AH38" s="164"/>
    </row>
    <row r="39" spans="1:34" x14ac:dyDescent="0.25">
      <c r="A39" s="436"/>
      <c r="B39" s="170"/>
      <c r="C39" s="179"/>
      <c r="D39" s="179"/>
      <c r="E39" s="180"/>
      <c r="F39" s="176"/>
      <c r="G39" s="174"/>
      <c r="H39" s="175"/>
      <c r="I39" s="176"/>
      <c r="J39" s="177">
        <f>_xlfn.IFNA(VLOOKUP(CONCATENATE($J$5,$B39,$C39),CAP!$A$6:$N$200,14,FALSE),0)</f>
        <v>0</v>
      </c>
      <c r="K39" s="177">
        <f>_xlfn.IFNA(VLOOKUP(CONCATENATE($K$5,$B39,$C39),ALB!$A$6:$N$200,14,FALSE),0)</f>
        <v>0</v>
      </c>
      <c r="L39" s="177">
        <f>_xlfn.IFNA(VLOOKUP(CONCATENATE($L$5,$B39,$C39),'ESP1'!$A$6:$N$200,14,FALSE),0)</f>
        <v>0</v>
      </c>
      <c r="M39" s="177">
        <f>_xlfn.IFNA(VLOOKUP(CONCATENATE($M$5,$B39,$C39),DARD!$A$6:$N$135,14,FALSE),0)</f>
        <v>0</v>
      </c>
      <c r="N39" s="177">
        <f>_xlfn.IFNA(VLOOKUP(CONCATENATE($N$5,$B39,$C39),AVON!$A$6:$N$144,14,FALSE),0)</f>
        <v>0</v>
      </c>
      <c r="O39" s="177">
        <f>_xlfn.IFNA(VLOOKUP(CONCATENATE($O$5,$B39,$C39),MUR!$A$6:$N$203,14,FALSE),0)</f>
        <v>0</v>
      </c>
      <c r="P39" s="177">
        <f>_xlfn.IFNA(VLOOKUP(CONCATENATE($P$5,$B39,$C39),BAL!$A$6:$N$200,14,FALSE),0)</f>
        <v>0</v>
      </c>
      <c r="Q39" s="177">
        <f>_xlfn.IFNA(VLOOKUP(CONCATENATE($Q$5,$B39,$C39),KAL!$A$6:$N$199,14,FALSE),0)</f>
        <v>0</v>
      </c>
      <c r="R39" s="177">
        <f>_xlfn.IFNA(VLOOKUP(CONCATENATE($R$5,$B39,$C39),KEL!$A$6:$N$200,14,FALSE),0)</f>
        <v>0</v>
      </c>
      <c r="S39" s="177">
        <f>_xlfn.IFNA(VLOOKUP(CONCATENATE($S$5,$B39,$C39),'ESP2'!$A$6:$N$194,14,FALSE),0)</f>
        <v>0</v>
      </c>
      <c r="T39" s="177">
        <f>_xlfn.IFNA(VLOOKUP(CONCATENATE($T$5,$B39,$C39),MOON!$A$8:$N$198,14,FALSE),0)</f>
        <v>0</v>
      </c>
      <c r="U39" s="177">
        <f>_xlfn.IFNA(VLOOKUP(CONCATENATE($U$5,$B39,$C39),DRY!$A$8:$N$198,14,FALSE),0)</f>
        <v>0</v>
      </c>
      <c r="V39" s="177">
        <f>_xlfn.IFNA(VLOOKUP(CONCATENATE($W$5,$B39,$C39),[1]PCWA!$A$6:$N$198,14,FALSE),0)</f>
        <v>0</v>
      </c>
      <c r="W39" s="177">
        <f>_xlfn.IFNA(VLOOKUP(CONCATENATE($W$5,$B39,$C39),[1]PCWA!$A$6:$N$198,14,FALSE),0)</f>
        <v>0</v>
      </c>
      <c r="X39" s="177"/>
      <c r="Y39" s="177"/>
      <c r="Z39" s="177"/>
      <c r="AA39" s="177"/>
      <c r="AB39" s="177">
        <f>_xlfn.IFNA(VLOOKUP(CONCATENATE($AB$5,$B39,$C39),Spare3!$A$6:$N$198,14,FALSE),0)</f>
        <v>0</v>
      </c>
      <c r="AC39" s="177"/>
      <c r="AD39" s="177">
        <f>_xlfn.IFNA(VLOOKUP(CONCATENATE($AD$5,$B39,$C39),KAL!$A$6:$N$199,14,FALSE),0)</f>
        <v>0</v>
      </c>
      <c r="AE39" s="177">
        <f>_xlfn.IFNA(VLOOKUP(CONCATENATE($AE$5,$B39,$C39),DRY!$A$6:$N$198,14,FALSE),0)</f>
        <v>0</v>
      </c>
      <c r="AF39" s="177">
        <f>_xlfn.IFNA(VLOOKUP(CONCATENATE($AF$5,$B39,$C39),Spare5!$A$6:$N$197,14,FALSE),0)</f>
        <v>0</v>
      </c>
      <c r="AG39" s="178">
        <f>_xlfn.IFNA(VLOOKUP(CONCATENATE($AG$5,$B39,$C39),'23SC'!$A$6:$N$231,14,FALSE),0)</f>
        <v>0</v>
      </c>
      <c r="AH39" s="164"/>
    </row>
    <row r="40" spans="1:34" x14ac:dyDescent="0.25">
      <c r="A40" s="436"/>
      <c r="B40" s="170"/>
      <c r="C40" s="179"/>
      <c r="D40" s="171"/>
      <c r="E40" s="180"/>
      <c r="F40" s="176"/>
      <c r="G40" s="174"/>
      <c r="H40" s="175"/>
      <c r="I40" s="176"/>
      <c r="J40" s="177">
        <f>_xlfn.IFNA(VLOOKUP(CONCATENATE($J$5,$B40,$C40),CAP!$A$6:$N$200,14,FALSE),0)</f>
        <v>0</v>
      </c>
      <c r="K40" s="177">
        <f>_xlfn.IFNA(VLOOKUP(CONCATENATE($K$5,$B40,$C40),ALB!$A$6:$N$200,14,FALSE),0)</f>
        <v>0</v>
      </c>
      <c r="L40" s="177">
        <f>_xlfn.IFNA(VLOOKUP(CONCATENATE($L$5,$B40,$C40),'ESP1'!$A$6:$N$200,14,FALSE),0)</f>
        <v>0</v>
      </c>
      <c r="M40" s="177">
        <f>_xlfn.IFNA(VLOOKUP(CONCATENATE($M$5,$B40,$C40),DARD!$A$6:$N$135,14,FALSE),0)</f>
        <v>0</v>
      </c>
      <c r="N40" s="177">
        <f>_xlfn.IFNA(VLOOKUP(CONCATENATE($N$5,$B40,$C40),AVON!$A$6:$N$144,14,FALSE),0)</f>
        <v>0</v>
      </c>
      <c r="O40" s="177">
        <f>_xlfn.IFNA(VLOOKUP(CONCATENATE($O$5,$B40,$C40),MUR!$A$6:$N$203,14,FALSE),0)</f>
        <v>0</v>
      </c>
      <c r="P40" s="177">
        <f>_xlfn.IFNA(VLOOKUP(CONCATENATE($P$5,$B40,$C40),BAL!$A$6:$N$200,14,FALSE),0)</f>
        <v>0</v>
      </c>
      <c r="Q40" s="177">
        <f>_xlfn.IFNA(VLOOKUP(CONCATENATE($Q$5,$B40,$C40),KAL!$A$6:$N$199,14,FALSE),0)</f>
        <v>0</v>
      </c>
      <c r="R40" s="177">
        <f>_xlfn.IFNA(VLOOKUP(CONCATENATE($R$5,$B40,$C40),KEL!$A$6:$N$200,14,FALSE),0)</f>
        <v>0</v>
      </c>
      <c r="S40" s="177">
        <f>_xlfn.IFNA(VLOOKUP(CONCATENATE($S$5,$B40,$C40),'ESP2'!$A$6:$N$194,14,FALSE),0)</f>
        <v>0</v>
      </c>
      <c r="T40" s="177">
        <f>_xlfn.IFNA(VLOOKUP(CONCATENATE($T$5,$B40,$C40),MOON!$A$8:$N$198,14,FALSE),0)</f>
        <v>0</v>
      </c>
      <c r="U40" s="177">
        <f>_xlfn.IFNA(VLOOKUP(CONCATENATE($U$5,$B40,$C40),DRY!$A$8:$N$198,14,FALSE),0)</f>
        <v>0</v>
      </c>
      <c r="V40" s="177">
        <f>_xlfn.IFNA(VLOOKUP(CONCATENATE($W$5,$B40,$C40),[1]PCWA!$A$6:$N$198,14,FALSE),0)</f>
        <v>0</v>
      </c>
      <c r="W40" s="177">
        <f>_xlfn.IFNA(VLOOKUP(CONCATENATE($W$5,$B40,$C40),[1]PCWA!$A$6:$N$198,14,FALSE),0)</f>
        <v>0</v>
      </c>
      <c r="X40" s="177"/>
      <c r="Y40" s="177"/>
      <c r="Z40" s="177"/>
      <c r="AA40" s="177"/>
      <c r="AB40" s="177">
        <f>_xlfn.IFNA(VLOOKUP(CONCATENATE($AB$5,$B40,$C40),Spare3!$A$6:$N$198,14,FALSE),0)</f>
        <v>0</v>
      </c>
      <c r="AC40" s="177"/>
      <c r="AD40" s="177">
        <f>_xlfn.IFNA(VLOOKUP(CONCATENATE($AD$5,$B40,$C40),KAL!$A$6:$N$199,14,FALSE),0)</f>
        <v>0</v>
      </c>
      <c r="AE40" s="177">
        <f>_xlfn.IFNA(VLOOKUP(CONCATENATE($AE$5,$B40,$C40),DRY!$A$6:$N$198,14,FALSE),0)</f>
        <v>0</v>
      </c>
      <c r="AF40" s="177">
        <f>_xlfn.IFNA(VLOOKUP(CONCATENATE($AF$5,$B40,$C40),Spare5!$A$6:$N$197,14,FALSE),0)</f>
        <v>0</v>
      </c>
      <c r="AG40" s="178">
        <f>_xlfn.IFNA(VLOOKUP(CONCATENATE($AG$5,$B40,$C40),'23SC'!$A$6:$N$231,14,FALSE),0)</f>
        <v>0</v>
      </c>
      <c r="AH40" s="164"/>
    </row>
    <row r="41" spans="1:34" x14ac:dyDescent="0.25">
      <c r="A41" s="436"/>
      <c r="B41" s="170"/>
      <c r="C41" s="179"/>
      <c r="D41" s="179"/>
      <c r="E41" s="180"/>
      <c r="F41" s="176"/>
      <c r="G41" s="174"/>
      <c r="H41" s="175"/>
      <c r="I41" s="176"/>
      <c r="J41" s="177">
        <f>_xlfn.IFNA(VLOOKUP(CONCATENATE($J$5,$B41,$C41),CAP!$A$6:$N$200,14,FALSE),0)</f>
        <v>0</v>
      </c>
      <c r="K41" s="177">
        <f>_xlfn.IFNA(VLOOKUP(CONCATENATE($K$5,$B41,$C41),ALB!$A$6:$N$200,14,FALSE),0)</f>
        <v>0</v>
      </c>
      <c r="L41" s="177">
        <f>_xlfn.IFNA(VLOOKUP(CONCATENATE($L$5,$B41,$C41),'ESP1'!$A$6:$N$200,14,FALSE),0)</f>
        <v>0</v>
      </c>
      <c r="M41" s="177">
        <f>_xlfn.IFNA(VLOOKUP(CONCATENATE($M$5,$B41,$C41),DARD!$A$6:$N$135,14,FALSE),0)</f>
        <v>0</v>
      </c>
      <c r="N41" s="177">
        <f>_xlfn.IFNA(VLOOKUP(CONCATENATE($N$5,$B41,$C41),AVON!$A$6:$N$144,14,FALSE),0)</f>
        <v>0</v>
      </c>
      <c r="O41" s="177">
        <f>_xlfn.IFNA(VLOOKUP(CONCATENATE($O$5,$B41,$C41),MUR!$A$6:$N$203,14,FALSE),0)</f>
        <v>0</v>
      </c>
      <c r="P41" s="177">
        <f>_xlfn.IFNA(VLOOKUP(CONCATENATE($P$5,$B41,$C41),BAL!$A$6:$N$200,14,FALSE),0)</f>
        <v>0</v>
      </c>
      <c r="Q41" s="177">
        <f>_xlfn.IFNA(VLOOKUP(CONCATENATE($Q$5,$B41,$C41),KAL!$A$6:$N$199,14,FALSE),0)</f>
        <v>0</v>
      </c>
      <c r="R41" s="177">
        <f>_xlfn.IFNA(VLOOKUP(CONCATENATE($R$5,$B41,$C41),KEL!$A$6:$N$200,14,FALSE),0)</f>
        <v>0</v>
      </c>
      <c r="S41" s="177">
        <f>_xlfn.IFNA(VLOOKUP(CONCATENATE($S$5,$B41,$C41),'ESP2'!$A$6:$N$194,14,FALSE),0)</f>
        <v>0</v>
      </c>
      <c r="T41" s="177">
        <f>_xlfn.IFNA(VLOOKUP(CONCATENATE($T$5,$B41,$C41),MOON!$A$8:$N$198,14,FALSE),0)</f>
        <v>0</v>
      </c>
      <c r="U41" s="177">
        <f>_xlfn.IFNA(VLOOKUP(CONCATENATE($U$5,$B41,$C41),DRY!$A$8:$N$198,14,FALSE),0)</f>
        <v>0</v>
      </c>
      <c r="V41" s="177">
        <f>_xlfn.IFNA(VLOOKUP(CONCATENATE($W$5,$B41,$C41),[1]PCWA!$A$6:$N$198,14,FALSE),0)</f>
        <v>0</v>
      </c>
      <c r="W41" s="177">
        <f>_xlfn.IFNA(VLOOKUP(CONCATENATE($W$5,$B41,$C41),[1]PCWA!$A$6:$N$198,14,FALSE),0)</f>
        <v>0</v>
      </c>
      <c r="X41" s="177"/>
      <c r="Y41" s="177"/>
      <c r="Z41" s="177"/>
      <c r="AA41" s="177"/>
      <c r="AB41" s="177">
        <f>_xlfn.IFNA(VLOOKUP(CONCATENATE($AB$5,$B41,$C41),Spare3!$A$6:$N$198,14,FALSE),0)</f>
        <v>0</v>
      </c>
      <c r="AC41" s="177"/>
      <c r="AD41" s="177">
        <f>_xlfn.IFNA(VLOOKUP(CONCATENATE($AD$5,$B41,$C41),KAL!$A$6:$N$199,14,FALSE),0)</f>
        <v>0</v>
      </c>
      <c r="AE41" s="177">
        <f>_xlfn.IFNA(VLOOKUP(CONCATENATE($AE$5,$B41,$C41),DRY!$A$6:$N$198,14,FALSE),0)</f>
        <v>0</v>
      </c>
      <c r="AF41" s="177">
        <f>_xlfn.IFNA(VLOOKUP(CONCATENATE($AF$5,$B41,$C41),Spare5!$A$6:$N$197,14,FALSE),0)</f>
        <v>0</v>
      </c>
      <c r="AG41" s="178">
        <f>_xlfn.IFNA(VLOOKUP(CONCATENATE($AG$5,$B41,$C41),'23SC'!$A$6:$N$231,14,FALSE),0)</f>
        <v>0</v>
      </c>
      <c r="AH41" s="164"/>
    </row>
    <row r="42" spans="1:34" x14ac:dyDescent="0.25">
      <c r="A42" s="436"/>
      <c r="B42" s="170"/>
      <c r="C42" s="179"/>
      <c r="D42" s="179"/>
      <c r="E42" s="180"/>
      <c r="F42" s="176"/>
      <c r="G42" s="174"/>
      <c r="H42" s="175"/>
      <c r="I42" s="176"/>
      <c r="J42" s="177">
        <f>_xlfn.IFNA(VLOOKUP(CONCATENATE($J$5,$B42,$C42),CAP!$A$6:$N$200,14,FALSE),0)</f>
        <v>0</v>
      </c>
      <c r="K42" s="177">
        <f>_xlfn.IFNA(VLOOKUP(CONCATENATE($K$5,$B42,$C42),ALB!$A$6:$N$200,14,FALSE),0)</f>
        <v>0</v>
      </c>
      <c r="L42" s="177">
        <f>_xlfn.IFNA(VLOOKUP(CONCATENATE($L$5,$B42,$C42),'ESP1'!$A$6:$N$200,14,FALSE),0)</f>
        <v>0</v>
      </c>
      <c r="M42" s="177">
        <f>_xlfn.IFNA(VLOOKUP(CONCATENATE($M$5,$B42,$C42),DARD!$A$6:$N$135,14,FALSE),0)</f>
        <v>0</v>
      </c>
      <c r="N42" s="177">
        <f>_xlfn.IFNA(VLOOKUP(CONCATENATE($N$5,$B42,$C42),AVON!$A$6:$N$144,14,FALSE),0)</f>
        <v>0</v>
      </c>
      <c r="O42" s="177">
        <f>_xlfn.IFNA(VLOOKUP(CONCATENATE($O$5,$B42,$C42),MUR!$A$6:$N$203,14,FALSE),0)</f>
        <v>0</v>
      </c>
      <c r="P42" s="177">
        <f>_xlfn.IFNA(VLOOKUP(CONCATENATE($P$5,$B42,$C42),BAL!$A$6:$N$200,14,FALSE),0)</f>
        <v>0</v>
      </c>
      <c r="Q42" s="177">
        <f>_xlfn.IFNA(VLOOKUP(CONCATENATE($Q$5,$B42,$C42),KAL!$A$6:$N$199,14,FALSE),0)</f>
        <v>0</v>
      </c>
      <c r="R42" s="177">
        <f>_xlfn.IFNA(VLOOKUP(CONCATENATE($R$5,$B42,$C42),KEL!$A$6:$N$200,14,FALSE),0)</f>
        <v>0</v>
      </c>
      <c r="S42" s="177">
        <f>_xlfn.IFNA(VLOOKUP(CONCATENATE($S$5,$B42,$C42),'ESP2'!$A$6:$N$194,14,FALSE),0)</f>
        <v>0</v>
      </c>
      <c r="T42" s="177">
        <f>_xlfn.IFNA(VLOOKUP(CONCATENATE($T$5,$B42,$C42),MOON!$A$8:$N$198,14,FALSE),0)</f>
        <v>0</v>
      </c>
      <c r="U42" s="177">
        <f>_xlfn.IFNA(VLOOKUP(CONCATENATE($U$5,$B42,$C42),DRY!$A$8:$N$198,14,FALSE),0)</f>
        <v>0</v>
      </c>
      <c r="V42" s="177">
        <f>_xlfn.IFNA(VLOOKUP(CONCATENATE($W$5,$B42,$C42),[1]PCWA!$A$6:$N$198,14,FALSE),0)</f>
        <v>0</v>
      </c>
      <c r="W42" s="177">
        <f>_xlfn.IFNA(VLOOKUP(CONCATENATE($W$5,$B42,$C42),[1]PCWA!$A$6:$N$198,14,FALSE),0)</f>
        <v>0</v>
      </c>
      <c r="X42" s="177"/>
      <c r="Y42" s="177"/>
      <c r="Z42" s="177"/>
      <c r="AA42" s="177"/>
      <c r="AB42" s="177">
        <f>_xlfn.IFNA(VLOOKUP(CONCATENATE($AB$5,$B42,$C42),Spare3!$A$6:$N$198,14,FALSE),0)</f>
        <v>0</v>
      </c>
      <c r="AC42" s="177"/>
      <c r="AD42" s="177">
        <f>_xlfn.IFNA(VLOOKUP(CONCATENATE($AD$5,$B42,$C42),KAL!$A$6:$N$199,14,FALSE),0)</f>
        <v>0</v>
      </c>
      <c r="AE42" s="177">
        <f>_xlfn.IFNA(VLOOKUP(CONCATENATE($AE$5,$B42,$C42),DRY!$A$6:$N$198,14,FALSE),0)</f>
        <v>0</v>
      </c>
      <c r="AF42" s="177">
        <f>_xlfn.IFNA(VLOOKUP(CONCATENATE($AF$5,$B42,$C42),Spare5!$A$6:$N$197,14,FALSE),0)</f>
        <v>0</v>
      </c>
      <c r="AG42" s="178">
        <f>_xlfn.IFNA(VLOOKUP(CONCATENATE($AG$5,$B42,$C42),'23SC'!$A$6:$N$231,14,FALSE),0)</f>
        <v>0</v>
      </c>
      <c r="AH42" s="163"/>
    </row>
    <row r="43" spans="1:34" x14ac:dyDescent="0.25">
      <c r="A43" s="436"/>
      <c r="B43" s="170"/>
      <c r="C43" s="179"/>
      <c r="D43" s="179"/>
      <c r="E43" s="180"/>
      <c r="F43" s="176"/>
      <c r="G43" s="174"/>
      <c r="H43" s="175"/>
      <c r="I43" s="176"/>
      <c r="J43" s="177">
        <f>_xlfn.IFNA(VLOOKUP(CONCATENATE($J$5,$B43,$C43),CAP!$A$6:$N$200,14,FALSE),0)</f>
        <v>0</v>
      </c>
      <c r="K43" s="177">
        <f>_xlfn.IFNA(VLOOKUP(CONCATENATE($K$5,$B43,$C43),ALB!$A$6:$N$200,14,FALSE),0)</f>
        <v>0</v>
      </c>
      <c r="L43" s="177">
        <f>_xlfn.IFNA(VLOOKUP(CONCATENATE($L$5,$B43,$C43),'ESP1'!$A$6:$N$200,14,FALSE),0)</f>
        <v>0</v>
      </c>
      <c r="M43" s="177">
        <f>_xlfn.IFNA(VLOOKUP(CONCATENATE($M$5,$B43,$C43),DARD!$A$6:$N$135,14,FALSE),0)</f>
        <v>0</v>
      </c>
      <c r="N43" s="177">
        <f>_xlfn.IFNA(VLOOKUP(CONCATENATE($N$5,$B43,$C43),AVON!$A$6:$N$144,14,FALSE),0)</f>
        <v>0</v>
      </c>
      <c r="O43" s="177">
        <f>_xlfn.IFNA(VLOOKUP(CONCATENATE($O$5,$B43,$C43),MUR!$A$6:$N$203,14,FALSE),0)</f>
        <v>0</v>
      </c>
      <c r="P43" s="177">
        <f>_xlfn.IFNA(VLOOKUP(CONCATENATE($P$5,$B43,$C43),BAL!$A$6:$N$200,14,FALSE),0)</f>
        <v>0</v>
      </c>
      <c r="Q43" s="177">
        <f>_xlfn.IFNA(VLOOKUP(CONCATENATE($Q$5,$B43,$C43),KAL!$A$6:$N$199,14,FALSE),0)</f>
        <v>0</v>
      </c>
      <c r="R43" s="177">
        <f>_xlfn.IFNA(VLOOKUP(CONCATENATE($R$5,$B43,$C43),KEL!$A$6:$N$200,14,FALSE),0)</f>
        <v>0</v>
      </c>
      <c r="S43" s="177">
        <f>_xlfn.IFNA(VLOOKUP(CONCATENATE($S$5,$B43,$C43),'ESP2'!$A$6:$N$194,14,FALSE),0)</f>
        <v>0</v>
      </c>
      <c r="T43" s="177">
        <f>_xlfn.IFNA(VLOOKUP(CONCATENATE($T$5,$B43,$C43),MOON!$A$8:$N$198,14,FALSE),0)</f>
        <v>0</v>
      </c>
      <c r="U43" s="177">
        <f>_xlfn.IFNA(VLOOKUP(CONCATENATE($U$5,$B43,$C43),DRY!$A$8:$N$198,14,FALSE),0)</f>
        <v>0</v>
      </c>
      <c r="V43" s="177">
        <f>_xlfn.IFNA(VLOOKUP(CONCATENATE($W$5,$B43,$C43),[1]PCWA!$A$6:$N$198,14,FALSE),0)</f>
        <v>0</v>
      </c>
      <c r="W43" s="177">
        <f>_xlfn.IFNA(VLOOKUP(CONCATENATE($W$5,$B43,$C43),[1]PCWA!$A$6:$N$198,14,FALSE),0)</f>
        <v>0</v>
      </c>
      <c r="X43" s="177"/>
      <c r="Y43" s="177"/>
      <c r="Z43" s="177"/>
      <c r="AA43" s="177"/>
      <c r="AB43" s="177">
        <f>_xlfn.IFNA(VLOOKUP(CONCATENATE($AB$5,$B43,$C43),Spare3!$A$6:$N$198,14,FALSE),0)</f>
        <v>0</v>
      </c>
      <c r="AC43" s="177"/>
      <c r="AD43" s="177">
        <f>_xlfn.IFNA(VLOOKUP(CONCATENATE($AD$5,$B43,$C43),KAL!$A$6:$N$199,14,FALSE),0)</f>
        <v>0</v>
      </c>
      <c r="AE43" s="177">
        <f>_xlfn.IFNA(VLOOKUP(CONCATENATE($AE$5,$B43,$C43),DRY!$A$6:$N$198,14,FALSE),0)</f>
        <v>0</v>
      </c>
      <c r="AF43" s="177">
        <f>_xlfn.IFNA(VLOOKUP(CONCATENATE($AF$5,$B43,$C43),Spare5!$A$6:$N$197,14,FALSE),0)</f>
        <v>0</v>
      </c>
      <c r="AG43" s="178">
        <f>_xlfn.IFNA(VLOOKUP(CONCATENATE($AG$5,$B43,$C43),'23SC'!$A$6:$N$231,14,FALSE),0)</f>
        <v>0</v>
      </c>
      <c r="AH43" s="163"/>
    </row>
    <row r="44" spans="1:34" x14ac:dyDescent="0.25">
      <c r="A44" s="436"/>
      <c r="B44" s="170"/>
      <c r="C44" s="179"/>
      <c r="D44" s="179"/>
      <c r="E44" s="180"/>
      <c r="F44" s="176"/>
      <c r="G44" s="174"/>
      <c r="H44" s="175"/>
      <c r="I44" s="176"/>
      <c r="J44" s="177">
        <f>_xlfn.IFNA(VLOOKUP(CONCATENATE($J$5,$B44,$C44),CAP!$A$6:$N$200,14,FALSE),0)</f>
        <v>0</v>
      </c>
      <c r="K44" s="177">
        <f>_xlfn.IFNA(VLOOKUP(CONCATENATE($K$5,$B44,$C44),ALB!$A$6:$N$200,14,FALSE),0)</f>
        <v>0</v>
      </c>
      <c r="L44" s="177">
        <f>_xlfn.IFNA(VLOOKUP(CONCATENATE($L$5,$B44,$C44),'ESP1'!$A$6:$N$200,14,FALSE),0)</f>
        <v>0</v>
      </c>
      <c r="M44" s="177">
        <f>_xlfn.IFNA(VLOOKUP(CONCATENATE($M$5,$B44,$C44),DARD!$A$6:$N$135,14,FALSE),0)</f>
        <v>0</v>
      </c>
      <c r="N44" s="177">
        <f>_xlfn.IFNA(VLOOKUP(CONCATENATE($N$5,$B44,$C44),AVON!$A$6:$N$144,14,FALSE),0)</f>
        <v>0</v>
      </c>
      <c r="O44" s="177">
        <f>_xlfn.IFNA(VLOOKUP(CONCATENATE($O$5,$B44,$C44),MUR!$A$6:$N$203,14,FALSE),0)</f>
        <v>0</v>
      </c>
      <c r="P44" s="177">
        <f>_xlfn.IFNA(VLOOKUP(CONCATENATE($P$5,$B44,$C44),BAL!$A$6:$N$200,14,FALSE),0)</f>
        <v>0</v>
      </c>
      <c r="Q44" s="177">
        <f>_xlfn.IFNA(VLOOKUP(CONCATENATE($Q$5,$B44,$C44),KAL!$A$6:$N$199,14,FALSE),0)</f>
        <v>0</v>
      </c>
      <c r="R44" s="177">
        <f>_xlfn.IFNA(VLOOKUP(CONCATENATE($R$5,$B44,$C44),KEL!$A$6:$N$200,14,FALSE),0)</f>
        <v>0</v>
      </c>
      <c r="S44" s="177">
        <f>_xlfn.IFNA(VLOOKUP(CONCATENATE($S$5,$B44,$C44),'ESP2'!$A$6:$N$194,14,FALSE),0)</f>
        <v>0</v>
      </c>
      <c r="T44" s="177">
        <f>_xlfn.IFNA(VLOOKUP(CONCATENATE($T$5,$B44,$C44),MOON!$A$8:$N$198,14,FALSE),0)</f>
        <v>0</v>
      </c>
      <c r="U44" s="177">
        <f>_xlfn.IFNA(VLOOKUP(CONCATENATE($U$5,$B44,$C44),DRY!$A$8:$N$198,14,FALSE),0)</f>
        <v>0</v>
      </c>
      <c r="V44" s="177">
        <f>_xlfn.IFNA(VLOOKUP(CONCATENATE($W$5,$B44,$C44),[1]PCWA!$A$6:$N$198,14,FALSE),0)</f>
        <v>0</v>
      </c>
      <c r="W44" s="177">
        <f>_xlfn.IFNA(VLOOKUP(CONCATENATE($W$5,$B44,$C44),[1]PCWA!$A$6:$N$198,14,FALSE),0)</f>
        <v>0</v>
      </c>
      <c r="X44" s="177"/>
      <c r="Y44" s="177"/>
      <c r="Z44" s="177"/>
      <c r="AA44" s="177"/>
      <c r="AB44" s="177">
        <f>_xlfn.IFNA(VLOOKUP(CONCATENATE($AB$5,$B44,$C44),Spare3!$A$6:$N$198,14,FALSE),0)</f>
        <v>0</v>
      </c>
      <c r="AC44" s="177"/>
      <c r="AD44" s="177">
        <f>_xlfn.IFNA(VLOOKUP(CONCATENATE($AD$5,$B44,$C44),KAL!$A$6:$N$199,14,FALSE),0)</f>
        <v>0</v>
      </c>
      <c r="AE44" s="177">
        <f>_xlfn.IFNA(VLOOKUP(CONCATENATE($AE$5,$B44,$C44),DRY!$A$6:$N$198,14,FALSE),0)</f>
        <v>0</v>
      </c>
      <c r="AF44" s="177">
        <f>_xlfn.IFNA(VLOOKUP(CONCATENATE($AF$5,$B44,$C44),Spare5!$A$6:$N$197,14,FALSE),0)</f>
        <v>0</v>
      </c>
      <c r="AG44" s="178">
        <f>_xlfn.IFNA(VLOOKUP(CONCATENATE($AG$5,$B44,$C44),'23SC'!$A$6:$N$231,14,FALSE),0)</f>
        <v>0</v>
      </c>
      <c r="AH44" s="163"/>
    </row>
    <row r="45" spans="1:34" x14ac:dyDescent="0.25">
      <c r="A45" s="436"/>
      <c r="B45" s="170"/>
      <c r="C45" s="179"/>
      <c r="D45" s="179"/>
      <c r="E45" s="180"/>
      <c r="F45" s="176"/>
      <c r="G45" s="174"/>
      <c r="H45" s="175"/>
      <c r="I45" s="176"/>
      <c r="J45" s="177">
        <f>_xlfn.IFNA(VLOOKUP(CONCATENATE($J$5,$B45,$C45),CAP!$A$6:$N$200,14,FALSE),0)</f>
        <v>0</v>
      </c>
      <c r="K45" s="177">
        <f>_xlfn.IFNA(VLOOKUP(CONCATENATE($K$5,$B45,$C45),ALB!$A$6:$N$200,14,FALSE),0)</f>
        <v>0</v>
      </c>
      <c r="L45" s="177">
        <f>_xlfn.IFNA(VLOOKUP(CONCATENATE($L$5,$B45,$C45),'ESP1'!$A$6:$N$200,14,FALSE),0)</f>
        <v>0</v>
      </c>
      <c r="M45" s="177">
        <f>_xlfn.IFNA(VLOOKUP(CONCATENATE($M$5,$B45,$C45),DARD!$A$6:$N$135,14,FALSE),0)</f>
        <v>0</v>
      </c>
      <c r="N45" s="177">
        <f>_xlfn.IFNA(VLOOKUP(CONCATENATE($N$5,$B45,$C45),AVON!$A$6:$N$144,14,FALSE),0)</f>
        <v>0</v>
      </c>
      <c r="O45" s="177">
        <f>_xlfn.IFNA(VLOOKUP(CONCATENATE($O$5,$B45,$C45),MUR!$A$6:$N$203,14,FALSE),0)</f>
        <v>0</v>
      </c>
      <c r="P45" s="177">
        <f>_xlfn.IFNA(VLOOKUP(CONCATENATE($P$5,$B45,$C45),BAL!$A$6:$N$200,14,FALSE),0)</f>
        <v>0</v>
      </c>
      <c r="Q45" s="177">
        <f>_xlfn.IFNA(VLOOKUP(CONCATENATE($Q$5,$B45,$C45),KAL!$A$6:$N$199,14,FALSE),0)</f>
        <v>0</v>
      </c>
      <c r="R45" s="177">
        <f>_xlfn.IFNA(VLOOKUP(CONCATENATE($R$5,$B45,$C45),KEL!$A$6:$N$200,14,FALSE),0)</f>
        <v>0</v>
      </c>
      <c r="S45" s="177">
        <f>_xlfn.IFNA(VLOOKUP(CONCATENATE($S$5,$B45,$C45),'ESP2'!$A$6:$N$194,14,FALSE),0)</f>
        <v>0</v>
      </c>
      <c r="T45" s="177">
        <f>_xlfn.IFNA(VLOOKUP(CONCATENATE($T$5,$B45,$C45),MOON!$A$8:$N$198,14,FALSE),0)</f>
        <v>0</v>
      </c>
      <c r="U45" s="177">
        <f>_xlfn.IFNA(VLOOKUP(CONCATENATE($U$5,$B45,$C45),DRY!$A$8:$N$198,14,FALSE),0)</f>
        <v>0</v>
      </c>
      <c r="V45" s="177">
        <f>_xlfn.IFNA(VLOOKUP(CONCATENATE($W$5,$B45,$C45),[1]PCWA!$A$6:$N$198,14,FALSE),0)</f>
        <v>0</v>
      </c>
      <c r="W45" s="177">
        <f>_xlfn.IFNA(VLOOKUP(CONCATENATE($W$5,$B45,$C45),[1]PCWA!$A$6:$N$198,14,FALSE),0)</f>
        <v>0</v>
      </c>
      <c r="X45" s="177"/>
      <c r="Y45" s="177"/>
      <c r="Z45" s="177"/>
      <c r="AA45" s="177"/>
      <c r="AB45" s="177">
        <f>_xlfn.IFNA(VLOOKUP(CONCATENATE($AB$5,$B45,$C45),Spare3!$A$6:$N$198,14,FALSE),0)</f>
        <v>0</v>
      </c>
      <c r="AC45" s="177"/>
      <c r="AD45" s="177">
        <f>_xlfn.IFNA(VLOOKUP(CONCATENATE($AD$5,$B45,$C45),KAL!$A$6:$N$199,14,FALSE),0)</f>
        <v>0</v>
      </c>
      <c r="AE45" s="177">
        <f>_xlfn.IFNA(VLOOKUP(CONCATENATE($AE$5,$B45,$C45),DRY!$A$6:$N$198,14,FALSE),0)</f>
        <v>0</v>
      </c>
      <c r="AF45" s="177">
        <f>_xlfn.IFNA(VLOOKUP(CONCATENATE($AF$5,$B45,$C45),Spare5!$A$6:$N$197,14,FALSE),0)</f>
        <v>0</v>
      </c>
      <c r="AG45" s="178">
        <f>_xlfn.IFNA(VLOOKUP(CONCATENATE($AG$5,$B45,$C45),'23SC'!$A$6:$N$231,14,FALSE),0)</f>
        <v>0</v>
      </c>
      <c r="AH45" s="164"/>
    </row>
    <row r="46" spans="1:34" x14ac:dyDescent="0.25">
      <c r="A46" s="436"/>
      <c r="B46" s="170"/>
      <c r="C46" s="179"/>
      <c r="D46" s="179"/>
      <c r="E46" s="180"/>
      <c r="F46" s="176"/>
      <c r="G46" s="174"/>
      <c r="H46" s="175"/>
      <c r="I46" s="176"/>
      <c r="J46" s="177">
        <f>_xlfn.IFNA(VLOOKUP(CONCATENATE($J$5,$B46,$C46),CAP!$A$6:$N$200,14,FALSE),0)</f>
        <v>0</v>
      </c>
      <c r="K46" s="177">
        <f>_xlfn.IFNA(VLOOKUP(CONCATENATE($K$5,$B46,$C46),ALB!$A$6:$N$200,14,FALSE),0)</f>
        <v>0</v>
      </c>
      <c r="L46" s="177">
        <f>_xlfn.IFNA(VLOOKUP(CONCATENATE($L$5,$B46,$C46),'ESP1'!$A$6:$N$200,14,FALSE),0)</f>
        <v>0</v>
      </c>
      <c r="M46" s="177">
        <f>_xlfn.IFNA(VLOOKUP(CONCATENATE($M$5,$B46,$C46),DARD!$A$6:$N$135,14,FALSE),0)</f>
        <v>0</v>
      </c>
      <c r="N46" s="177">
        <f>_xlfn.IFNA(VLOOKUP(CONCATENATE($N$5,$B46,$C46),AVON!$A$6:$N$144,14,FALSE),0)</f>
        <v>0</v>
      </c>
      <c r="O46" s="177">
        <f>_xlfn.IFNA(VLOOKUP(CONCATENATE($O$5,$B46,$C46),MUR!$A$6:$N$203,14,FALSE),0)</f>
        <v>0</v>
      </c>
      <c r="P46" s="177">
        <f>_xlfn.IFNA(VLOOKUP(CONCATENATE($P$5,$B46,$C46),BAL!$A$6:$N$200,14,FALSE),0)</f>
        <v>0</v>
      </c>
      <c r="Q46" s="177">
        <f>_xlfn.IFNA(VLOOKUP(CONCATENATE($Q$5,$B46,$C46),KAL!$A$6:$N$199,14,FALSE),0)</f>
        <v>0</v>
      </c>
      <c r="R46" s="177">
        <f>_xlfn.IFNA(VLOOKUP(CONCATENATE($R$5,$B46,$C46),KEL!$A$6:$N$200,14,FALSE),0)</f>
        <v>0</v>
      </c>
      <c r="S46" s="177">
        <f>_xlfn.IFNA(VLOOKUP(CONCATENATE($S$5,$B46,$C46),'ESP2'!$A$6:$N$194,14,FALSE),0)</f>
        <v>0</v>
      </c>
      <c r="T46" s="177">
        <f>_xlfn.IFNA(VLOOKUP(CONCATENATE($T$5,$B46,$C46),MOON!$A$8:$N$198,14,FALSE),0)</f>
        <v>0</v>
      </c>
      <c r="U46" s="177">
        <f>_xlfn.IFNA(VLOOKUP(CONCATENATE($U$5,$B46,$C46),DRY!$A$8:$N$198,14,FALSE),0)</f>
        <v>0</v>
      </c>
      <c r="V46" s="177">
        <f>_xlfn.IFNA(VLOOKUP(CONCATENATE($W$5,$B46,$C46),[1]PCWA!$A$6:$N$198,14,FALSE),0)</f>
        <v>0</v>
      </c>
      <c r="W46" s="177">
        <f>_xlfn.IFNA(VLOOKUP(CONCATENATE($W$5,$B46,$C46),[1]PCWA!$A$6:$N$198,14,FALSE),0)</f>
        <v>0</v>
      </c>
      <c r="X46" s="177"/>
      <c r="Y46" s="177"/>
      <c r="Z46" s="177"/>
      <c r="AA46" s="177"/>
      <c r="AB46" s="177">
        <f>_xlfn.IFNA(VLOOKUP(CONCATENATE($AB$5,$B46,$C46),Spare3!$A$6:$N$198,14,FALSE),0)</f>
        <v>0</v>
      </c>
      <c r="AC46" s="177"/>
      <c r="AD46" s="177">
        <f>_xlfn.IFNA(VLOOKUP(CONCATENATE($AD$5,$B46,$C46),KAL!$A$6:$N$199,14,FALSE),0)</f>
        <v>0</v>
      </c>
      <c r="AE46" s="177">
        <f>_xlfn.IFNA(VLOOKUP(CONCATENATE($AE$5,$B46,$C46),DRY!$A$6:$N$198,14,FALSE),0)</f>
        <v>0</v>
      </c>
      <c r="AF46" s="177">
        <f>_xlfn.IFNA(VLOOKUP(CONCATENATE($AF$5,$B46,$C46),Spare5!$A$6:$N$197,14,FALSE),0)</f>
        <v>0</v>
      </c>
      <c r="AG46" s="178">
        <f>_xlfn.IFNA(VLOOKUP(CONCATENATE($AG$5,$B46,$C46),'23SC'!$A$6:$N$231,14,FALSE),0)</f>
        <v>0</v>
      </c>
      <c r="AH46" s="164"/>
    </row>
    <row r="47" spans="1:34" x14ac:dyDescent="0.25">
      <c r="A47" s="436"/>
      <c r="B47" s="170"/>
      <c r="C47" s="179"/>
      <c r="D47" s="179"/>
      <c r="E47" s="180"/>
      <c r="F47" s="176"/>
      <c r="G47" s="174"/>
      <c r="H47" s="175"/>
      <c r="I47" s="176"/>
      <c r="J47" s="177">
        <f>_xlfn.IFNA(VLOOKUP(CONCATENATE($J$5,$B47,$C47),CAP!$A$6:$N$200,14,FALSE),0)</f>
        <v>0</v>
      </c>
      <c r="K47" s="177">
        <f>_xlfn.IFNA(VLOOKUP(CONCATENATE($K$5,$B47,$C47),ALB!$A$6:$N$200,14,FALSE),0)</f>
        <v>0</v>
      </c>
      <c r="L47" s="177">
        <f>_xlfn.IFNA(VLOOKUP(CONCATENATE($L$5,$B47,$C47),'ESP1'!$A$6:$N$200,14,FALSE),0)</f>
        <v>0</v>
      </c>
      <c r="M47" s="177">
        <f>_xlfn.IFNA(VLOOKUP(CONCATENATE($M$5,$B47,$C47),DARD!$A$6:$N$135,14,FALSE),0)</f>
        <v>0</v>
      </c>
      <c r="N47" s="177">
        <f>_xlfn.IFNA(VLOOKUP(CONCATENATE($N$5,$B47,$C47),AVON!$A$6:$N$144,14,FALSE),0)</f>
        <v>0</v>
      </c>
      <c r="O47" s="177">
        <f>_xlfn.IFNA(VLOOKUP(CONCATENATE($O$5,$B47,$C47),MUR!$A$6:$N$203,14,FALSE),0)</f>
        <v>0</v>
      </c>
      <c r="P47" s="177">
        <f>_xlfn.IFNA(VLOOKUP(CONCATENATE($P$5,$B47,$C47),BAL!$A$6:$N$200,14,FALSE),0)</f>
        <v>0</v>
      </c>
      <c r="Q47" s="177">
        <f>_xlfn.IFNA(VLOOKUP(CONCATENATE($Q$5,$B47,$C47),KAL!$A$6:$N$199,14,FALSE),0)</f>
        <v>0</v>
      </c>
      <c r="R47" s="177">
        <f>_xlfn.IFNA(VLOOKUP(CONCATENATE($R$5,$B47,$C47),KEL!$A$6:$N$200,14,FALSE),0)</f>
        <v>0</v>
      </c>
      <c r="S47" s="177">
        <f>_xlfn.IFNA(VLOOKUP(CONCATENATE($S$5,$B47,$C47),'ESP2'!$A$6:$N$194,14,FALSE),0)</f>
        <v>0</v>
      </c>
      <c r="T47" s="177">
        <f>_xlfn.IFNA(VLOOKUP(CONCATENATE($T$5,$B47,$C47),MOON!$A$8:$N$198,14,FALSE),0)</f>
        <v>0</v>
      </c>
      <c r="U47" s="177">
        <f>_xlfn.IFNA(VLOOKUP(CONCATENATE($U$5,$B47,$C47),DRY!$A$8:$N$198,14,FALSE),0)</f>
        <v>0</v>
      </c>
      <c r="V47" s="177">
        <f>_xlfn.IFNA(VLOOKUP(CONCATENATE($W$5,$B47,$C47),[1]PCWA!$A$6:$N$198,14,FALSE),0)</f>
        <v>0</v>
      </c>
      <c r="W47" s="177">
        <f>_xlfn.IFNA(VLOOKUP(CONCATENATE($W$5,$B47,$C47),[1]PCWA!$A$6:$N$198,14,FALSE),0)</f>
        <v>0</v>
      </c>
      <c r="X47" s="177"/>
      <c r="Y47" s="177"/>
      <c r="Z47" s="177"/>
      <c r="AA47" s="177"/>
      <c r="AB47" s="177">
        <f>_xlfn.IFNA(VLOOKUP(CONCATENATE($AB$5,$B47,$C47),Spare3!$A$6:$N$198,14,FALSE),0)</f>
        <v>0</v>
      </c>
      <c r="AC47" s="177"/>
      <c r="AD47" s="177">
        <f>_xlfn.IFNA(VLOOKUP(CONCATENATE($AD$5,$B47,$C47),KAL!$A$6:$N$199,14,FALSE),0)</f>
        <v>0</v>
      </c>
      <c r="AE47" s="177">
        <f>_xlfn.IFNA(VLOOKUP(CONCATENATE($AE$5,$B47,$C47),DRY!$A$6:$N$198,14,FALSE),0)</f>
        <v>0</v>
      </c>
      <c r="AF47" s="177">
        <f>_xlfn.IFNA(VLOOKUP(CONCATENATE($AF$5,$B47,$C47),Spare5!$A$6:$N$197,14,FALSE),0)</f>
        <v>0</v>
      </c>
      <c r="AG47" s="178">
        <f>_xlfn.IFNA(VLOOKUP(CONCATENATE($AG$5,$B47,$C47),'23SC'!$A$6:$N$231,14,FALSE),0)</f>
        <v>0</v>
      </c>
      <c r="AH47" s="164"/>
    </row>
    <row r="48" spans="1:34" x14ac:dyDescent="0.25">
      <c r="A48" s="436"/>
      <c r="B48" s="170"/>
      <c r="C48" s="179"/>
      <c r="D48" s="179"/>
      <c r="E48" s="180"/>
      <c r="F48" s="176"/>
      <c r="G48" s="174"/>
      <c r="H48" s="175"/>
      <c r="I48" s="176"/>
      <c r="J48" s="177">
        <f>_xlfn.IFNA(VLOOKUP(CONCATENATE($J$5,$B48,$C48),CAP!$A$6:$N$200,14,FALSE),0)</f>
        <v>0</v>
      </c>
      <c r="K48" s="177">
        <f>_xlfn.IFNA(VLOOKUP(CONCATENATE($K$5,$B48,$C48),ALB!$A$6:$N$200,14,FALSE),0)</f>
        <v>0</v>
      </c>
      <c r="L48" s="177">
        <f>_xlfn.IFNA(VLOOKUP(CONCATENATE($L$5,$B48,$C48),'ESP1'!$A$6:$N$200,14,FALSE),0)</f>
        <v>0</v>
      </c>
      <c r="M48" s="177">
        <f>_xlfn.IFNA(VLOOKUP(CONCATENATE($M$5,$B48,$C48),DARD!$A$6:$N$135,14,FALSE),0)</f>
        <v>0</v>
      </c>
      <c r="N48" s="177">
        <f>_xlfn.IFNA(VLOOKUP(CONCATENATE($N$5,$B48,$C48),AVON!$A$6:$N$144,14,FALSE),0)</f>
        <v>0</v>
      </c>
      <c r="O48" s="177">
        <f>_xlfn.IFNA(VLOOKUP(CONCATENATE($O$5,$B48,$C48),MUR!$A$6:$N$203,14,FALSE),0)</f>
        <v>0</v>
      </c>
      <c r="P48" s="177">
        <f>_xlfn.IFNA(VLOOKUP(CONCATENATE($P$5,$B48,$C48),BAL!$A$6:$N$200,14,FALSE),0)</f>
        <v>0</v>
      </c>
      <c r="Q48" s="177">
        <f>_xlfn.IFNA(VLOOKUP(CONCATENATE($Q$5,$B48,$C48),KAL!$A$6:$N$199,14,FALSE),0)</f>
        <v>0</v>
      </c>
      <c r="R48" s="177">
        <f>_xlfn.IFNA(VLOOKUP(CONCATENATE($R$5,$B48,$C48),KEL!$A$6:$N$200,14,FALSE),0)</f>
        <v>0</v>
      </c>
      <c r="S48" s="177">
        <f>_xlfn.IFNA(VLOOKUP(CONCATENATE($S$5,$B48,$C48),'ESP2'!$A$6:$N$194,14,FALSE),0)</f>
        <v>0</v>
      </c>
      <c r="T48" s="177">
        <f>_xlfn.IFNA(VLOOKUP(CONCATENATE($T$5,$B48,$C48),MOON!$A$8:$N$198,14,FALSE),0)</f>
        <v>0</v>
      </c>
      <c r="U48" s="177">
        <f>_xlfn.IFNA(VLOOKUP(CONCATENATE($U$5,$B48,$C48),DRY!$A$8:$N$198,14,FALSE),0)</f>
        <v>0</v>
      </c>
      <c r="V48" s="177">
        <f>_xlfn.IFNA(VLOOKUP(CONCATENATE($W$5,$B48,$C48),[1]PCWA!$A$6:$N$198,14,FALSE),0)</f>
        <v>0</v>
      </c>
      <c r="W48" s="177">
        <f>_xlfn.IFNA(VLOOKUP(CONCATENATE($W$5,$B48,$C48),[1]PCWA!$A$6:$N$198,14,FALSE),0)</f>
        <v>0</v>
      </c>
      <c r="X48" s="177"/>
      <c r="Y48" s="177"/>
      <c r="Z48" s="177"/>
      <c r="AA48" s="177"/>
      <c r="AB48" s="177">
        <f>_xlfn.IFNA(VLOOKUP(CONCATENATE($AB$5,$B48,$C48),Spare3!$A$6:$N$198,14,FALSE),0)</f>
        <v>0</v>
      </c>
      <c r="AC48" s="177"/>
      <c r="AD48" s="177">
        <f>_xlfn.IFNA(VLOOKUP(CONCATENATE($AD$5,$B48,$C48),KAL!$A$6:$N$199,14,FALSE),0)</f>
        <v>0</v>
      </c>
      <c r="AE48" s="177">
        <f>_xlfn.IFNA(VLOOKUP(CONCATENATE($AE$5,$B48,$C48),DRY!$A$6:$N$198,14,FALSE),0)</f>
        <v>0</v>
      </c>
      <c r="AF48" s="177">
        <f>_xlfn.IFNA(VLOOKUP(CONCATENATE($AF$5,$B48,$C48),Spare5!$A$6:$N$197,14,FALSE),0)</f>
        <v>0</v>
      </c>
      <c r="AG48" s="178">
        <f>_xlfn.IFNA(VLOOKUP(CONCATENATE($AG$5,$B48,$C48),'23SC'!$A$6:$N$231,14,FALSE),0)</f>
        <v>0</v>
      </c>
      <c r="AH48" s="164"/>
    </row>
    <row r="49" spans="1:34" x14ac:dyDescent="0.25">
      <c r="A49" s="436"/>
      <c r="B49" s="170"/>
      <c r="C49" s="179"/>
      <c r="D49" s="171"/>
      <c r="E49" s="180"/>
      <c r="F49" s="176"/>
      <c r="G49" s="174"/>
      <c r="H49" s="175"/>
      <c r="I49" s="176"/>
      <c r="J49" s="177">
        <f>_xlfn.IFNA(VLOOKUP(CONCATENATE($J$5,$B49,$C49),CAP!$A$6:$N$200,14,FALSE),0)</f>
        <v>0</v>
      </c>
      <c r="K49" s="177">
        <f>_xlfn.IFNA(VLOOKUP(CONCATENATE($K$5,$B49,$C49),ALB!$A$6:$N$200,14,FALSE),0)</f>
        <v>0</v>
      </c>
      <c r="L49" s="177">
        <f>_xlfn.IFNA(VLOOKUP(CONCATENATE($L$5,$B49,$C49),'ESP1'!$A$6:$N$200,14,FALSE),0)</f>
        <v>0</v>
      </c>
      <c r="M49" s="177">
        <f>_xlfn.IFNA(VLOOKUP(CONCATENATE($M$5,$B49,$C49),DARD!$A$6:$N$135,14,FALSE),0)</f>
        <v>0</v>
      </c>
      <c r="N49" s="177">
        <f>_xlfn.IFNA(VLOOKUP(CONCATENATE($N$5,$B49,$C49),AVON!$A$6:$N$144,14,FALSE),0)</f>
        <v>0</v>
      </c>
      <c r="O49" s="177">
        <f>_xlfn.IFNA(VLOOKUP(CONCATENATE($O$5,$B49,$C49),MUR!$A$6:$N$203,14,FALSE),0)</f>
        <v>0</v>
      </c>
      <c r="P49" s="177">
        <f>_xlfn.IFNA(VLOOKUP(CONCATENATE($P$5,$B49,$C49),BAL!$A$6:$N$200,14,FALSE),0)</f>
        <v>0</v>
      </c>
      <c r="Q49" s="177">
        <f>_xlfn.IFNA(VLOOKUP(CONCATENATE($Q$5,$B49,$C49),KAL!$A$6:$N$199,14,FALSE),0)</f>
        <v>0</v>
      </c>
      <c r="R49" s="177">
        <f>_xlfn.IFNA(VLOOKUP(CONCATENATE($R$5,$B49,$C49),KEL!$A$6:$N$200,14,FALSE),0)</f>
        <v>0</v>
      </c>
      <c r="S49" s="177">
        <f>_xlfn.IFNA(VLOOKUP(CONCATENATE($S$5,$B49,$C49),'ESP2'!$A$6:$N$194,14,FALSE),0)</f>
        <v>0</v>
      </c>
      <c r="T49" s="177">
        <f>_xlfn.IFNA(VLOOKUP(CONCATENATE($T$5,$B49,$C49),MOON!$A$8:$N$198,14,FALSE),0)</f>
        <v>0</v>
      </c>
      <c r="U49" s="177">
        <f>_xlfn.IFNA(VLOOKUP(CONCATENATE($U$5,$B49,$C49),DRY!$A$8:$N$198,14,FALSE),0)</f>
        <v>0</v>
      </c>
      <c r="V49" s="177">
        <f>_xlfn.IFNA(VLOOKUP(CONCATENATE($W$5,$B49,$C49),[1]PCWA!$A$6:$N$198,14,FALSE),0)</f>
        <v>0</v>
      </c>
      <c r="W49" s="177">
        <f>_xlfn.IFNA(VLOOKUP(CONCATENATE($W$5,$B49,$C49),[1]PCWA!$A$6:$N$198,14,FALSE),0)</f>
        <v>0</v>
      </c>
      <c r="X49" s="177"/>
      <c r="Y49" s="177"/>
      <c r="Z49" s="177"/>
      <c r="AA49" s="177"/>
      <c r="AB49" s="177">
        <f>_xlfn.IFNA(VLOOKUP(CONCATENATE($AB$5,$B49,$C49),Spare3!$A$6:$N$198,14,FALSE),0)</f>
        <v>0</v>
      </c>
      <c r="AC49" s="177"/>
      <c r="AD49" s="177">
        <f>_xlfn.IFNA(VLOOKUP(CONCATENATE($AD$5,$B49,$C49),KAL!$A$6:$N$199,14,FALSE),0)</f>
        <v>0</v>
      </c>
      <c r="AE49" s="177">
        <f>_xlfn.IFNA(VLOOKUP(CONCATENATE($AE$5,$B49,$C49),DRY!$A$6:$N$198,14,FALSE),0)</f>
        <v>0</v>
      </c>
      <c r="AF49" s="177">
        <f>_xlfn.IFNA(VLOOKUP(CONCATENATE($AF$5,$B49,$C49),Spare5!$A$6:$N$197,14,FALSE),0)</f>
        <v>0</v>
      </c>
      <c r="AG49" s="178">
        <f>_xlfn.IFNA(VLOOKUP(CONCATENATE($AG$5,$B49,$C49),'23SC'!$A$6:$N$231,14,FALSE),0)</f>
        <v>0</v>
      </c>
      <c r="AH49" s="163"/>
    </row>
    <row r="50" spans="1:34" x14ac:dyDescent="0.25">
      <c r="A50" s="436"/>
      <c r="B50" s="170"/>
      <c r="C50" s="179"/>
      <c r="D50" s="179"/>
      <c r="E50" s="180"/>
      <c r="F50" s="176"/>
      <c r="G50" s="174"/>
      <c r="H50" s="175"/>
      <c r="I50" s="176"/>
      <c r="J50" s="177"/>
      <c r="K50" s="177"/>
      <c r="L50" s="177"/>
      <c r="M50" s="177"/>
      <c r="N50" s="177"/>
      <c r="O50" s="177"/>
      <c r="P50" s="177"/>
      <c r="Q50" s="177"/>
      <c r="R50" s="177"/>
      <c r="S50" s="177"/>
      <c r="T50" s="177"/>
      <c r="U50" s="177"/>
      <c r="V50" s="177"/>
      <c r="W50" s="177"/>
      <c r="X50" s="177"/>
      <c r="Y50" s="177"/>
      <c r="Z50" s="177"/>
      <c r="AA50" s="177"/>
      <c r="AB50" s="177">
        <f>_xlfn.IFNA(VLOOKUP(CONCATENATE($AB$5,$B50,$C50),Spare3!$A$6:$N$198,14,FALSE),0)</f>
        <v>0</v>
      </c>
      <c r="AC50" s="177"/>
      <c r="AD50" s="177">
        <f>_xlfn.IFNA(VLOOKUP(CONCATENATE($AD$5,$B50,$C50),KAL!$A$6:$N$199,14,FALSE),0)</f>
        <v>0</v>
      </c>
      <c r="AE50" s="177">
        <f>_xlfn.IFNA(VLOOKUP(CONCATENATE($AE$5,$B50,$C50),DRY!$A$6:$N$198,14,FALSE),0)</f>
        <v>0</v>
      </c>
      <c r="AF50" s="177">
        <f>_xlfn.IFNA(VLOOKUP(CONCATENATE($AF$5,$B50,$C50),Spare5!$A$6:$N$197,14,FALSE),0)</f>
        <v>0</v>
      </c>
      <c r="AG50" s="178">
        <f>_xlfn.IFNA(VLOOKUP(CONCATENATE($AG$5,$B50,$C50),'23SC'!$A$6:$N$231,14,FALSE),0)</f>
        <v>0</v>
      </c>
      <c r="AH50" s="163"/>
    </row>
    <row r="51" spans="1:34" ht="14.4" thickBot="1" x14ac:dyDescent="0.3">
      <c r="A51" s="436"/>
      <c r="B51" s="181"/>
      <c r="C51" s="182"/>
      <c r="D51" s="182"/>
      <c r="E51" s="183"/>
      <c r="F51" s="184"/>
      <c r="G51" s="185"/>
      <c r="H51" s="186"/>
      <c r="I51" s="184"/>
      <c r="J51" s="187"/>
      <c r="K51" s="187"/>
      <c r="L51" s="187"/>
      <c r="M51" s="187"/>
      <c r="N51" s="187"/>
      <c r="O51" s="187"/>
      <c r="P51" s="187"/>
      <c r="Q51" s="187"/>
      <c r="R51" s="187"/>
      <c r="S51" s="187"/>
      <c r="T51" s="187"/>
      <c r="U51" s="187"/>
      <c r="V51" s="187"/>
      <c r="W51" s="187"/>
      <c r="X51" s="187"/>
      <c r="Y51" s="187"/>
      <c r="Z51" s="187"/>
      <c r="AA51" s="187"/>
      <c r="AB51" s="187">
        <f>_xlfn.IFNA(VLOOKUP(CONCATENATE($AB$5,$B51,$C51),Spare3!$A$6:$N$198,14,FALSE),0)</f>
        <v>0</v>
      </c>
      <c r="AC51" s="187"/>
      <c r="AD51" s="187">
        <f>_xlfn.IFNA(VLOOKUP(CONCATENATE($AD$5,$B51,$C51),KAL!$A$6:$N$199,14,FALSE),0)</f>
        <v>0</v>
      </c>
      <c r="AE51" s="187">
        <f>_xlfn.IFNA(VLOOKUP(CONCATENATE($AE$5,$B51,$C51),DRY!$A$6:$N$198,14,FALSE),0)</f>
        <v>0</v>
      </c>
      <c r="AF51" s="187">
        <f>_xlfn.IFNA(VLOOKUP(CONCATENATE($AF$5,$B51,$C51),Spare5!$A$6:$N$197,14,FALSE),0)</f>
        <v>0</v>
      </c>
      <c r="AG51" s="188">
        <f>_xlfn.IFNA(VLOOKUP(CONCATENATE($AG$5,$B51,$C51),'23SC'!$A$6:$N$231,14,FALSE),0)</f>
        <v>0</v>
      </c>
      <c r="AH51" s="163"/>
    </row>
    <row r="52" spans="1:34" x14ac:dyDescent="0.25">
      <c r="A52" s="436"/>
      <c r="B52" s="165" t="s">
        <v>19</v>
      </c>
      <c r="C52" s="165"/>
      <c r="D52" s="165" t="s">
        <v>19</v>
      </c>
      <c r="E52" s="166"/>
      <c r="F52" s="166"/>
      <c r="G52" s="166"/>
      <c r="H52" s="167"/>
      <c r="I52" s="166"/>
      <c r="J52" s="166"/>
      <c r="K52" s="166"/>
      <c r="L52" s="166"/>
      <c r="M52" s="166"/>
      <c r="N52" s="166"/>
      <c r="O52" s="166"/>
      <c r="P52" s="166"/>
      <c r="Q52" s="166"/>
      <c r="R52" s="166"/>
      <c r="S52" s="166"/>
      <c r="T52" s="166"/>
      <c r="U52" s="166"/>
      <c r="V52" s="166"/>
      <c r="W52" s="166"/>
      <c r="X52" s="166"/>
      <c r="Y52" s="166"/>
      <c r="Z52" s="166"/>
      <c r="AA52" s="166"/>
      <c r="AB52" s="166"/>
      <c r="AC52" s="166"/>
      <c r="AD52" s="166"/>
      <c r="AE52" s="166"/>
      <c r="AF52" s="166"/>
      <c r="AG52" s="166"/>
      <c r="AH52" s="166"/>
    </row>
    <row r="54" spans="1:34" x14ac:dyDescent="0.25">
      <c r="B54" s="28"/>
    </row>
    <row r="55" spans="1:34" x14ac:dyDescent="0.25">
      <c r="B55" s="28"/>
    </row>
    <row r="56" spans="1:34" x14ac:dyDescent="0.25">
      <c r="B56" s="28"/>
    </row>
    <row r="57" spans="1:34" x14ac:dyDescent="0.25">
      <c r="B57" s="28"/>
    </row>
    <row r="58" spans="1:34" x14ac:dyDescent="0.25">
      <c r="B58" s="28"/>
    </row>
    <row r="59" spans="1:34" x14ac:dyDescent="0.25">
      <c r="B59" s="28"/>
    </row>
    <row r="60" spans="1:34" x14ac:dyDescent="0.25">
      <c r="B60" s="28"/>
    </row>
    <row r="61" spans="1:34" x14ac:dyDescent="0.25">
      <c r="B61" s="28"/>
    </row>
    <row r="62" spans="1:34" x14ac:dyDescent="0.25">
      <c r="B62" s="28"/>
    </row>
    <row r="63" spans="1:34" x14ac:dyDescent="0.25">
      <c r="B63" s="28"/>
    </row>
    <row r="64" spans="1:34" x14ac:dyDescent="0.25">
      <c r="B64" s="28"/>
    </row>
    <row r="65" spans="2:2" x14ac:dyDescent="0.25">
      <c r="B65" s="28"/>
    </row>
    <row r="66" spans="2:2" x14ac:dyDescent="0.25">
      <c r="B66" s="28"/>
    </row>
    <row r="67" spans="2:2" x14ac:dyDescent="0.25">
      <c r="B67" s="28"/>
    </row>
    <row r="68" spans="2:2" x14ac:dyDescent="0.25">
      <c r="B68" s="28"/>
    </row>
    <row r="69" spans="2:2" x14ac:dyDescent="0.25">
      <c r="B69" s="28"/>
    </row>
    <row r="70" spans="2:2" x14ac:dyDescent="0.25">
      <c r="B70" s="28"/>
    </row>
    <row r="71" spans="2:2" x14ac:dyDescent="0.25">
      <c r="B71" s="28"/>
    </row>
    <row r="72" spans="2:2" x14ac:dyDescent="0.25">
      <c r="B72" s="28"/>
    </row>
    <row r="73" spans="2:2" x14ac:dyDescent="0.25">
      <c r="B73" s="28"/>
    </row>
    <row r="74" spans="2:2" x14ac:dyDescent="0.25">
      <c r="B74" s="28"/>
    </row>
    <row r="75" spans="2:2" x14ac:dyDescent="0.25">
      <c r="B75" s="28"/>
    </row>
    <row r="76" spans="2:2" x14ac:dyDescent="0.25">
      <c r="B76" s="28"/>
    </row>
    <row r="77" spans="2:2" x14ac:dyDescent="0.25">
      <c r="B77" s="28"/>
    </row>
    <row r="78" spans="2:2" x14ac:dyDescent="0.25">
      <c r="B78" s="28"/>
    </row>
    <row r="79" spans="2:2" x14ac:dyDescent="0.25">
      <c r="B79" s="28"/>
    </row>
    <row r="80" spans="2:2" x14ac:dyDescent="0.25">
      <c r="B80" s="28"/>
    </row>
    <row r="81" spans="2:2" x14ac:dyDescent="0.25">
      <c r="B81" s="28"/>
    </row>
    <row r="82" spans="2:2" x14ac:dyDescent="0.25">
      <c r="B82" s="28"/>
    </row>
    <row r="83" spans="2:2" x14ac:dyDescent="0.25">
      <c r="B83" s="28"/>
    </row>
    <row r="84" spans="2:2" x14ac:dyDescent="0.25">
      <c r="B84" s="28"/>
    </row>
    <row r="85" spans="2:2" x14ac:dyDescent="0.25">
      <c r="B85" s="28"/>
    </row>
    <row r="86" spans="2:2" x14ac:dyDescent="0.25">
      <c r="B86" s="28"/>
    </row>
    <row r="87" spans="2:2" x14ac:dyDescent="0.25">
      <c r="B87" s="28"/>
    </row>
    <row r="88" spans="2:2" x14ac:dyDescent="0.25">
      <c r="B88" s="28"/>
    </row>
    <row r="89" spans="2:2" x14ac:dyDescent="0.25">
      <c r="B89" s="28"/>
    </row>
    <row r="90" spans="2:2" x14ac:dyDescent="0.25">
      <c r="B90" s="28"/>
    </row>
    <row r="91" spans="2:2" x14ac:dyDescent="0.25">
      <c r="B91" s="28"/>
    </row>
    <row r="92" spans="2:2" x14ac:dyDescent="0.25">
      <c r="B92" s="28"/>
    </row>
    <row r="93" spans="2:2" x14ac:dyDescent="0.25">
      <c r="B93" s="28"/>
    </row>
    <row r="94" spans="2:2" x14ac:dyDescent="0.25">
      <c r="B94" s="28"/>
    </row>
    <row r="95" spans="2:2" x14ac:dyDescent="0.25">
      <c r="B95" s="28"/>
    </row>
    <row r="96" spans="2:2" x14ac:dyDescent="0.25">
      <c r="B96" s="28"/>
    </row>
    <row r="97" spans="2:2" x14ac:dyDescent="0.25">
      <c r="B97" s="28"/>
    </row>
    <row r="98" spans="2:2" x14ac:dyDescent="0.25">
      <c r="B98" s="28"/>
    </row>
    <row r="99" spans="2:2" x14ac:dyDescent="0.25">
      <c r="B99" s="28"/>
    </row>
    <row r="100" spans="2:2" x14ac:dyDescent="0.25">
      <c r="B100" s="28"/>
    </row>
    <row r="101" spans="2:2" x14ac:dyDescent="0.25">
      <c r="B101" s="28"/>
    </row>
    <row r="102" spans="2:2" x14ac:dyDescent="0.25">
      <c r="B102" s="28"/>
    </row>
    <row r="103" spans="2:2" x14ac:dyDescent="0.25">
      <c r="B103" s="28"/>
    </row>
    <row r="104" spans="2:2" x14ac:dyDescent="0.25">
      <c r="B104" s="28"/>
    </row>
    <row r="105" spans="2:2" x14ac:dyDescent="0.25">
      <c r="B105" s="28"/>
    </row>
    <row r="106" spans="2:2" x14ac:dyDescent="0.25">
      <c r="B106" s="28"/>
    </row>
    <row r="107" spans="2:2" x14ac:dyDescent="0.25">
      <c r="B107" s="28"/>
    </row>
    <row r="108" spans="2:2" x14ac:dyDescent="0.25">
      <c r="B108" s="28"/>
    </row>
    <row r="109" spans="2:2" x14ac:dyDescent="0.25">
      <c r="B109" s="28"/>
    </row>
    <row r="110" spans="2:2" x14ac:dyDescent="0.25">
      <c r="B110" s="28"/>
    </row>
    <row r="111" spans="2:2" x14ac:dyDescent="0.25">
      <c r="B111" s="28"/>
    </row>
    <row r="112" spans="2:2" x14ac:dyDescent="0.25">
      <c r="B112" s="28"/>
    </row>
    <row r="113" spans="2:2" x14ac:dyDescent="0.25">
      <c r="B113" s="28"/>
    </row>
    <row r="114" spans="2:2" x14ac:dyDescent="0.25">
      <c r="B114" s="28"/>
    </row>
    <row r="115" spans="2:2" x14ac:dyDescent="0.25">
      <c r="B115" s="28"/>
    </row>
    <row r="116" spans="2:2" x14ac:dyDescent="0.25">
      <c r="B116" s="28"/>
    </row>
    <row r="117" spans="2:2" x14ac:dyDescent="0.25">
      <c r="B117" s="28"/>
    </row>
    <row r="118" spans="2:2" x14ac:dyDescent="0.25">
      <c r="B118" s="28"/>
    </row>
    <row r="119" spans="2:2" x14ac:dyDescent="0.25">
      <c r="B119" s="28"/>
    </row>
    <row r="120" spans="2:2" x14ac:dyDescent="0.25">
      <c r="B120" s="28"/>
    </row>
    <row r="121" spans="2:2" x14ac:dyDescent="0.25">
      <c r="B121" s="28"/>
    </row>
    <row r="122" spans="2:2" x14ac:dyDescent="0.25">
      <c r="B122" s="28"/>
    </row>
    <row r="123" spans="2:2" x14ac:dyDescent="0.25">
      <c r="B123" s="28"/>
    </row>
    <row r="124" spans="2:2" x14ac:dyDescent="0.25">
      <c r="B124" s="28"/>
    </row>
    <row r="125" spans="2:2" x14ac:dyDescent="0.25">
      <c r="B125" s="28"/>
    </row>
    <row r="126" spans="2:2" x14ac:dyDescent="0.25">
      <c r="B126" s="28"/>
    </row>
    <row r="127" spans="2:2" x14ac:dyDescent="0.25">
      <c r="B127" s="28"/>
    </row>
    <row r="128" spans="2:2" x14ac:dyDescent="0.25">
      <c r="B128" s="28"/>
    </row>
    <row r="129" spans="2:2" x14ac:dyDescent="0.25">
      <c r="B129" s="28"/>
    </row>
    <row r="130" spans="2:2" x14ac:dyDescent="0.25">
      <c r="B130" s="28"/>
    </row>
    <row r="131" spans="2:2" x14ac:dyDescent="0.25">
      <c r="B131" s="28"/>
    </row>
    <row r="132" spans="2:2" x14ac:dyDescent="0.25">
      <c r="B132" s="28"/>
    </row>
    <row r="133" spans="2:2" x14ac:dyDescent="0.25">
      <c r="B133" s="28"/>
    </row>
    <row r="134" spans="2:2" x14ac:dyDescent="0.25">
      <c r="B134" s="28"/>
    </row>
    <row r="135" spans="2:2" x14ac:dyDescent="0.25">
      <c r="B135" s="28"/>
    </row>
    <row r="136" spans="2:2" x14ac:dyDescent="0.25">
      <c r="B136" s="28"/>
    </row>
  </sheetData>
  <sortState xmlns:xlrd2="http://schemas.microsoft.com/office/spreadsheetml/2017/richdata2" ref="B6:I12">
    <sortCondition descending="1" ref="G6:G12"/>
  </sortState>
  <mergeCells count="65">
    <mergeCell ref="O3:O4"/>
    <mergeCell ref="P3:P4"/>
    <mergeCell ref="J3:J4"/>
    <mergeCell ref="K3:K4"/>
    <mergeCell ref="L3:L4"/>
    <mergeCell ref="M3:M4"/>
    <mergeCell ref="N3:N4"/>
    <mergeCell ref="F1:F2"/>
    <mergeCell ref="A1:A52"/>
    <mergeCell ref="B1:B2"/>
    <mergeCell ref="C1:C2"/>
    <mergeCell ref="D1:D2"/>
    <mergeCell ref="E1:E2"/>
    <mergeCell ref="Y1:Y2"/>
    <mergeCell ref="T1:T2"/>
    <mergeCell ref="G1:G2"/>
    <mergeCell ref="H1:H2"/>
    <mergeCell ref="I1:I2"/>
    <mergeCell ref="J1:J2"/>
    <mergeCell ref="K1:K2"/>
    <mergeCell ref="L1:L2"/>
    <mergeCell ref="M1:M2"/>
    <mergeCell ref="N1:N2"/>
    <mergeCell ref="Q1:Q2"/>
    <mergeCell ref="R1:R2"/>
    <mergeCell ref="S1:S2"/>
    <mergeCell ref="O1:O2"/>
    <mergeCell ref="P1:P2"/>
    <mergeCell ref="AF1:AF2"/>
    <mergeCell ref="AG1:AG2"/>
    <mergeCell ref="B3:B4"/>
    <mergeCell ref="C3:C4"/>
    <mergeCell ref="D3:D4"/>
    <mergeCell ref="E3:E4"/>
    <mergeCell ref="F3:F4"/>
    <mergeCell ref="G3:G4"/>
    <mergeCell ref="H3:H4"/>
    <mergeCell ref="I3:I4"/>
    <mergeCell ref="Z1:Z2"/>
    <mergeCell ref="AA1:AA2"/>
    <mergeCell ref="AB1:AB2"/>
    <mergeCell ref="AC1:AC2"/>
    <mergeCell ref="AD1:AD2"/>
    <mergeCell ref="AE1:AE2"/>
    <mergeCell ref="AD3:AD4"/>
    <mergeCell ref="AE3:AE4"/>
    <mergeCell ref="AF3:AF4"/>
    <mergeCell ref="AG3:AG4"/>
    <mergeCell ref="AB3:AB4"/>
    <mergeCell ref="Q3:Q4"/>
    <mergeCell ref="V1:V2"/>
    <mergeCell ref="U1:U2"/>
    <mergeCell ref="U3:U4"/>
    <mergeCell ref="AC3:AC4"/>
    <mergeCell ref="R3:R4"/>
    <mergeCell ref="S3:S4"/>
    <mergeCell ref="T3:T4"/>
    <mergeCell ref="V3:V4"/>
    <mergeCell ref="W3:W4"/>
    <mergeCell ref="X3:X4"/>
    <mergeCell ref="Y3:Y4"/>
    <mergeCell ref="Z3:Z4"/>
    <mergeCell ref="AA3:AA4"/>
    <mergeCell ref="W1:W2"/>
    <mergeCell ref="X1:X2"/>
  </mergeCells>
  <conditionalFormatting sqref="C1:C1048576">
    <cfRule type="duplicateValues" dxfId="98" priority="1"/>
  </conditionalFormatting>
  <conditionalFormatting sqref="C21:C28">
    <cfRule type="duplicateValues" dxfId="97" priority="6"/>
  </conditionalFormatting>
  <conditionalFormatting sqref="C27:C35">
    <cfRule type="duplicateValues" dxfId="96" priority="7"/>
  </conditionalFormatting>
  <conditionalFormatting sqref="C41">
    <cfRule type="duplicateValues" dxfId="95" priority="2"/>
    <cfRule type="duplicateValues" dxfId="94" priority="3"/>
  </conditionalFormatting>
  <conditionalFormatting sqref="C42">
    <cfRule type="duplicateValues" dxfId="93" priority="4"/>
    <cfRule type="duplicateValues" dxfId="92" priority="5"/>
  </conditionalFormatting>
  <conditionalFormatting sqref="C43:C44 C36:C41">
    <cfRule type="duplicateValues" dxfId="91" priority="8"/>
  </conditionalFormatting>
  <conditionalFormatting sqref="C43:C1048576 C1:C22 C34:C38">
    <cfRule type="duplicateValues" dxfId="90" priority="9"/>
  </conditionalFormatting>
  <conditionalFormatting sqref="J6:AG51">
    <cfRule type="cellIs" dxfId="89" priority="10" operator="lessThan">
      <formula>1</formula>
    </cfRule>
  </conditionalFormatting>
  <pageMargins left="0.25" right="0.25" top="0.75" bottom="0.75" header="0.3" footer="0.3"/>
  <pageSetup paperSize="9" scale="46" fitToHeight="0" pageOrder="overThenDown"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5D786-E690-442D-A2AB-8F6CBF77012D}">
  <sheetPr codeName="Sheet2">
    <tabColor rgb="FFFFC000"/>
  </sheetPr>
  <dimension ref="A1:C29"/>
  <sheetViews>
    <sheetView workbookViewId="0">
      <selection activeCell="C19" sqref="C19"/>
    </sheetView>
  </sheetViews>
  <sheetFormatPr defaultColWidth="9.109375" defaultRowHeight="13.8" x14ac:dyDescent="0.25"/>
  <cols>
    <col min="1" max="3" width="36.109375" style="33" customWidth="1"/>
    <col min="4" max="16384" width="9.109375" style="33"/>
  </cols>
  <sheetData>
    <row r="1" spans="1:3" ht="135" customHeight="1" x14ac:dyDescent="0.25">
      <c r="A1" s="523" t="s">
        <v>80</v>
      </c>
      <c r="B1" s="523"/>
      <c r="C1" s="43"/>
    </row>
    <row r="3" spans="1:3" x14ac:dyDescent="0.25">
      <c r="A3" s="522" t="s">
        <v>79</v>
      </c>
      <c r="B3" s="522"/>
      <c r="C3" s="522"/>
    </row>
    <row r="4" spans="1:3" x14ac:dyDescent="0.25">
      <c r="A4" s="42" t="s">
        <v>78</v>
      </c>
      <c r="B4" s="42" t="s">
        <v>77</v>
      </c>
      <c r="C4" s="42" t="s">
        <v>76</v>
      </c>
    </row>
    <row r="5" spans="1:3" x14ac:dyDescent="0.25">
      <c r="A5" s="41" t="s">
        <v>75</v>
      </c>
      <c r="B5" s="40" t="s">
        <v>74</v>
      </c>
      <c r="C5" s="40" t="s">
        <v>73</v>
      </c>
    </row>
    <row r="6" spans="1:3" x14ac:dyDescent="0.25">
      <c r="A6" s="35"/>
      <c r="B6" s="34"/>
      <c r="C6" s="34"/>
    </row>
    <row r="7" spans="1:3" x14ac:dyDescent="0.25">
      <c r="A7" s="39" t="s">
        <v>72</v>
      </c>
      <c r="B7" s="38" t="s">
        <v>71</v>
      </c>
      <c r="C7" s="38" t="s">
        <v>70</v>
      </c>
    </row>
    <row r="8" spans="1:3" x14ac:dyDescent="0.25">
      <c r="A8" s="37" t="s">
        <v>84</v>
      </c>
      <c r="B8" s="36" t="s">
        <v>69</v>
      </c>
      <c r="C8" s="36" t="s">
        <v>68</v>
      </c>
    </row>
    <row r="9" spans="1:3" x14ac:dyDescent="0.25">
      <c r="A9" s="37" t="s">
        <v>67</v>
      </c>
      <c r="B9" s="36" t="s">
        <v>66</v>
      </c>
      <c r="C9" s="36" t="s">
        <v>65</v>
      </c>
    </row>
    <row r="10" spans="1:3" x14ac:dyDescent="0.25">
      <c r="A10" s="37" t="s">
        <v>86</v>
      </c>
      <c r="B10" s="36" t="s">
        <v>83</v>
      </c>
      <c r="C10" s="36" t="s">
        <v>64</v>
      </c>
    </row>
    <row r="11" spans="1:3" x14ac:dyDescent="0.25">
      <c r="A11" s="37" t="s">
        <v>63</v>
      </c>
      <c r="B11" s="36" t="s">
        <v>29</v>
      </c>
      <c r="C11" s="36" t="s">
        <v>62</v>
      </c>
    </row>
    <row r="12" spans="1:3" x14ac:dyDescent="0.25">
      <c r="A12" s="37" t="s">
        <v>61</v>
      </c>
      <c r="B12" s="36" t="s">
        <v>30</v>
      </c>
      <c r="C12" s="36" t="s">
        <v>60</v>
      </c>
    </row>
    <row r="13" spans="1:3" x14ac:dyDescent="0.25">
      <c r="A13" s="37" t="s">
        <v>59</v>
      </c>
      <c r="B13" s="36" t="s">
        <v>58</v>
      </c>
      <c r="C13" s="36" t="s">
        <v>57</v>
      </c>
    </row>
    <row r="14" spans="1:3" x14ac:dyDescent="0.25">
      <c r="A14" s="37" t="s">
        <v>56</v>
      </c>
      <c r="B14" s="36" t="s">
        <v>55</v>
      </c>
      <c r="C14" s="36" t="s">
        <v>124</v>
      </c>
    </row>
    <row r="15" spans="1:3" x14ac:dyDescent="0.25">
      <c r="A15" s="37" t="s">
        <v>81</v>
      </c>
      <c r="B15" s="36" t="s">
        <v>82</v>
      </c>
      <c r="C15" s="36" t="s">
        <v>88</v>
      </c>
    </row>
    <row r="16" spans="1:3" x14ac:dyDescent="0.25">
      <c r="A16" s="37" t="s">
        <v>54</v>
      </c>
      <c r="B16" s="36" t="s">
        <v>53</v>
      </c>
      <c r="C16" s="36" t="s">
        <v>52</v>
      </c>
    </row>
    <row r="17" spans="1:3" x14ac:dyDescent="0.25">
      <c r="A17" s="37" t="s">
        <v>51</v>
      </c>
      <c r="B17" s="36" t="s">
        <v>50</v>
      </c>
      <c r="C17" s="36" t="s">
        <v>49</v>
      </c>
    </row>
    <row r="18" spans="1:3" x14ac:dyDescent="0.25">
      <c r="A18" s="37" t="s">
        <v>48</v>
      </c>
      <c r="B18" s="36" t="s">
        <v>85</v>
      </c>
      <c r="C18" s="36" t="s">
        <v>47</v>
      </c>
    </row>
    <row r="19" spans="1:3" x14ac:dyDescent="0.25">
      <c r="A19" s="37" t="s">
        <v>120</v>
      </c>
      <c r="B19" s="36" t="s">
        <v>122</v>
      </c>
      <c r="C19" s="36" t="s">
        <v>46</v>
      </c>
    </row>
    <row r="20" spans="1:3" x14ac:dyDescent="0.25">
      <c r="A20" s="37" t="s">
        <v>45</v>
      </c>
      <c r="B20" s="36" t="s">
        <v>44</v>
      </c>
      <c r="C20" s="36" t="s">
        <v>43</v>
      </c>
    </row>
    <row r="21" spans="1:3" x14ac:dyDescent="0.25">
      <c r="A21" s="37" t="s">
        <v>42</v>
      </c>
      <c r="B21" s="36" t="s">
        <v>114</v>
      </c>
      <c r="C21" s="36" t="s">
        <v>41</v>
      </c>
    </row>
    <row r="22" spans="1:3" x14ac:dyDescent="0.25">
      <c r="A22" s="37" t="s">
        <v>87</v>
      </c>
      <c r="B22" s="36" t="s">
        <v>121</v>
      </c>
      <c r="C22" s="36" t="s">
        <v>40</v>
      </c>
    </row>
    <row r="23" spans="1:3" x14ac:dyDescent="0.25">
      <c r="A23" s="37" t="s">
        <v>39</v>
      </c>
      <c r="B23" s="36" t="s">
        <v>38</v>
      </c>
      <c r="C23" s="36" t="s">
        <v>37</v>
      </c>
    </row>
    <row r="24" spans="1:3" x14ac:dyDescent="0.25">
      <c r="A24" s="37" t="s">
        <v>36</v>
      </c>
      <c r="B24" s="36"/>
      <c r="C24" s="36" t="s">
        <v>35</v>
      </c>
    </row>
    <row r="25" spans="1:3" x14ac:dyDescent="0.25">
      <c r="A25" s="37" t="s">
        <v>34</v>
      </c>
      <c r="B25" s="36"/>
      <c r="C25" s="36" t="s">
        <v>33</v>
      </c>
    </row>
    <row r="26" spans="1:3" x14ac:dyDescent="0.25">
      <c r="B26" s="36"/>
      <c r="C26" s="36" t="s">
        <v>32</v>
      </c>
    </row>
    <row r="27" spans="1:3" x14ac:dyDescent="0.25">
      <c r="A27" s="37"/>
      <c r="B27" s="36"/>
      <c r="C27" s="36" t="s">
        <v>31</v>
      </c>
    </row>
    <row r="28" spans="1:3" x14ac:dyDescent="0.25">
      <c r="A28" s="37"/>
      <c r="B28" s="36"/>
      <c r="C28" s="36" t="s">
        <v>123</v>
      </c>
    </row>
    <row r="29" spans="1:3" x14ac:dyDescent="0.25">
      <c r="A29" s="35"/>
      <c r="B29" s="34"/>
      <c r="C29" s="34"/>
    </row>
  </sheetData>
  <mergeCells count="2">
    <mergeCell ref="A3:C3"/>
    <mergeCell ref="A1:B1"/>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F4A7C-520A-480C-9B08-A9CE2F4153D6}">
  <sheetPr codeName="Sheet12">
    <tabColor rgb="FFC00000"/>
  </sheetPr>
  <dimension ref="A1:P98"/>
  <sheetViews>
    <sheetView topLeftCell="A16" zoomScale="80" zoomScaleNormal="80" workbookViewId="0">
      <selection activeCell="D48" sqref="D48"/>
    </sheetView>
  </sheetViews>
  <sheetFormatPr defaultColWidth="9.109375" defaultRowHeight="13.2" x14ac:dyDescent="0.25"/>
  <cols>
    <col min="1" max="1" width="46.33203125" bestFit="1" customWidth="1"/>
    <col min="2" max="2" width="6.6640625" customWidth="1"/>
    <col min="3" max="3" width="19.109375" bestFit="1" customWidth="1"/>
    <col min="4" max="4" width="27.109375" bestFit="1" customWidth="1"/>
    <col min="5" max="5" width="9.5546875" bestFit="1" customWidth="1"/>
    <col min="6" max="6" width="14.88671875" bestFit="1" customWidth="1"/>
    <col min="7" max="7" width="7" bestFit="1" customWidth="1"/>
    <col min="8" max="10" width="6.33203125" bestFit="1" customWidth="1"/>
    <col min="11" max="11" width="12.88671875" bestFit="1" customWidth="1"/>
    <col min="12" max="12" width="6.5546875" bestFit="1" customWidth="1"/>
    <col min="13" max="13" width="12.5546875" bestFit="1" customWidth="1"/>
    <col min="14" max="14" width="29.44140625" bestFit="1" customWidth="1"/>
  </cols>
  <sheetData>
    <row r="1" spans="1:16" s="9" customFormat="1" ht="22.5" customHeight="1" thickBot="1" x14ac:dyDescent="0.3">
      <c r="A1" s="76">
        <f>SUM(A2-1)</f>
        <v>60</v>
      </c>
      <c r="B1" s="559" t="s">
        <v>98</v>
      </c>
      <c r="C1" s="560"/>
      <c r="D1" s="7" t="s">
        <v>11</v>
      </c>
      <c r="E1" s="539" t="s">
        <v>143</v>
      </c>
      <c r="F1" s="540"/>
      <c r="G1" s="540"/>
      <c r="H1" s="540"/>
      <c r="I1" s="540"/>
      <c r="J1" s="540"/>
      <c r="K1" s="8" t="s">
        <v>12</v>
      </c>
      <c r="L1" s="541" t="s">
        <v>144</v>
      </c>
      <c r="M1" s="542"/>
      <c r="N1" s="8" t="s">
        <v>22</v>
      </c>
    </row>
    <row r="2" spans="1:16" s="9" customFormat="1" ht="22.5" customHeight="1" thickBot="1" x14ac:dyDescent="0.3">
      <c r="A2" s="1">
        <f>COUNTA(_xlfn.UNIQUE(D6:D198))</f>
        <v>61</v>
      </c>
      <c r="B2" s="543" t="s">
        <v>23</v>
      </c>
      <c r="C2" s="544"/>
      <c r="D2" s="544"/>
      <c r="E2" s="544"/>
      <c r="F2" s="544"/>
      <c r="G2" s="544"/>
      <c r="H2" s="544"/>
      <c r="I2" s="544"/>
      <c r="J2" s="544"/>
      <c r="K2" s="544"/>
      <c r="L2" s="544"/>
      <c r="M2" s="545"/>
      <c r="N2" s="10" t="s">
        <v>24</v>
      </c>
    </row>
    <row r="3" spans="1:16" s="9" customFormat="1" ht="14.4" thickBot="1" x14ac:dyDescent="0.3">
      <c r="A3" s="524" t="s">
        <v>25</v>
      </c>
      <c r="B3" s="527" t="s">
        <v>13</v>
      </c>
      <c r="C3" s="530" t="s">
        <v>14</v>
      </c>
      <c r="D3" s="533" t="s">
        <v>15</v>
      </c>
      <c r="E3" s="536" t="s">
        <v>26</v>
      </c>
      <c r="F3" s="533" t="s">
        <v>18</v>
      </c>
      <c r="G3" s="539" t="s">
        <v>99</v>
      </c>
      <c r="H3" s="540"/>
      <c r="I3" s="540"/>
      <c r="J3" s="540"/>
      <c r="K3" s="546"/>
      <c r="L3" s="552" t="s">
        <v>10</v>
      </c>
      <c r="M3" s="547" t="s">
        <v>16</v>
      </c>
      <c r="N3" s="44" t="s">
        <v>27</v>
      </c>
    </row>
    <row r="4" spans="1:16" s="9" customFormat="1" ht="14.4" thickBot="1" x14ac:dyDescent="0.3">
      <c r="A4" s="525"/>
      <c r="B4" s="528"/>
      <c r="C4" s="531"/>
      <c r="D4" s="534"/>
      <c r="E4" s="537"/>
      <c r="F4" s="538"/>
      <c r="G4" s="555" t="s">
        <v>100</v>
      </c>
      <c r="H4" s="557" t="s">
        <v>101</v>
      </c>
      <c r="I4" s="557" t="s">
        <v>102</v>
      </c>
      <c r="J4" s="557" t="s">
        <v>103</v>
      </c>
      <c r="K4" s="533" t="s">
        <v>104</v>
      </c>
      <c r="L4" s="553"/>
      <c r="M4" s="548"/>
      <c r="N4" s="11">
        <v>2</v>
      </c>
    </row>
    <row r="5" spans="1:16" s="9" customFormat="1" ht="14.4" thickBot="1" x14ac:dyDescent="0.3">
      <c r="A5" s="526"/>
      <c r="B5" s="529"/>
      <c r="C5" s="532"/>
      <c r="D5" s="535"/>
      <c r="E5" s="550" t="s">
        <v>17</v>
      </c>
      <c r="F5" s="551"/>
      <c r="G5" s="556"/>
      <c r="H5" s="558"/>
      <c r="I5" s="558"/>
      <c r="J5" s="558"/>
      <c r="K5" s="535"/>
      <c r="L5" s="554"/>
      <c r="M5" s="549"/>
      <c r="N5" s="45">
        <f>IF(N4=1,0,IF(N4=2,1,IF(N4=3,2,0)))</f>
        <v>1</v>
      </c>
    </row>
    <row r="6" spans="1:16" ht="14.4" x14ac:dyDescent="0.25">
      <c r="A6" s="12" t="str">
        <f t="shared" ref="A6:A37" si="0">CONCATENATE(B6,C6,D6)</f>
        <v>45Abigail LaurenceFrozen</v>
      </c>
      <c r="B6" s="13">
        <v>45</v>
      </c>
      <c r="C6" s="14" t="s">
        <v>473</v>
      </c>
      <c r="D6" s="15" t="s">
        <v>474</v>
      </c>
      <c r="E6" s="20">
        <v>51747</v>
      </c>
      <c r="F6" s="16" t="s">
        <v>402</v>
      </c>
      <c r="G6" s="20">
        <v>39.299999999999997</v>
      </c>
      <c r="H6" s="13"/>
      <c r="I6" s="30"/>
      <c r="J6" s="119"/>
      <c r="K6" s="32"/>
      <c r="L6" s="17">
        <v>2</v>
      </c>
      <c r="M6" s="18">
        <f t="shared" ref="M6:M69" si="1">IF(L6=1,7,IF(L6=2,6,IF(L6=3,5,IF(L6=4,4,IF(L6=5,3,IF(L6=6,2,IF(L6&gt;=6,1,0)))))))</f>
        <v>6</v>
      </c>
      <c r="N6" s="19">
        <f>SUM(M6+$N$5)</f>
        <v>7</v>
      </c>
      <c r="O6" s="29"/>
      <c r="P6" s="29"/>
    </row>
    <row r="7" spans="1:16" ht="14.4" x14ac:dyDescent="0.25">
      <c r="A7" s="12" t="str">
        <f t="shared" si="0"/>
        <v>45Amelia ChesterBrayside Forget Me Not</v>
      </c>
      <c r="B7" s="13">
        <v>45</v>
      </c>
      <c r="C7" s="14" t="s">
        <v>479</v>
      </c>
      <c r="D7" s="15" t="s">
        <v>480</v>
      </c>
      <c r="E7" s="20">
        <v>623331</v>
      </c>
      <c r="F7" s="16" t="s">
        <v>481</v>
      </c>
      <c r="G7" s="20" t="s">
        <v>482</v>
      </c>
      <c r="H7" s="13"/>
      <c r="I7" s="30"/>
      <c r="J7" s="119"/>
      <c r="K7" s="32"/>
      <c r="L7" s="17" t="s">
        <v>482</v>
      </c>
      <c r="M7" s="18">
        <f t="shared" si="1"/>
        <v>1</v>
      </c>
      <c r="N7" s="19">
        <f t="shared" ref="N7:N70" si="2">SUM(M7+$N$5)</f>
        <v>2</v>
      </c>
      <c r="O7" s="29"/>
      <c r="P7" s="29"/>
    </row>
    <row r="8" spans="1:16" ht="14.4" x14ac:dyDescent="0.25">
      <c r="A8" s="12" t="str">
        <f t="shared" si="0"/>
        <v>45Bella BarrHolland Park Diego</v>
      </c>
      <c r="B8" s="13">
        <v>45</v>
      </c>
      <c r="C8" s="14" t="s">
        <v>491</v>
      </c>
      <c r="D8" s="15" t="s">
        <v>492</v>
      </c>
      <c r="E8" s="20">
        <v>6006288</v>
      </c>
      <c r="F8" s="16" t="s">
        <v>477</v>
      </c>
      <c r="G8" s="20">
        <v>77.3</v>
      </c>
      <c r="H8" s="13"/>
      <c r="I8" s="30"/>
      <c r="J8" s="119"/>
      <c r="K8" s="32"/>
      <c r="L8" s="17">
        <v>4</v>
      </c>
      <c r="M8" s="18">
        <f t="shared" si="1"/>
        <v>4</v>
      </c>
      <c r="N8" s="19">
        <f t="shared" si="2"/>
        <v>5</v>
      </c>
      <c r="O8" s="29"/>
      <c r="P8" s="29"/>
    </row>
    <row r="9" spans="1:16" ht="14.4" x14ac:dyDescent="0.25">
      <c r="A9" s="12" t="str">
        <f t="shared" si="0"/>
        <v>45Betsy RivisOrion</v>
      </c>
      <c r="B9" s="13">
        <v>45</v>
      </c>
      <c r="C9" s="14" t="s">
        <v>494</v>
      </c>
      <c r="D9" s="15" t="s">
        <v>495</v>
      </c>
      <c r="E9" s="20">
        <v>6028041</v>
      </c>
      <c r="F9" s="16" t="s">
        <v>496</v>
      </c>
      <c r="G9" s="20">
        <v>66</v>
      </c>
      <c r="H9" s="13"/>
      <c r="I9" s="30"/>
      <c r="J9" s="119"/>
      <c r="K9" s="32"/>
      <c r="L9" s="17">
        <v>3</v>
      </c>
      <c r="M9" s="18">
        <f t="shared" si="1"/>
        <v>5</v>
      </c>
      <c r="N9" s="19">
        <f t="shared" si="2"/>
        <v>6</v>
      </c>
      <c r="O9" s="29"/>
      <c r="P9" s="29"/>
    </row>
    <row r="10" spans="1:16" ht="14.4" x14ac:dyDescent="0.25">
      <c r="A10" s="12" t="str">
        <f t="shared" si="0"/>
        <v>45Chaise FowlerGlobal Supreme</v>
      </c>
      <c r="B10" s="13">
        <v>45</v>
      </c>
      <c r="C10" s="14" t="s">
        <v>503</v>
      </c>
      <c r="D10" s="15" t="s">
        <v>504</v>
      </c>
      <c r="E10" s="20">
        <v>6024856</v>
      </c>
      <c r="F10" s="16" t="s">
        <v>505</v>
      </c>
      <c r="G10" s="20" t="s">
        <v>478</v>
      </c>
      <c r="H10" s="13"/>
      <c r="I10" s="30"/>
      <c r="J10" s="119"/>
      <c r="K10" s="32"/>
      <c r="L10" s="17" t="s">
        <v>478</v>
      </c>
      <c r="M10" s="18">
        <f t="shared" si="1"/>
        <v>1</v>
      </c>
      <c r="N10" s="19">
        <f t="shared" si="2"/>
        <v>2</v>
      </c>
      <c r="O10" s="29"/>
      <c r="P10" s="29"/>
    </row>
    <row r="11" spans="1:16" ht="14.4" x14ac:dyDescent="0.25">
      <c r="A11" s="12" t="str">
        <f t="shared" si="0"/>
        <v>45Chloe GodfreyMorningside Showdown</v>
      </c>
      <c r="B11" s="13">
        <v>45</v>
      </c>
      <c r="C11" s="14" t="s">
        <v>508</v>
      </c>
      <c r="D11" s="15" t="s">
        <v>509</v>
      </c>
      <c r="E11" s="20">
        <v>6026916</v>
      </c>
      <c r="F11" s="16" t="s">
        <v>481</v>
      </c>
      <c r="G11" s="20"/>
      <c r="H11" s="13"/>
      <c r="I11" s="30">
        <v>38.9</v>
      </c>
      <c r="J11" s="119"/>
      <c r="K11" s="32"/>
      <c r="L11" s="17">
        <v>6</v>
      </c>
      <c r="M11" s="18">
        <f t="shared" si="1"/>
        <v>2</v>
      </c>
      <c r="N11" s="19">
        <f t="shared" si="2"/>
        <v>3</v>
      </c>
      <c r="O11" s="29"/>
      <c r="P11" s="29"/>
    </row>
    <row r="12" spans="1:16" ht="14.4" x14ac:dyDescent="0.25">
      <c r="A12" s="12" t="str">
        <f t="shared" si="0"/>
        <v>45Chloe WinterQueen Of Hearts</v>
      </c>
      <c r="B12" s="13">
        <v>45</v>
      </c>
      <c r="C12" s="14" t="s">
        <v>510</v>
      </c>
      <c r="D12" s="15" t="s">
        <v>579</v>
      </c>
      <c r="E12" s="20">
        <v>6020343</v>
      </c>
      <c r="F12" s="16" t="s">
        <v>287</v>
      </c>
      <c r="G12" s="20" t="s">
        <v>478</v>
      </c>
      <c r="H12" s="13"/>
      <c r="I12" s="30"/>
      <c r="J12" s="119"/>
      <c r="K12" s="32"/>
      <c r="L12" s="17">
        <v>0</v>
      </c>
      <c r="M12" s="18">
        <f t="shared" si="1"/>
        <v>0</v>
      </c>
      <c r="N12" s="19">
        <f t="shared" si="2"/>
        <v>1</v>
      </c>
      <c r="O12" s="29"/>
      <c r="P12" s="29"/>
    </row>
    <row r="13" spans="1:16" ht="14.4" x14ac:dyDescent="0.25">
      <c r="A13" s="12" t="str">
        <f t="shared" si="0"/>
        <v>45Eliza HuttonPeptos Spider</v>
      </c>
      <c r="B13" s="13">
        <v>45</v>
      </c>
      <c r="C13" s="14" t="s">
        <v>515</v>
      </c>
      <c r="D13" s="15" t="s">
        <v>516</v>
      </c>
      <c r="E13" s="20">
        <v>6022769</v>
      </c>
      <c r="F13" s="16" t="s">
        <v>485</v>
      </c>
      <c r="G13" s="20" t="s">
        <v>478</v>
      </c>
      <c r="H13" s="13"/>
      <c r="I13" s="30"/>
      <c r="J13" s="119"/>
      <c r="K13" s="32"/>
      <c r="L13" s="17">
        <v>0</v>
      </c>
      <c r="M13" s="18">
        <f t="shared" si="1"/>
        <v>0</v>
      </c>
      <c r="N13" s="19">
        <f t="shared" si="2"/>
        <v>1</v>
      </c>
      <c r="O13" s="29"/>
      <c r="P13" s="29"/>
    </row>
    <row r="14" spans="1:16" ht="14.4" x14ac:dyDescent="0.25">
      <c r="A14" s="12" t="str">
        <f t="shared" si="0"/>
        <v>45Holly GreeningLockharts Enterprise</v>
      </c>
      <c r="B14" s="13">
        <v>45</v>
      </c>
      <c r="C14" s="14" t="s">
        <v>197</v>
      </c>
      <c r="D14" s="15" t="s">
        <v>198</v>
      </c>
      <c r="E14" s="20">
        <v>6027084</v>
      </c>
      <c r="F14" s="16" t="s">
        <v>505</v>
      </c>
      <c r="G14" s="20" t="s">
        <v>482</v>
      </c>
      <c r="H14" s="13"/>
      <c r="I14" s="30"/>
      <c r="J14" s="119"/>
      <c r="K14" s="32"/>
      <c r="L14" s="17" t="s">
        <v>482</v>
      </c>
      <c r="M14" s="18">
        <f t="shared" si="1"/>
        <v>1</v>
      </c>
      <c r="N14" s="19">
        <f t="shared" si="2"/>
        <v>2</v>
      </c>
      <c r="P14" s="29"/>
    </row>
    <row r="15" spans="1:16" ht="14.4" x14ac:dyDescent="0.25">
      <c r="A15" s="12" t="str">
        <f t="shared" si="0"/>
        <v>45Kady MiddlecoatMallaine Motown</v>
      </c>
      <c r="B15" s="13">
        <v>45</v>
      </c>
      <c r="C15" s="14" t="s">
        <v>528</v>
      </c>
      <c r="D15" s="15" t="s">
        <v>529</v>
      </c>
      <c r="E15" s="20">
        <v>6011289</v>
      </c>
      <c r="F15" s="16" t="s">
        <v>530</v>
      </c>
      <c r="G15" s="20">
        <v>42.2</v>
      </c>
      <c r="H15" s="13"/>
      <c r="I15" s="30"/>
      <c r="J15" s="119"/>
      <c r="K15" s="32"/>
      <c r="L15" s="17">
        <v>3</v>
      </c>
      <c r="M15" s="18">
        <f t="shared" si="1"/>
        <v>5</v>
      </c>
      <c r="N15" s="19">
        <f t="shared" si="2"/>
        <v>6</v>
      </c>
      <c r="P15" s="29"/>
    </row>
    <row r="16" spans="1:16" ht="14.4" x14ac:dyDescent="0.25">
      <c r="A16" s="12" t="str">
        <f t="shared" si="0"/>
        <v>45Kasey BarrNelson</v>
      </c>
      <c r="B16" s="13">
        <v>45</v>
      </c>
      <c r="C16" s="14" t="s">
        <v>532</v>
      </c>
      <c r="D16" s="15" t="s">
        <v>533</v>
      </c>
      <c r="E16" s="20">
        <v>6020327</v>
      </c>
      <c r="F16" s="16" t="s">
        <v>477</v>
      </c>
      <c r="G16" s="20">
        <v>55.8</v>
      </c>
      <c r="H16" s="13"/>
      <c r="I16" s="30"/>
      <c r="J16" s="119"/>
      <c r="K16" s="32"/>
      <c r="L16" s="17">
        <v>4</v>
      </c>
      <c r="M16" s="18">
        <f t="shared" si="1"/>
        <v>4</v>
      </c>
      <c r="N16" s="19">
        <f t="shared" si="2"/>
        <v>5</v>
      </c>
    </row>
    <row r="17" spans="1:14" ht="14.4" x14ac:dyDescent="0.25">
      <c r="A17" s="12" t="str">
        <f t="shared" si="0"/>
        <v>45Lyla BicknellBrooklyn Park Simplify</v>
      </c>
      <c r="B17" s="13">
        <v>45</v>
      </c>
      <c r="C17" s="14" t="s">
        <v>539</v>
      </c>
      <c r="D17" s="15" t="s">
        <v>540</v>
      </c>
      <c r="E17" s="20">
        <v>6023593</v>
      </c>
      <c r="F17" s="16" t="s">
        <v>485</v>
      </c>
      <c r="G17" s="20">
        <v>58.3</v>
      </c>
      <c r="H17" s="13"/>
      <c r="I17" s="30"/>
      <c r="J17" s="119"/>
      <c r="K17" s="32"/>
      <c r="L17" s="17">
        <v>5</v>
      </c>
      <c r="M17" s="18">
        <f t="shared" si="1"/>
        <v>3</v>
      </c>
      <c r="N17" s="19">
        <f t="shared" si="2"/>
        <v>4</v>
      </c>
    </row>
    <row r="18" spans="1:14" ht="14.4" x14ac:dyDescent="0.25">
      <c r="A18" s="12" t="str">
        <f t="shared" si="0"/>
        <v>45Omi Calnan MortensenFoundebrooke Park Yuletide</v>
      </c>
      <c r="B18" s="13">
        <v>45</v>
      </c>
      <c r="C18" s="14" t="s">
        <v>556</v>
      </c>
      <c r="D18" s="15" t="s">
        <v>557</v>
      </c>
      <c r="E18" s="20">
        <v>6027260</v>
      </c>
      <c r="F18" s="16" t="s">
        <v>316</v>
      </c>
      <c r="G18" s="20">
        <v>56.2</v>
      </c>
      <c r="H18" s="13"/>
      <c r="I18" s="30"/>
      <c r="J18" s="119"/>
      <c r="K18" s="32"/>
      <c r="L18" s="17">
        <v>2</v>
      </c>
      <c r="M18" s="18">
        <f t="shared" si="1"/>
        <v>6</v>
      </c>
      <c r="N18" s="19">
        <f t="shared" si="2"/>
        <v>7</v>
      </c>
    </row>
    <row r="19" spans="1:14" ht="14.4" x14ac:dyDescent="0.25">
      <c r="A19" s="12" t="str">
        <f t="shared" si="0"/>
        <v>45Pip StillPangari D'Artagnon</v>
      </c>
      <c r="B19" s="13">
        <v>45</v>
      </c>
      <c r="C19" s="14" t="s">
        <v>558</v>
      </c>
      <c r="D19" s="15" t="s">
        <v>559</v>
      </c>
      <c r="E19" s="20">
        <v>6028004</v>
      </c>
      <c r="F19" s="16" t="s">
        <v>560</v>
      </c>
      <c r="G19" s="20" t="s">
        <v>478</v>
      </c>
      <c r="H19" s="13"/>
      <c r="I19" s="30"/>
      <c r="J19" s="119"/>
      <c r="K19" s="32"/>
      <c r="L19" s="17" t="s">
        <v>478</v>
      </c>
      <c r="M19" s="18">
        <f t="shared" si="1"/>
        <v>1</v>
      </c>
      <c r="N19" s="19">
        <f t="shared" si="2"/>
        <v>2</v>
      </c>
    </row>
    <row r="20" spans="1:14" ht="14.4" x14ac:dyDescent="0.25">
      <c r="A20" s="12" t="str">
        <f t="shared" si="0"/>
        <v>45Priya HodgesPandora</v>
      </c>
      <c r="B20" s="13">
        <v>45</v>
      </c>
      <c r="C20" s="14" t="s">
        <v>561</v>
      </c>
      <c r="D20" s="15" t="s">
        <v>562</v>
      </c>
      <c r="E20" s="20"/>
      <c r="F20" s="16" t="s">
        <v>505</v>
      </c>
      <c r="G20" s="20"/>
      <c r="H20" s="13" t="s">
        <v>478</v>
      </c>
      <c r="I20" s="30"/>
      <c r="J20" s="119"/>
      <c r="K20" s="32"/>
      <c r="L20" s="17" t="s">
        <v>478</v>
      </c>
      <c r="M20" s="18">
        <f t="shared" si="1"/>
        <v>1</v>
      </c>
      <c r="N20" s="19">
        <f t="shared" si="2"/>
        <v>2</v>
      </c>
    </row>
    <row r="21" spans="1:14" ht="14.4" x14ac:dyDescent="0.25">
      <c r="A21" s="12" t="str">
        <f t="shared" si="0"/>
        <v>45Sophie SummersBuddy</v>
      </c>
      <c r="B21" s="13">
        <v>45</v>
      </c>
      <c r="C21" s="14" t="s">
        <v>565</v>
      </c>
      <c r="D21" s="15" t="s">
        <v>566</v>
      </c>
      <c r="E21" s="20">
        <v>6027240</v>
      </c>
      <c r="F21" s="16" t="s">
        <v>560</v>
      </c>
      <c r="G21" s="20">
        <v>70.599999999999994</v>
      </c>
      <c r="H21" s="13"/>
      <c r="I21" s="30"/>
      <c r="J21" s="119"/>
      <c r="K21" s="32"/>
      <c r="L21" s="17">
        <v>6</v>
      </c>
      <c r="M21" s="18">
        <f t="shared" si="1"/>
        <v>2</v>
      </c>
      <c r="N21" s="19">
        <f t="shared" si="2"/>
        <v>3</v>
      </c>
    </row>
    <row r="22" spans="1:14" ht="14.4" x14ac:dyDescent="0.25">
      <c r="A22" s="12" t="str">
        <f t="shared" si="0"/>
        <v>45Taylah SmithKarma Park Royal Rascal</v>
      </c>
      <c r="B22" s="13">
        <v>45</v>
      </c>
      <c r="C22" s="14" t="s">
        <v>249</v>
      </c>
      <c r="D22" s="15" t="s">
        <v>570</v>
      </c>
      <c r="E22" s="20">
        <v>6028677</v>
      </c>
      <c r="F22" s="16" t="s">
        <v>477</v>
      </c>
      <c r="G22" s="20" t="s">
        <v>478</v>
      </c>
      <c r="H22" s="13"/>
      <c r="I22" s="30"/>
      <c r="J22" s="119"/>
      <c r="K22" s="32"/>
      <c r="L22" s="17" t="s">
        <v>478</v>
      </c>
      <c r="M22" s="18">
        <f t="shared" si="1"/>
        <v>1</v>
      </c>
      <c r="N22" s="19">
        <f t="shared" si="2"/>
        <v>2</v>
      </c>
    </row>
    <row r="23" spans="1:14" ht="14.4" x14ac:dyDescent="0.25">
      <c r="A23" s="12" t="str">
        <f t="shared" si="0"/>
        <v>45Zahara WintersYartarla Park Silhouette</v>
      </c>
      <c r="B23" s="13">
        <v>45</v>
      </c>
      <c r="C23" s="14" t="s">
        <v>573</v>
      </c>
      <c r="D23" s="15" t="s">
        <v>574</v>
      </c>
      <c r="E23" s="20">
        <v>6010597</v>
      </c>
      <c r="F23" s="16" t="s">
        <v>485</v>
      </c>
      <c r="G23" s="20">
        <v>39.1</v>
      </c>
      <c r="H23" s="13"/>
      <c r="I23" s="30"/>
      <c r="J23" s="119"/>
      <c r="K23" s="32"/>
      <c r="L23" s="17">
        <v>1</v>
      </c>
      <c r="M23" s="18">
        <f t="shared" si="1"/>
        <v>7</v>
      </c>
      <c r="N23" s="19">
        <f t="shared" si="2"/>
        <v>8</v>
      </c>
    </row>
    <row r="24" spans="1:14" ht="14.4" x14ac:dyDescent="0.25">
      <c r="A24" s="12" t="str">
        <f t="shared" si="0"/>
        <v>45Zoe DayRainbow</v>
      </c>
      <c r="B24" s="13">
        <v>45</v>
      </c>
      <c r="C24" s="14" t="s">
        <v>205</v>
      </c>
      <c r="D24" s="15" t="s">
        <v>206</v>
      </c>
      <c r="E24" s="20"/>
      <c r="F24" s="16"/>
      <c r="G24" s="20">
        <v>81.3</v>
      </c>
      <c r="H24" s="13"/>
      <c r="I24" s="30"/>
      <c r="J24" s="119"/>
      <c r="K24" s="32"/>
      <c r="L24" s="17">
        <v>7</v>
      </c>
      <c r="M24" s="18">
        <f t="shared" si="1"/>
        <v>1</v>
      </c>
      <c r="N24" s="19">
        <f t="shared" si="2"/>
        <v>2</v>
      </c>
    </row>
    <row r="25" spans="1:14" ht="14.4" x14ac:dyDescent="0.25">
      <c r="A25" s="12" t="str">
        <f t="shared" si="0"/>
        <v>65Adelaide GibbsJoshua Brook Moonshine</v>
      </c>
      <c r="B25" s="13">
        <v>65</v>
      </c>
      <c r="C25" s="14" t="s">
        <v>475</v>
      </c>
      <c r="D25" s="15" t="s">
        <v>476</v>
      </c>
      <c r="E25" s="20">
        <v>6008565</v>
      </c>
      <c r="F25" s="16" t="s">
        <v>472</v>
      </c>
      <c r="G25" s="20"/>
      <c r="H25" s="13">
        <v>98.8</v>
      </c>
      <c r="I25" s="30"/>
      <c r="J25" s="119"/>
      <c r="K25" s="32"/>
      <c r="L25" s="17">
        <v>4</v>
      </c>
      <c r="M25" s="18">
        <f t="shared" si="1"/>
        <v>4</v>
      </c>
      <c r="N25" s="19">
        <f t="shared" si="2"/>
        <v>5</v>
      </c>
    </row>
    <row r="26" spans="1:14" ht="14.4" x14ac:dyDescent="0.25">
      <c r="A26" s="12" t="str">
        <f t="shared" si="0"/>
        <v>65Amelia ChesterGem Park Tinkerbelle</v>
      </c>
      <c r="B26" s="13">
        <v>65</v>
      </c>
      <c r="C26" s="14" t="s">
        <v>479</v>
      </c>
      <c r="D26" s="15" t="s">
        <v>483</v>
      </c>
      <c r="E26" s="20">
        <v>6023331</v>
      </c>
      <c r="F26" s="16" t="s">
        <v>481</v>
      </c>
      <c r="G26" s="20"/>
      <c r="H26" s="13">
        <v>57</v>
      </c>
      <c r="I26" s="30"/>
      <c r="J26" s="119"/>
      <c r="K26" s="32"/>
      <c r="L26" s="17">
        <v>8</v>
      </c>
      <c r="M26" s="18">
        <f t="shared" si="1"/>
        <v>1</v>
      </c>
      <c r="N26" s="19">
        <f t="shared" si="2"/>
        <v>2</v>
      </c>
    </row>
    <row r="27" spans="1:14" ht="14.4" x14ac:dyDescent="0.25">
      <c r="A27" s="12" t="str">
        <f t="shared" si="0"/>
        <v>65Anneke WilliamsonSammy</v>
      </c>
      <c r="B27" s="13">
        <v>65</v>
      </c>
      <c r="C27" s="14" t="s">
        <v>424</v>
      </c>
      <c r="D27" s="15" t="s">
        <v>489</v>
      </c>
      <c r="E27" s="20">
        <v>6007633</v>
      </c>
      <c r="F27" s="16" t="s">
        <v>472</v>
      </c>
      <c r="G27" s="20"/>
      <c r="H27" s="13">
        <v>74.599999999999994</v>
      </c>
      <c r="I27" s="30" t="s">
        <v>490</v>
      </c>
      <c r="J27" s="119"/>
      <c r="K27" s="32"/>
      <c r="L27" s="17">
        <v>3</v>
      </c>
      <c r="M27" s="18">
        <f t="shared" si="1"/>
        <v>5</v>
      </c>
      <c r="N27" s="19">
        <f t="shared" si="2"/>
        <v>6</v>
      </c>
    </row>
    <row r="28" spans="1:14" ht="14.4" x14ac:dyDescent="0.25">
      <c r="A28" s="12" t="str">
        <f t="shared" si="0"/>
        <v>65Bella BarrHolland Park Vienna</v>
      </c>
      <c r="B28" s="13">
        <v>65</v>
      </c>
      <c r="C28" s="14" t="s">
        <v>491</v>
      </c>
      <c r="D28" s="15" t="s">
        <v>493</v>
      </c>
      <c r="E28" s="20">
        <v>6006288</v>
      </c>
      <c r="F28" s="16" t="s">
        <v>477</v>
      </c>
      <c r="G28" s="20"/>
      <c r="H28" s="13">
        <v>41</v>
      </c>
      <c r="I28" s="30"/>
      <c r="J28" s="119"/>
      <c r="K28" s="32"/>
      <c r="L28" s="17">
        <v>3</v>
      </c>
      <c r="M28" s="18">
        <f t="shared" si="1"/>
        <v>5</v>
      </c>
      <c r="N28" s="19">
        <f t="shared" si="2"/>
        <v>6</v>
      </c>
    </row>
    <row r="29" spans="1:14" ht="14.4" x14ac:dyDescent="0.25">
      <c r="A29" s="12" t="str">
        <f t="shared" si="0"/>
        <v>65Carla NewmanTia'S Tiger Moth</v>
      </c>
      <c r="B29" s="13">
        <v>65</v>
      </c>
      <c r="C29" s="14" t="s">
        <v>502</v>
      </c>
      <c r="D29" s="15" t="s">
        <v>578</v>
      </c>
      <c r="E29" s="20">
        <v>6031314</v>
      </c>
      <c r="F29" s="16" t="s">
        <v>485</v>
      </c>
      <c r="G29" s="20"/>
      <c r="H29" s="13">
        <v>1091</v>
      </c>
      <c r="I29" s="30"/>
      <c r="J29" s="119"/>
      <c r="K29" s="32"/>
      <c r="L29" s="17">
        <v>11</v>
      </c>
      <c r="M29" s="18">
        <f t="shared" si="1"/>
        <v>1</v>
      </c>
      <c r="N29" s="19">
        <f t="shared" si="2"/>
        <v>2</v>
      </c>
    </row>
    <row r="30" spans="1:14" ht="14.4" x14ac:dyDescent="0.25">
      <c r="A30" s="12" t="str">
        <f t="shared" si="0"/>
        <v>65Charlie ConnellMt Weld Es Salt</v>
      </c>
      <c r="B30" s="13">
        <v>65</v>
      </c>
      <c r="C30" s="14" t="s">
        <v>506</v>
      </c>
      <c r="D30" s="15" t="s">
        <v>507</v>
      </c>
      <c r="E30" s="20">
        <v>6026651</v>
      </c>
      <c r="F30" s="16" t="s">
        <v>505</v>
      </c>
      <c r="G30" s="20"/>
      <c r="H30" s="13">
        <v>47.3</v>
      </c>
      <c r="I30" s="30"/>
      <c r="J30" s="119"/>
      <c r="K30" s="32"/>
      <c r="L30" s="17">
        <v>4</v>
      </c>
      <c r="M30" s="18">
        <f t="shared" si="1"/>
        <v>4</v>
      </c>
      <c r="N30" s="19">
        <f t="shared" si="2"/>
        <v>5</v>
      </c>
    </row>
    <row r="31" spans="1:14" ht="14.4" x14ac:dyDescent="0.25">
      <c r="A31" s="12" t="str">
        <f t="shared" si="0"/>
        <v>65Harriet ForrestBramley Royalty</v>
      </c>
      <c r="B31" s="13">
        <v>65</v>
      </c>
      <c r="C31" s="14" t="s">
        <v>517</v>
      </c>
      <c r="D31" s="15" t="s">
        <v>518</v>
      </c>
      <c r="E31" s="20">
        <v>6005412</v>
      </c>
      <c r="F31" s="16" t="s">
        <v>505</v>
      </c>
      <c r="G31" s="20"/>
      <c r="H31" s="13">
        <v>57.4</v>
      </c>
      <c r="I31" s="30"/>
      <c r="J31" s="119"/>
      <c r="K31" s="32"/>
      <c r="L31" s="17">
        <v>9</v>
      </c>
      <c r="M31" s="18">
        <f t="shared" si="1"/>
        <v>1</v>
      </c>
      <c r="N31" s="19">
        <f t="shared" si="2"/>
        <v>2</v>
      </c>
    </row>
    <row r="32" spans="1:14" ht="14.4" x14ac:dyDescent="0.25">
      <c r="A32" s="12" t="str">
        <f t="shared" si="0"/>
        <v>65Jade ReillyWally</v>
      </c>
      <c r="B32" s="13">
        <v>65</v>
      </c>
      <c r="C32" s="14" t="s">
        <v>519</v>
      </c>
      <c r="D32" s="15" t="s">
        <v>520</v>
      </c>
      <c r="E32" s="20">
        <v>6024596</v>
      </c>
      <c r="F32" s="16" t="s">
        <v>521</v>
      </c>
      <c r="G32" s="20"/>
      <c r="H32" s="13" t="s">
        <v>478</v>
      </c>
      <c r="I32" s="30"/>
      <c r="J32" s="119"/>
      <c r="K32" s="32"/>
      <c r="L32" s="17" t="s">
        <v>478</v>
      </c>
      <c r="M32" s="18">
        <f t="shared" si="1"/>
        <v>1</v>
      </c>
      <c r="N32" s="19">
        <f t="shared" si="2"/>
        <v>2</v>
      </c>
    </row>
    <row r="33" spans="1:14" ht="14.4" x14ac:dyDescent="0.25">
      <c r="A33" s="12" t="str">
        <f t="shared" si="0"/>
        <v>65Jasmine ElliottWindy Hill Ginger Rocks</v>
      </c>
      <c r="B33" s="13">
        <v>65</v>
      </c>
      <c r="C33" s="242" t="s">
        <v>268</v>
      </c>
      <c r="D33" s="238" t="s">
        <v>269</v>
      </c>
      <c r="E33" s="20"/>
      <c r="F33" s="16" t="s">
        <v>505</v>
      </c>
      <c r="G33" s="20"/>
      <c r="H33" s="13">
        <v>53.4</v>
      </c>
      <c r="I33" s="30"/>
      <c r="J33" s="119"/>
      <c r="K33" s="32"/>
      <c r="L33" s="17">
        <v>7</v>
      </c>
      <c r="M33" s="18">
        <f t="shared" si="1"/>
        <v>1</v>
      </c>
      <c r="N33" s="19">
        <f t="shared" si="2"/>
        <v>2</v>
      </c>
    </row>
    <row r="34" spans="1:14" ht="14.4" x14ac:dyDescent="0.25">
      <c r="A34" s="12" t="str">
        <f t="shared" si="0"/>
        <v>65Jasmine HodkinsonCharisma Accolade</v>
      </c>
      <c r="B34" s="13">
        <v>65</v>
      </c>
      <c r="C34" s="14" t="s">
        <v>524</v>
      </c>
      <c r="D34" s="15" t="s">
        <v>525</v>
      </c>
      <c r="E34" s="20">
        <v>6008252</v>
      </c>
      <c r="F34" s="16" t="s">
        <v>287</v>
      </c>
      <c r="G34" s="20"/>
      <c r="H34" s="13" t="s">
        <v>526</v>
      </c>
      <c r="I34" s="30"/>
      <c r="J34" s="119"/>
      <c r="K34" s="32"/>
      <c r="L34" s="17" t="s">
        <v>526</v>
      </c>
      <c r="M34" s="18">
        <f t="shared" si="1"/>
        <v>1</v>
      </c>
      <c r="N34" s="19">
        <f t="shared" si="2"/>
        <v>2</v>
      </c>
    </row>
    <row r="35" spans="1:14" ht="14.4" x14ac:dyDescent="0.25">
      <c r="A35" s="12" t="str">
        <f t="shared" si="0"/>
        <v>65Jasmine HodkinsonGrantulla Bedwyr</v>
      </c>
      <c r="B35" s="13">
        <v>65</v>
      </c>
      <c r="C35" s="14" t="s">
        <v>524</v>
      </c>
      <c r="D35" s="15" t="s">
        <v>527</v>
      </c>
      <c r="E35" s="20">
        <v>6008252</v>
      </c>
      <c r="F35" s="16" t="s">
        <v>287</v>
      </c>
      <c r="G35" s="20"/>
      <c r="H35" s="13" t="s">
        <v>478</v>
      </c>
      <c r="I35" s="30"/>
      <c r="J35" s="119"/>
      <c r="K35" s="32"/>
      <c r="L35" s="17" t="s">
        <v>478</v>
      </c>
      <c r="M35" s="18">
        <f t="shared" si="1"/>
        <v>1</v>
      </c>
      <c r="N35" s="19">
        <f t="shared" si="2"/>
        <v>2</v>
      </c>
    </row>
    <row r="36" spans="1:14" ht="14.4" x14ac:dyDescent="0.25">
      <c r="A36" s="12" t="str">
        <f t="shared" si="0"/>
        <v>65Maniah-Rose FrearPencader Piper</v>
      </c>
      <c r="B36" s="13">
        <v>65</v>
      </c>
      <c r="C36" s="14" t="s">
        <v>541</v>
      </c>
      <c r="D36" s="15" t="s">
        <v>542</v>
      </c>
      <c r="E36" s="20">
        <v>6020433</v>
      </c>
      <c r="F36" s="16" t="s">
        <v>402</v>
      </c>
      <c r="G36" s="20"/>
      <c r="H36" s="13" t="s">
        <v>526</v>
      </c>
      <c r="I36" s="30"/>
      <c r="J36" s="119"/>
      <c r="K36" s="32"/>
      <c r="L36" s="17" t="s">
        <v>526</v>
      </c>
      <c r="M36" s="18">
        <f t="shared" si="1"/>
        <v>1</v>
      </c>
      <c r="N36" s="19">
        <f t="shared" si="2"/>
        <v>2</v>
      </c>
    </row>
    <row r="37" spans="1:14" ht="14.4" x14ac:dyDescent="0.25">
      <c r="A37" s="12" t="str">
        <f t="shared" si="0"/>
        <v>65Mbakaya MfuneKintore Promising Scenario</v>
      </c>
      <c r="B37" s="13">
        <v>65</v>
      </c>
      <c r="C37" s="14" t="s">
        <v>545</v>
      </c>
      <c r="D37" s="15" t="s">
        <v>546</v>
      </c>
      <c r="E37" s="20">
        <v>6021429</v>
      </c>
      <c r="F37" s="16" t="s">
        <v>472</v>
      </c>
      <c r="G37" s="20"/>
      <c r="H37" s="13">
        <v>80.599999999999994</v>
      </c>
      <c r="I37" s="30"/>
      <c r="J37" s="119"/>
      <c r="K37" s="32"/>
      <c r="L37" s="17">
        <v>10</v>
      </c>
      <c r="M37" s="18">
        <f t="shared" si="1"/>
        <v>1</v>
      </c>
      <c r="N37" s="19">
        <f t="shared" si="2"/>
        <v>2</v>
      </c>
    </row>
    <row r="38" spans="1:14" ht="14.4" x14ac:dyDescent="0.25">
      <c r="A38" s="12" t="str">
        <f t="shared" ref="A38:A68" si="3">CONCATENATE(B38,C38,D38)</f>
        <v>65Milla VukelicDelilah</v>
      </c>
      <c r="B38" s="13">
        <v>65</v>
      </c>
      <c r="C38" s="14" t="s">
        <v>550</v>
      </c>
      <c r="D38" s="15" t="s">
        <v>551</v>
      </c>
      <c r="E38" s="20">
        <v>6020024</v>
      </c>
      <c r="F38" s="16" t="s">
        <v>485</v>
      </c>
      <c r="G38" s="20"/>
      <c r="H38" s="13">
        <v>31.9</v>
      </c>
      <c r="I38" s="30"/>
      <c r="J38" s="119"/>
      <c r="K38" s="32"/>
      <c r="L38" s="17">
        <v>1</v>
      </c>
      <c r="M38" s="18">
        <f t="shared" si="1"/>
        <v>7</v>
      </c>
      <c r="N38" s="19">
        <f t="shared" si="2"/>
        <v>8</v>
      </c>
    </row>
    <row r="39" spans="1:14" ht="14.4" x14ac:dyDescent="0.25">
      <c r="A39" s="12" t="str">
        <f t="shared" si="3"/>
        <v>45Nicola LachenichtEllington Evening</v>
      </c>
      <c r="B39" s="13">
        <v>45</v>
      </c>
      <c r="C39" s="14" t="s">
        <v>325</v>
      </c>
      <c r="D39" s="15" t="s">
        <v>326</v>
      </c>
      <c r="E39" s="20">
        <v>7595</v>
      </c>
      <c r="F39" s="16" t="s">
        <v>472</v>
      </c>
      <c r="G39" s="20">
        <v>31.2</v>
      </c>
      <c r="H39" s="13"/>
      <c r="I39" s="30"/>
      <c r="J39" s="119"/>
      <c r="K39" s="32"/>
      <c r="L39" s="17">
        <v>1</v>
      </c>
      <c r="M39" s="18">
        <f t="shared" si="1"/>
        <v>7</v>
      </c>
      <c r="N39" s="19">
        <f t="shared" si="2"/>
        <v>8</v>
      </c>
    </row>
    <row r="40" spans="1:14" ht="14.4" x14ac:dyDescent="0.25">
      <c r="A40" s="12" t="str">
        <f t="shared" si="3"/>
        <v>65Olivia SmithAria Mistretta</v>
      </c>
      <c r="B40" s="13">
        <v>65</v>
      </c>
      <c r="C40" s="14" t="s">
        <v>366</v>
      </c>
      <c r="D40" s="15" t="s">
        <v>555</v>
      </c>
      <c r="E40" s="20">
        <v>6020249</v>
      </c>
      <c r="F40" s="16" t="s">
        <v>485</v>
      </c>
      <c r="G40" s="20"/>
      <c r="H40" s="13">
        <v>48.8</v>
      </c>
      <c r="I40" s="30"/>
      <c r="J40" s="119"/>
      <c r="K40" s="32"/>
      <c r="L40" s="17">
        <v>2</v>
      </c>
      <c r="M40" s="18">
        <f t="shared" si="1"/>
        <v>6</v>
      </c>
      <c r="N40" s="19">
        <f t="shared" si="2"/>
        <v>7</v>
      </c>
    </row>
    <row r="41" spans="1:14" ht="14.4" x14ac:dyDescent="0.25">
      <c r="A41" s="12" t="str">
        <f t="shared" si="3"/>
        <v>65Shannon MeakinsKarma Park Esprit</v>
      </c>
      <c r="B41" s="13">
        <v>65</v>
      </c>
      <c r="C41" s="14" t="s">
        <v>328</v>
      </c>
      <c r="D41" s="15" t="s">
        <v>329</v>
      </c>
      <c r="E41" s="20">
        <v>6008401</v>
      </c>
      <c r="F41" s="16" t="s">
        <v>402</v>
      </c>
      <c r="G41" s="20"/>
      <c r="H41" s="13">
        <v>25.9</v>
      </c>
      <c r="I41" s="30"/>
      <c r="J41" s="119"/>
      <c r="K41" s="32"/>
      <c r="L41" s="17">
        <v>1</v>
      </c>
      <c r="M41" s="18">
        <f t="shared" si="1"/>
        <v>7</v>
      </c>
      <c r="N41" s="19">
        <f t="shared" si="2"/>
        <v>8</v>
      </c>
    </row>
    <row r="42" spans="1:14" ht="14.4" x14ac:dyDescent="0.25">
      <c r="A42" s="12" t="str">
        <f t="shared" si="3"/>
        <v>65Sierra LyonTrapalanda Downs Rhambeau</v>
      </c>
      <c r="B42" s="13">
        <v>65</v>
      </c>
      <c r="C42" s="14" t="s">
        <v>563</v>
      </c>
      <c r="D42" s="15" t="s">
        <v>564</v>
      </c>
      <c r="E42" s="20">
        <v>6007285</v>
      </c>
      <c r="F42" s="16" t="s">
        <v>485</v>
      </c>
      <c r="G42" s="20"/>
      <c r="H42" s="13">
        <v>32.200000000000003</v>
      </c>
      <c r="I42" s="30"/>
      <c r="J42" s="119"/>
      <c r="K42" s="32"/>
      <c r="L42" s="17">
        <v>2</v>
      </c>
      <c r="M42" s="18">
        <f t="shared" si="1"/>
        <v>6</v>
      </c>
      <c r="N42" s="19">
        <f t="shared" si="2"/>
        <v>7</v>
      </c>
    </row>
    <row r="43" spans="1:14" ht="14.4" x14ac:dyDescent="0.25">
      <c r="A43" s="12" t="str">
        <f t="shared" si="3"/>
        <v>65Tegan HughesJudaroo Love Me Do</v>
      </c>
      <c r="B43" s="13">
        <v>65</v>
      </c>
      <c r="C43" s="14" t="s">
        <v>300</v>
      </c>
      <c r="D43" s="15" t="s">
        <v>352</v>
      </c>
      <c r="E43" s="20">
        <v>6024488</v>
      </c>
      <c r="F43" s="16" t="s">
        <v>316</v>
      </c>
      <c r="G43" s="20"/>
      <c r="H43" s="13">
        <v>48.8</v>
      </c>
      <c r="I43" s="30"/>
      <c r="J43" s="119"/>
      <c r="K43" s="32"/>
      <c r="L43" s="17">
        <v>6</v>
      </c>
      <c r="M43" s="18">
        <f t="shared" si="1"/>
        <v>2</v>
      </c>
      <c r="N43" s="19">
        <f t="shared" si="2"/>
        <v>3</v>
      </c>
    </row>
    <row r="44" spans="1:14" ht="14.4" x14ac:dyDescent="0.25">
      <c r="A44" s="12" t="str">
        <f t="shared" si="3"/>
        <v>65Vanessa VincentPriority One</v>
      </c>
      <c r="B44" s="13">
        <v>65</v>
      </c>
      <c r="C44" s="14" t="s">
        <v>571</v>
      </c>
      <c r="D44" s="15" t="s">
        <v>572</v>
      </c>
      <c r="E44" s="20">
        <v>6020724</v>
      </c>
      <c r="F44" s="16" t="s">
        <v>316</v>
      </c>
      <c r="G44" s="20"/>
      <c r="H44" s="13">
        <v>48</v>
      </c>
      <c r="I44" s="30"/>
      <c r="J44" s="119"/>
      <c r="K44" s="32"/>
      <c r="L44" s="17">
        <v>5</v>
      </c>
      <c r="M44" s="18">
        <f t="shared" si="1"/>
        <v>3</v>
      </c>
      <c r="N44" s="19">
        <f t="shared" si="2"/>
        <v>4</v>
      </c>
    </row>
    <row r="45" spans="1:14" ht="14.4" x14ac:dyDescent="0.25">
      <c r="A45" s="12" t="str">
        <f t="shared" si="3"/>
        <v>80Alexis WyllieBuffalo Soldier</v>
      </c>
      <c r="B45" s="13">
        <v>80</v>
      </c>
      <c r="C45" s="14" t="s">
        <v>290</v>
      </c>
      <c r="D45" s="15" t="s">
        <v>348</v>
      </c>
      <c r="E45" s="20">
        <v>6008161</v>
      </c>
      <c r="F45" s="16" t="s">
        <v>477</v>
      </c>
      <c r="G45" s="20"/>
      <c r="H45" s="13"/>
      <c r="I45" s="30" t="s">
        <v>478</v>
      </c>
      <c r="J45" s="119"/>
      <c r="K45" s="32"/>
      <c r="L45" s="17" t="s">
        <v>478</v>
      </c>
      <c r="M45" s="18">
        <f t="shared" si="1"/>
        <v>1</v>
      </c>
      <c r="N45" s="19">
        <f t="shared" si="2"/>
        <v>2</v>
      </c>
    </row>
    <row r="46" spans="1:14" ht="14.4" x14ac:dyDescent="0.25">
      <c r="A46" s="12" t="str">
        <f t="shared" si="3"/>
        <v>80Amy LockhartTribute To Trevor</v>
      </c>
      <c r="B46" s="13">
        <v>80</v>
      </c>
      <c r="C46" s="14" t="s">
        <v>484</v>
      </c>
      <c r="D46" s="15" t="s">
        <v>577</v>
      </c>
      <c r="E46" s="20">
        <v>6020713</v>
      </c>
      <c r="F46" s="16" t="s">
        <v>485</v>
      </c>
      <c r="G46" s="20"/>
      <c r="H46" s="13"/>
      <c r="I46" s="30" t="s">
        <v>486</v>
      </c>
      <c r="J46" s="119"/>
      <c r="K46" s="32"/>
      <c r="L46" s="17" t="s">
        <v>487</v>
      </c>
      <c r="M46" s="18">
        <f t="shared" si="1"/>
        <v>1</v>
      </c>
      <c r="N46" s="19">
        <f t="shared" si="2"/>
        <v>2</v>
      </c>
    </row>
    <row r="47" spans="1:14" ht="14.4" x14ac:dyDescent="0.25">
      <c r="A47" s="12" t="str">
        <f t="shared" si="3"/>
        <v>80Anneke WilliamsonJust A Fluke</v>
      </c>
      <c r="B47" s="13">
        <v>80</v>
      </c>
      <c r="C47" s="14" t="s">
        <v>424</v>
      </c>
      <c r="D47" s="15" t="s">
        <v>368</v>
      </c>
      <c r="E47" s="20">
        <v>6007633</v>
      </c>
      <c r="F47" s="16" t="s">
        <v>472</v>
      </c>
      <c r="G47" s="20"/>
      <c r="H47" s="13"/>
      <c r="I47" s="30" t="s">
        <v>488</v>
      </c>
      <c r="J47" s="119"/>
      <c r="K47" s="32"/>
      <c r="L47" s="17" t="s">
        <v>488</v>
      </c>
      <c r="M47" s="18">
        <f t="shared" si="1"/>
        <v>1</v>
      </c>
      <c r="N47" s="19">
        <f t="shared" si="2"/>
        <v>2</v>
      </c>
    </row>
    <row r="48" spans="1:14" ht="14.4" x14ac:dyDescent="0.25">
      <c r="A48" s="12" t="str">
        <f t="shared" si="3"/>
        <v>80Ava TinsleyImage Of Pilatus</v>
      </c>
      <c r="B48" s="13">
        <v>80</v>
      </c>
      <c r="C48" s="14" t="s">
        <v>400</v>
      </c>
      <c r="D48" s="15" t="s">
        <v>423</v>
      </c>
      <c r="E48" s="20">
        <v>6008861</v>
      </c>
      <c r="F48" s="16" t="s">
        <v>472</v>
      </c>
      <c r="G48" s="20"/>
      <c r="H48" s="13"/>
      <c r="I48" s="30">
        <v>32.5</v>
      </c>
      <c r="J48" s="119"/>
      <c r="K48" s="32"/>
      <c r="L48" s="17">
        <v>2</v>
      </c>
      <c r="M48" s="18">
        <f t="shared" si="1"/>
        <v>6</v>
      </c>
      <c r="N48" s="19">
        <f t="shared" si="2"/>
        <v>7</v>
      </c>
    </row>
    <row r="49" spans="1:14" ht="14.4" x14ac:dyDescent="0.25">
      <c r="A49" s="12" t="str">
        <f t="shared" si="3"/>
        <v>80Caitlin GodfreyTully Nally Ruby Tuesday</v>
      </c>
      <c r="B49" s="13">
        <v>80</v>
      </c>
      <c r="C49" s="14" t="s">
        <v>497</v>
      </c>
      <c r="D49" s="15" t="s">
        <v>498</v>
      </c>
      <c r="E49" s="20">
        <v>6025511</v>
      </c>
      <c r="F49" s="16" t="s">
        <v>481</v>
      </c>
      <c r="G49" s="20"/>
      <c r="H49" s="13"/>
      <c r="I49" s="30">
        <v>38.9</v>
      </c>
      <c r="J49" s="119"/>
      <c r="K49" s="32"/>
      <c r="L49" s="17">
        <v>6</v>
      </c>
      <c r="M49" s="18">
        <f t="shared" si="1"/>
        <v>2</v>
      </c>
      <c r="N49" s="19">
        <f t="shared" si="2"/>
        <v>3</v>
      </c>
    </row>
    <row r="50" spans="1:14" ht="14.4" x14ac:dyDescent="0.25">
      <c r="A50" s="12" t="str">
        <f t="shared" si="3"/>
        <v>80Caitlin WorthJerry Seinfair</v>
      </c>
      <c r="B50" s="13">
        <v>80</v>
      </c>
      <c r="C50" s="14" t="s">
        <v>499</v>
      </c>
      <c r="D50" s="15" t="s">
        <v>500</v>
      </c>
      <c r="E50" s="20">
        <v>6008425</v>
      </c>
      <c r="F50" s="16" t="s">
        <v>287</v>
      </c>
      <c r="G50" s="20"/>
      <c r="H50" s="13"/>
      <c r="I50" s="30">
        <v>36.1</v>
      </c>
      <c r="J50" s="119"/>
      <c r="K50" s="32"/>
      <c r="L50" s="17">
        <v>4</v>
      </c>
      <c r="M50" s="18">
        <f t="shared" si="1"/>
        <v>4</v>
      </c>
      <c r="N50" s="19">
        <f t="shared" si="2"/>
        <v>5</v>
      </c>
    </row>
    <row r="51" spans="1:14" ht="14.4" x14ac:dyDescent="0.25">
      <c r="A51" s="12" t="str">
        <f t="shared" si="3"/>
        <v>80Caitlin WorthFingers Crossed</v>
      </c>
      <c r="B51" s="13">
        <v>80</v>
      </c>
      <c r="C51" s="14" t="s">
        <v>499</v>
      </c>
      <c r="D51" s="15" t="s">
        <v>501</v>
      </c>
      <c r="E51" s="20">
        <v>6008425</v>
      </c>
      <c r="F51" s="16" t="s">
        <v>287</v>
      </c>
      <c r="G51" s="20"/>
      <c r="H51" s="13"/>
      <c r="I51" s="30">
        <v>56.2</v>
      </c>
      <c r="J51" s="119"/>
      <c r="K51" s="32"/>
      <c r="L51" s="17">
        <v>8</v>
      </c>
      <c r="M51" s="18">
        <f t="shared" si="1"/>
        <v>1</v>
      </c>
      <c r="N51" s="19">
        <f t="shared" si="2"/>
        <v>2</v>
      </c>
    </row>
    <row r="52" spans="1:14" ht="14.4" x14ac:dyDescent="0.25">
      <c r="A52" s="12" t="str">
        <f t="shared" si="3"/>
        <v>80Chloe WoodLimehill Kochiece</v>
      </c>
      <c r="B52" s="13">
        <v>80</v>
      </c>
      <c r="C52" s="14" t="s">
        <v>511</v>
      </c>
      <c r="D52" s="15" t="s">
        <v>512</v>
      </c>
      <c r="E52" s="20">
        <v>6028052</v>
      </c>
      <c r="F52" s="16" t="s">
        <v>505</v>
      </c>
      <c r="G52" s="20"/>
      <c r="H52" s="13"/>
      <c r="I52" s="30">
        <v>32.9</v>
      </c>
      <c r="J52" s="119"/>
      <c r="K52" s="32"/>
      <c r="L52" s="17">
        <v>3</v>
      </c>
      <c r="M52" s="18">
        <f t="shared" si="1"/>
        <v>5</v>
      </c>
      <c r="N52" s="19">
        <f t="shared" si="2"/>
        <v>6</v>
      </c>
    </row>
    <row r="53" spans="1:14" ht="14.4" x14ac:dyDescent="0.25">
      <c r="A53" s="12" t="str">
        <f t="shared" si="3"/>
        <v>80Cleo MillerMrs Nortonknight</v>
      </c>
      <c r="B53" s="13">
        <v>80</v>
      </c>
      <c r="C53" s="14" t="s">
        <v>513</v>
      </c>
      <c r="D53" s="15" t="s">
        <v>514</v>
      </c>
      <c r="E53" s="20">
        <v>6020472</v>
      </c>
      <c r="F53" s="16" t="s">
        <v>472</v>
      </c>
      <c r="G53" s="20"/>
      <c r="H53" s="13"/>
      <c r="I53" s="30">
        <v>58.6</v>
      </c>
      <c r="J53" s="119"/>
      <c r="K53" s="32"/>
      <c r="L53" s="17">
        <v>9</v>
      </c>
      <c r="M53" s="18">
        <f t="shared" si="1"/>
        <v>1</v>
      </c>
      <c r="N53" s="19">
        <f t="shared" si="2"/>
        <v>2</v>
      </c>
    </row>
    <row r="54" spans="1:14" ht="14.4" x14ac:dyDescent="0.25">
      <c r="A54" s="12" t="str">
        <f t="shared" si="3"/>
        <v>80Jaime BellNew Horizons</v>
      </c>
      <c r="B54" s="13">
        <v>80</v>
      </c>
      <c r="C54" s="14" t="s">
        <v>522</v>
      </c>
      <c r="D54" s="15" t="s">
        <v>523</v>
      </c>
      <c r="E54" s="20">
        <v>6025660</v>
      </c>
      <c r="F54" s="16" t="s">
        <v>485</v>
      </c>
      <c r="G54" s="20"/>
      <c r="H54" s="13"/>
      <c r="I54" s="30">
        <v>36.200000000000003</v>
      </c>
      <c r="J54" s="119"/>
      <c r="K54" s="32"/>
      <c r="L54" s="17">
        <v>5</v>
      </c>
      <c r="M54" s="18">
        <f t="shared" si="1"/>
        <v>3</v>
      </c>
      <c r="N54" s="19">
        <f t="shared" si="2"/>
        <v>4</v>
      </c>
    </row>
    <row r="55" spans="1:14" ht="14.4" x14ac:dyDescent="0.25">
      <c r="A55" s="12" t="str">
        <f t="shared" si="3"/>
        <v>80Keirah DolanSerrenity Park Calais</v>
      </c>
      <c r="B55" s="13">
        <v>80</v>
      </c>
      <c r="C55" s="14" t="s">
        <v>534</v>
      </c>
      <c r="D55" s="15" t="s">
        <v>535</v>
      </c>
      <c r="E55" s="20">
        <v>6022766</v>
      </c>
      <c r="F55" s="16" t="s">
        <v>536</v>
      </c>
      <c r="G55" s="20"/>
      <c r="H55" s="13"/>
      <c r="I55" s="30" t="s">
        <v>478</v>
      </c>
      <c r="J55" s="119"/>
      <c r="K55" s="32"/>
      <c r="L55" s="17" t="s">
        <v>478</v>
      </c>
      <c r="M55" s="18">
        <f t="shared" si="1"/>
        <v>1</v>
      </c>
      <c r="N55" s="19">
        <f t="shared" si="2"/>
        <v>2</v>
      </c>
    </row>
    <row r="56" spans="1:14" ht="14.4" x14ac:dyDescent="0.25">
      <c r="A56" s="12" t="str">
        <f t="shared" si="3"/>
        <v>80Marni BerceneParkiarrup Edward</v>
      </c>
      <c r="B56" s="13">
        <v>80</v>
      </c>
      <c r="C56" s="14" t="s">
        <v>543</v>
      </c>
      <c r="D56" s="15" t="s">
        <v>544</v>
      </c>
      <c r="E56" s="20">
        <v>6007278</v>
      </c>
      <c r="F56" s="16" t="s">
        <v>521</v>
      </c>
      <c r="G56" s="20"/>
      <c r="H56" s="13"/>
      <c r="I56" s="30">
        <v>31.4</v>
      </c>
      <c r="J56" s="119"/>
      <c r="K56" s="32"/>
      <c r="L56" s="17">
        <v>1</v>
      </c>
      <c r="M56" s="18">
        <f t="shared" si="1"/>
        <v>7</v>
      </c>
      <c r="N56" s="19">
        <f t="shared" si="2"/>
        <v>8</v>
      </c>
    </row>
    <row r="57" spans="1:14" ht="14.4" x14ac:dyDescent="0.25">
      <c r="A57" s="12" t="str">
        <f t="shared" si="3"/>
        <v>80Mia StainesThe Chorister</v>
      </c>
      <c r="B57" s="13">
        <v>80</v>
      </c>
      <c r="C57" s="14" t="s">
        <v>547</v>
      </c>
      <c r="D57" s="15" t="s">
        <v>548</v>
      </c>
      <c r="E57" s="20">
        <v>9103308</v>
      </c>
      <c r="F57" s="16" t="s">
        <v>485</v>
      </c>
      <c r="G57" s="20"/>
      <c r="H57" s="13"/>
      <c r="I57" s="30" t="s">
        <v>549</v>
      </c>
      <c r="J57" s="119"/>
      <c r="K57" s="32"/>
      <c r="L57" s="17" t="s">
        <v>549</v>
      </c>
      <c r="M57" s="18">
        <f t="shared" si="1"/>
        <v>1</v>
      </c>
      <c r="N57" s="19">
        <f t="shared" si="2"/>
        <v>2</v>
      </c>
    </row>
    <row r="58" spans="1:14" ht="14.4" x14ac:dyDescent="0.25">
      <c r="A58" s="12" t="str">
        <f t="shared" si="3"/>
        <v>80Nicole FisherTransgressor</v>
      </c>
      <c r="B58" s="13">
        <v>80</v>
      </c>
      <c r="C58" s="14" t="s">
        <v>552</v>
      </c>
      <c r="D58" s="15" t="s">
        <v>553</v>
      </c>
      <c r="E58" s="20">
        <v>6011754</v>
      </c>
      <c r="F58" s="16" t="s">
        <v>316</v>
      </c>
      <c r="G58" s="20"/>
      <c r="H58" s="13"/>
      <c r="I58" s="30">
        <v>115.5</v>
      </c>
      <c r="J58" s="119"/>
      <c r="K58" s="32"/>
      <c r="L58" s="17">
        <v>10</v>
      </c>
      <c r="M58" s="18">
        <f t="shared" si="1"/>
        <v>1</v>
      </c>
      <c r="N58" s="19">
        <f t="shared" si="2"/>
        <v>2</v>
      </c>
    </row>
    <row r="59" spans="1:14" ht="14.4" x14ac:dyDescent="0.25">
      <c r="A59" s="12" t="str">
        <f t="shared" si="3"/>
        <v>80Nicole FisherCavaller Of Camelot</v>
      </c>
      <c r="B59" s="13">
        <v>80</v>
      </c>
      <c r="C59" s="14" t="s">
        <v>552</v>
      </c>
      <c r="D59" s="15" t="s">
        <v>554</v>
      </c>
      <c r="E59" s="20">
        <v>6011754</v>
      </c>
      <c r="F59" s="16" t="s">
        <v>316</v>
      </c>
      <c r="G59" s="20"/>
      <c r="H59" s="13"/>
      <c r="I59" s="30" t="s">
        <v>488</v>
      </c>
      <c r="J59" s="119"/>
      <c r="K59" s="32"/>
      <c r="L59" s="17" t="s">
        <v>488</v>
      </c>
      <c r="M59" s="18">
        <f t="shared" si="1"/>
        <v>1</v>
      </c>
      <c r="N59" s="19">
        <f t="shared" si="2"/>
        <v>2</v>
      </c>
    </row>
    <row r="60" spans="1:14" ht="14.4" x14ac:dyDescent="0.25">
      <c r="A60" s="12" t="str">
        <f t="shared" si="3"/>
        <v>80Talesha JamesCambridgecat</v>
      </c>
      <c r="B60" s="13">
        <v>80</v>
      </c>
      <c r="C60" s="14" t="s">
        <v>567</v>
      </c>
      <c r="D60" s="15" t="s">
        <v>568</v>
      </c>
      <c r="E60" s="20">
        <v>6021377</v>
      </c>
      <c r="F60" s="16" t="s">
        <v>569</v>
      </c>
      <c r="G60" s="20"/>
      <c r="H60" s="13"/>
      <c r="I60" s="30">
        <v>42.7</v>
      </c>
      <c r="J60" s="119"/>
      <c r="K60" s="32"/>
      <c r="L60" s="17">
        <v>7</v>
      </c>
      <c r="M60" s="18">
        <f t="shared" si="1"/>
        <v>1</v>
      </c>
      <c r="N60" s="19">
        <f t="shared" si="2"/>
        <v>2</v>
      </c>
    </row>
    <row r="61" spans="1:14" ht="14.4" x14ac:dyDescent="0.25">
      <c r="A61" s="12" t="str">
        <f t="shared" si="3"/>
        <v>95Kaitlyn BrownMellandra Touch Of Class</v>
      </c>
      <c r="B61" s="13">
        <v>95</v>
      </c>
      <c r="C61" s="14" t="s">
        <v>531</v>
      </c>
      <c r="D61" s="15" t="s">
        <v>580</v>
      </c>
      <c r="E61" s="20">
        <v>6008556</v>
      </c>
      <c r="F61" s="16" t="s">
        <v>505</v>
      </c>
      <c r="G61" s="20"/>
      <c r="H61" s="13"/>
      <c r="I61" s="30"/>
      <c r="J61" s="119" t="s">
        <v>488</v>
      </c>
      <c r="K61" s="32"/>
      <c r="L61" s="17">
        <v>0</v>
      </c>
      <c r="M61" s="18">
        <f t="shared" si="1"/>
        <v>0</v>
      </c>
      <c r="N61" s="19">
        <f t="shared" si="2"/>
        <v>1</v>
      </c>
    </row>
    <row r="62" spans="1:14" ht="14.4" x14ac:dyDescent="0.25">
      <c r="A62" s="12" t="str">
        <f t="shared" si="3"/>
        <v>95Kiara FitzeJazz</v>
      </c>
      <c r="B62" s="13">
        <v>95</v>
      </c>
      <c r="C62" s="14" t="s">
        <v>537</v>
      </c>
      <c r="D62" s="15" t="s">
        <v>538</v>
      </c>
      <c r="E62" s="20">
        <v>6029070</v>
      </c>
      <c r="F62" s="16" t="s">
        <v>472</v>
      </c>
      <c r="G62" s="20"/>
      <c r="H62" s="13"/>
      <c r="I62" s="30"/>
      <c r="J62" s="119">
        <v>43.5</v>
      </c>
      <c r="K62" s="32"/>
      <c r="L62" s="17">
        <v>1</v>
      </c>
      <c r="M62" s="18">
        <f t="shared" si="1"/>
        <v>7</v>
      </c>
      <c r="N62" s="19">
        <f t="shared" si="2"/>
        <v>8</v>
      </c>
    </row>
    <row r="63" spans="1:14" ht="14.4" x14ac:dyDescent="0.25">
      <c r="A63" s="12" t="str">
        <f t="shared" si="3"/>
        <v>105Aaron SuvaljkoLv Maverick</v>
      </c>
      <c r="B63" s="13">
        <v>105</v>
      </c>
      <c r="C63" s="14" t="s">
        <v>471</v>
      </c>
      <c r="D63" s="15" t="s">
        <v>575</v>
      </c>
      <c r="E63" s="20">
        <v>6014626</v>
      </c>
      <c r="F63" s="16" t="s">
        <v>472</v>
      </c>
      <c r="G63" s="20"/>
      <c r="H63" s="13"/>
      <c r="I63" s="30"/>
      <c r="J63" s="119"/>
      <c r="K63" s="32">
        <v>55.9</v>
      </c>
      <c r="L63" s="17">
        <v>2</v>
      </c>
      <c r="M63" s="18">
        <f t="shared" si="1"/>
        <v>6</v>
      </c>
      <c r="N63" s="19">
        <f t="shared" si="2"/>
        <v>7</v>
      </c>
    </row>
    <row r="64" spans="1:14" ht="14.4" x14ac:dyDescent="0.25">
      <c r="A64" s="12" t="str">
        <f t="shared" si="3"/>
        <v>105Adelaide GibbsFade To Grade</v>
      </c>
      <c r="B64" s="13">
        <v>105</v>
      </c>
      <c r="C64" s="14" t="s">
        <v>475</v>
      </c>
      <c r="D64" s="15" t="s">
        <v>576</v>
      </c>
      <c r="E64" s="20">
        <v>6008565</v>
      </c>
      <c r="F64" s="16" t="s">
        <v>472</v>
      </c>
      <c r="G64" s="20"/>
      <c r="H64" s="13"/>
      <c r="I64" s="30"/>
      <c r="J64" s="119"/>
      <c r="K64" s="32">
        <v>44.1</v>
      </c>
      <c r="L64" s="17">
        <v>1</v>
      </c>
      <c r="M64" s="18">
        <f t="shared" si="1"/>
        <v>7</v>
      </c>
      <c r="N64" s="19">
        <f t="shared" si="2"/>
        <v>8</v>
      </c>
    </row>
    <row r="65" spans="1:14" ht="14.4" x14ac:dyDescent="0.25">
      <c r="A65" s="12" t="str">
        <f t="shared" si="3"/>
        <v/>
      </c>
      <c r="B65" s="13"/>
      <c r="C65" s="14" t="s">
        <v>19</v>
      </c>
      <c r="D65" s="15" t="s">
        <v>19</v>
      </c>
      <c r="E65" s="20"/>
      <c r="F65" s="16"/>
      <c r="G65" s="20"/>
      <c r="H65" s="13"/>
      <c r="I65" s="30"/>
      <c r="J65" s="119"/>
      <c r="K65" s="32"/>
      <c r="L65" s="17"/>
      <c r="M65" s="18">
        <f t="shared" si="1"/>
        <v>0</v>
      </c>
      <c r="N65" s="19">
        <f t="shared" si="2"/>
        <v>1</v>
      </c>
    </row>
    <row r="66" spans="1:14" ht="14.4" x14ac:dyDescent="0.25">
      <c r="A66" s="12" t="str">
        <f t="shared" si="3"/>
        <v/>
      </c>
      <c r="B66" s="13"/>
      <c r="C66" s="14" t="s">
        <v>19</v>
      </c>
      <c r="D66" s="15" t="s">
        <v>19</v>
      </c>
      <c r="E66" s="20"/>
      <c r="F66" s="16"/>
      <c r="G66" s="20"/>
      <c r="H66" s="13"/>
      <c r="I66" s="30"/>
      <c r="J66" s="119"/>
      <c r="K66" s="32"/>
      <c r="L66" s="17"/>
      <c r="M66" s="18">
        <f t="shared" si="1"/>
        <v>0</v>
      </c>
      <c r="N66" s="19">
        <f t="shared" si="2"/>
        <v>1</v>
      </c>
    </row>
    <row r="67" spans="1:14" ht="14.4" x14ac:dyDescent="0.25">
      <c r="A67" s="12" t="str">
        <f t="shared" si="3"/>
        <v/>
      </c>
      <c r="B67" s="13"/>
      <c r="C67" s="14" t="s">
        <v>19</v>
      </c>
      <c r="D67" s="15" t="s">
        <v>19</v>
      </c>
      <c r="E67" s="20"/>
      <c r="F67" s="16"/>
      <c r="G67" s="20"/>
      <c r="H67" s="13"/>
      <c r="I67" s="30"/>
      <c r="J67" s="119"/>
      <c r="K67" s="32"/>
      <c r="L67" s="17"/>
      <c r="M67" s="18">
        <f t="shared" si="1"/>
        <v>0</v>
      </c>
      <c r="N67" s="19">
        <f t="shared" si="2"/>
        <v>1</v>
      </c>
    </row>
    <row r="68" spans="1:14" ht="14.4" x14ac:dyDescent="0.25">
      <c r="A68" s="12" t="str">
        <f t="shared" si="3"/>
        <v/>
      </c>
      <c r="B68" s="13"/>
      <c r="C68" s="14" t="s">
        <v>19</v>
      </c>
      <c r="D68" s="15" t="s">
        <v>19</v>
      </c>
      <c r="E68" s="20"/>
      <c r="F68" s="16"/>
      <c r="G68" s="20"/>
      <c r="H68" s="13"/>
      <c r="I68" s="30"/>
      <c r="J68" s="119"/>
      <c r="K68" s="32"/>
      <c r="L68" s="17"/>
      <c r="M68" s="18">
        <f t="shared" si="1"/>
        <v>0</v>
      </c>
      <c r="N68" s="19">
        <f t="shared" si="2"/>
        <v>1</v>
      </c>
    </row>
    <row r="69" spans="1:14" ht="14.4" x14ac:dyDescent="0.25">
      <c r="A69" s="12" t="str">
        <f t="shared" ref="A69" si="4">CONCATENATE(B69,C69,D69)</f>
        <v/>
      </c>
      <c r="B69" s="13"/>
      <c r="C69" s="14" t="s">
        <v>19</v>
      </c>
      <c r="D69" s="15" t="s">
        <v>19</v>
      </c>
      <c r="E69" s="20"/>
      <c r="F69" s="16"/>
      <c r="G69" s="20"/>
      <c r="H69" s="13"/>
      <c r="I69" s="30"/>
      <c r="J69" s="119"/>
      <c r="K69" s="32"/>
      <c r="L69" s="17"/>
      <c r="M69" s="18">
        <f t="shared" si="1"/>
        <v>0</v>
      </c>
      <c r="N69" s="19">
        <f t="shared" si="2"/>
        <v>1</v>
      </c>
    </row>
    <row r="70" spans="1:14" ht="14.4" x14ac:dyDescent="0.25">
      <c r="A70" s="12" t="str">
        <f t="shared" ref="A70:A98" si="5">CONCATENATE(B70,C70,D70)</f>
        <v/>
      </c>
      <c r="B70" s="13"/>
      <c r="C70" s="14" t="s">
        <v>19</v>
      </c>
      <c r="D70" s="15" t="s">
        <v>19</v>
      </c>
      <c r="E70" s="20"/>
      <c r="F70" s="16"/>
      <c r="G70" s="20"/>
      <c r="H70" s="13"/>
      <c r="I70" s="30"/>
      <c r="J70" s="119"/>
      <c r="K70" s="32"/>
      <c r="L70" s="17"/>
      <c r="M70" s="18">
        <f t="shared" ref="M70:M98" si="6">IF(L70=1,7,IF(L70=2,6,IF(L70=3,5,IF(L70=4,4,IF(L70=5,3,IF(L70=6,2,IF(L70&gt;=6,1,0)))))))</f>
        <v>0</v>
      </c>
      <c r="N70" s="19">
        <f t="shared" si="2"/>
        <v>1</v>
      </c>
    </row>
    <row r="71" spans="1:14" ht="14.4" x14ac:dyDescent="0.25">
      <c r="A71" s="12" t="str">
        <f t="shared" si="5"/>
        <v/>
      </c>
      <c r="B71" s="13"/>
      <c r="C71" s="14"/>
      <c r="D71" s="15"/>
      <c r="E71" s="20"/>
      <c r="F71" s="16"/>
      <c r="G71" s="20"/>
      <c r="H71" s="13"/>
      <c r="I71" s="30"/>
      <c r="J71" s="119"/>
      <c r="K71" s="32"/>
      <c r="L71" s="17"/>
      <c r="M71" s="18">
        <f t="shared" si="6"/>
        <v>0</v>
      </c>
      <c r="N71" s="19">
        <f t="shared" ref="N71:N98" si="7">SUM(M71+$N$5)</f>
        <v>1</v>
      </c>
    </row>
    <row r="72" spans="1:14" ht="14.4" x14ac:dyDescent="0.25">
      <c r="A72" s="12" t="str">
        <f t="shared" si="5"/>
        <v/>
      </c>
      <c r="B72" s="13"/>
      <c r="C72" s="14"/>
      <c r="D72" s="15"/>
      <c r="E72" s="20"/>
      <c r="F72" s="16"/>
      <c r="G72" s="20"/>
      <c r="H72" s="13"/>
      <c r="I72" s="30"/>
      <c r="J72" s="119"/>
      <c r="K72" s="32"/>
      <c r="L72" s="17"/>
      <c r="M72" s="18">
        <f t="shared" si="6"/>
        <v>0</v>
      </c>
      <c r="N72" s="19">
        <f t="shared" si="7"/>
        <v>1</v>
      </c>
    </row>
    <row r="73" spans="1:14" ht="14.4" x14ac:dyDescent="0.25">
      <c r="A73" s="12" t="str">
        <f t="shared" si="5"/>
        <v/>
      </c>
      <c r="B73" s="13"/>
      <c r="C73" s="14"/>
      <c r="D73" s="15"/>
      <c r="E73" s="20"/>
      <c r="F73" s="16"/>
      <c r="G73" s="20"/>
      <c r="H73" s="13"/>
      <c r="I73" s="30"/>
      <c r="J73" s="119"/>
      <c r="K73" s="32"/>
      <c r="L73" s="17"/>
      <c r="M73" s="18">
        <f t="shared" si="6"/>
        <v>0</v>
      </c>
      <c r="N73" s="19">
        <f t="shared" si="7"/>
        <v>1</v>
      </c>
    </row>
    <row r="74" spans="1:14" ht="14.4" x14ac:dyDescent="0.25">
      <c r="A74" s="12" t="str">
        <f t="shared" si="5"/>
        <v/>
      </c>
      <c r="B74" s="13"/>
      <c r="C74" s="14"/>
      <c r="D74" s="15"/>
      <c r="E74" s="20"/>
      <c r="F74" s="16"/>
      <c r="G74" s="20"/>
      <c r="H74" s="13"/>
      <c r="I74" s="30"/>
      <c r="J74" s="119"/>
      <c r="K74" s="32"/>
      <c r="L74" s="17"/>
      <c r="M74" s="18">
        <f t="shared" si="6"/>
        <v>0</v>
      </c>
      <c r="N74" s="19">
        <f t="shared" si="7"/>
        <v>1</v>
      </c>
    </row>
    <row r="75" spans="1:14" ht="14.4" x14ac:dyDescent="0.25">
      <c r="A75" s="12" t="str">
        <f t="shared" si="5"/>
        <v/>
      </c>
      <c r="B75" s="13"/>
      <c r="C75" s="14"/>
      <c r="D75" s="15"/>
      <c r="E75" s="20"/>
      <c r="F75" s="16"/>
      <c r="G75" s="20"/>
      <c r="H75" s="13"/>
      <c r="I75" s="30"/>
      <c r="J75" s="119"/>
      <c r="K75" s="32"/>
      <c r="L75" s="17"/>
      <c r="M75" s="18">
        <f t="shared" si="6"/>
        <v>0</v>
      </c>
      <c r="N75" s="19">
        <f t="shared" si="7"/>
        <v>1</v>
      </c>
    </row>
    <row r="76" spans="1:14" ht="14.4" x14ac:dyDescent="0.25">
      <c r="A76" s="12" t="str">
        <f t="shared" si="5"/>
        <v/>
      </c>
      <c r="B76" s="13"/>
      <c r="C76" s="14"/>
      <c r="D76" s="15"/>
      <c r="E76" s="20"/>
      <c r="F76" s="16"/>
      <c r="G76" s="20"/>
      <c r="H76" s="13"/>
      <c r="I76" s="30"/>
      <c r="J76" s="119"/>
      <c r="K76" s="32"/>
      <c r="L76" s="17"/>
      <c r="M76" s="18">
        <f t="shared" si="6"/>
        <v>0</v>
      </c>
      <c r="N76" s="19">
        <f t="shared" si="7"/>
        <v>1</v>
      </c>
    </row>
    <row r="77" spans="1:14" ht="14.4" x14ac:dyDescent="0.25">
      <c r="A77" s="12" t="str">
        <f t="shared" si="5"/>
        <v/>
      </c>
      <c r="B77" s="13"/>
      <c r="C77" s="14"/>
      <c r="D77" s="15"/>
      <c r="E77" s="20"/>
      <c r="F77" s="16"/>
      <c r="G77" s="20"/>
      <c r="H77" s="13"/>
      <c r="I77" s="30"/>
      <c r="J77" s="119"/>
      <c r="K77" s="32"/>
      <c r="L77" s="17"/>
      <c r="M77" s="18">
        <f t="shared" si="6"/>
        <v>0</v>
      </c>
      <c r="N77" s="19">
        <f t="shared" si="7"/>
        <v>1</v>
      </c>
    </row>
    <row r="78" spans="1:14" ht="14.4" x14ac:dyDescent="0.25">
      <c r="A78" s="12" t="str">
        <f t="shared" si="5"/>
        <v/>
      </c>
      <c r="B78" s="13"/>
      <c r="C78" s="14"/>
      <c r="D78" s="15"/>
      <c r="E78" s="20"/>
      <c r="F78" s="16"/>
      <c r="G78" s="20"/>
      <c r="H78" s="13"/>
      <c r="I78" s="30"/>
      <c r="J78" s="119"/>
      <c r="K78" s="32"/>
      <c r="L78" s="17"/>
      <c r="M78" s="18">
        <f t="shared" si="6"/>
        <v>0</v>
      </c>
      <c r="N78" s="19">
        <f t="shared" si="7"/>
        <v>1</v>
      </c>
    </row>
    <row r="79" spans="1:14" ht="14.4" x14ac:dyDescent="0.25">
      <c r="A79" s="12" t="str">
        <f t="shared" si="5"/>
        <v/>
      </c>
      <c r="B79" s="13"/>
      <c r="C79" s="14"/>
      <c r="D79" s="15"/>
      <c r="E79" s="20"/>
      <c r="F79" s="16"/>
      <c r="G79" s="20"/>
      <c r="H79" s="13"/>
      <c r="I79" s="30"/>
      <c r="J79" s="119"/>
      <c r="K79" s="32"/>
      <c r="L79" s="17"/>
      <c r="M79" s="18">
        <f t="shared" si="6"/>
        <v>0</v>
      </c>
      <c r="N79" s="19">
        <f t="shared" si="7"/>
        <v>1</v>
      </c>
    </row>
    <row r="80" spans="1:14" ht="14.4" x14ac:dyDescent="0.25">
      <c r="A80" s="12" t="str">
        <f t="shared" si="5"/>
        <v/>
      </c>
      <c r="B80" s="13"/>
      <c r="C80" s="14"/>
      <c r="D80" s="15"/>
      <c r="E80" s="20"/>
      <c r="F80" s="16"/>
      <c r="G80" s="20"/>
      <c r="H80" s="13"/>
      <c r="I80" s="30"/>
      <c r="J80" s="119"/>
      <c r="K80" s="32"/>
      <c r="L80" s="17"/>
      <c r="M80" s="18">
        <f t="shared" si="6"/>
        <v>0</v>
      </c>
      <c r="N80" s="19">
        <f t="shared" si="7"/>
        <v>1</v>
      </c>
    </row>
    <row r="81" spans="1:14" ht="14.4" x14ac:dyDescent="0.25">
      <c r="A81" s="12" t="str">
        <f t="shared" si="5"/>
        <v/>
      </c>
      <c r="B81" s="13"/>
      <c r="C81" s="14"/>
      <c r="D81" s="15"/>
      <c r="E81" s="20"/>
      <c r="F81" s="16"/>
      <c r="G81" s="20"/>
      <c r="H81" s="13"/>
      <c r="I81" s="30"/>
      <c r="J81" s="119"/>
      <c r="K81" s="32"/>
      <c r="L81" s="17"/>
      <c r="M81" s="18">
        <f t="shared" si="6"/>
        <v>0</v>
      </c>
      <c r="N81" s="19">
        <f t="shared" si="7"/>
        <v>1</v>
      </c>
    </row>
    <row r="82" spans="1:14" ht="14.4" x14ac:dyDescent="0.25">
      <c r="A82" s="12" t="str">
        <f t="shared" si="5"/>
        <v/>
      </c>
      <c r="B82" s="13"/>
      <c r="C82" s="14"/>
      <c r="D82" s="15"/>
      <c r="E82" s="20"/>
      <c r="F82" s="16"/>
      <c r="G82" s="20"/>
      <c r="H82" s="13"/>
      <c r="I82" s="30"/>
      <c r="J82" s="119"/>
      <c r="K82" s="32"/>
      <c r="L82" s="17"/>
      <c r="M82" s="18">
        <f t="shared" si="6"/>
        <v>0</v>
      </c>
      <c r="N82" s="19">
        <f t="shared" si="7"/>
        <v>1</v>
      </c>
    </row>
    <row r="83" spans="1:14" ht="14.4" x14ac:dyDescent="0.25">
      <c r="A83" s="12" t="str">
        <f t="shared" si="5"/>
        <v/>
      </c>
      <c r="B83" s="13"/>
      <c r="C83" s="14"/>
      <c r="D83" s="15"/>
      <c r="E83" s="20"/>
      <c r="F83" s="16"/>
      <c r="G83" s="20"/>
      <c r="H83" s="13"/>
      <c r="I83" s="30"/>
      <c r="J83" s="119"/>
      <c r="K83" s="32"/>
      <c r="L83" s="17"/>
      <c r="M83" s="18">
        <f t="shared" si="6"/>
        <v>0</v>
      </c>
      <c r="N83" s="19">
        <f t="shared" si="7"/>
        <v>1</v>
      </c>
    </row>
    <row r="84" spans="1:14" ht="14.4" x14ac:dyDescent="0.25">
      <c r="A84" s="12" t="str">
        <f t="shared" si="5"/>
        <v/>
      </c>
      <c r="B84" s="13"/>
      <c r="C84" s="14"/>
      <c r="D84" s="15"/>
      <c r="E84" s="20"/>
      <c r="F84" s="16"/>
      <c r="G84" s="20"/>
      <c r="H84" s="13"/>
      <c r="I84" s="30"/>
      <c r="J84" s="119"/>
      <c r="K84" s="32"/>
      <c r="L84" s="17"/>
      <c r="M84" s="18">
        <f t="shared" si="6"/>
        <v>0</v>
      </c>
      <c r="N84" s="19">
        <f t="shared" si="7"/>
        <v>1</v>
      </c>
    </row>
    <row r="85" spans="1:14" ht="14.4" x14ac:dyDescent="0.25">
      <c r="A85" s="12" t="str">
        <f t="shared" si="5"/>
        <v/>
      </c>
      <c r="B85" s="13"/>
      <c r="C85" s="14"/>
      <c r="D85" s="15"/>
      <c r="E85" s="20"/>
      <c r="F85" s="16"/>
      <c r="G85" s="20"/>
      <c r="H85" s="13"/>
      <c r="I85" s="30"/>
      <c r="J85" s="119"/>
      <c r="K85" s="32"/>
      <c r="L85" s="17"/>
      <c r="M85" s="18">
        <f t="shared" si="6"/>
        <v>0</v>
      </c>
      <c r="N85" s="19">
        <f t="shared" si="7"/>
        <v>1</v>
      </c>
    </row>
    <row r="86" spans="1:14" ht="14.4" x14ac:dyDescent="0.25">
      <c r="A86" s="12" t="str">
        <f t="shared" si="5"/>
        <v/>
      </c>
      <c r="B86" s="13"/>
      <c r="C86" s="14"/>
      <c r="D86" s="15"/>
      <c r="E86" s="20"/>
      <c r="F86" s="16"/>
      <c r="G86" s="20"/>
      <c r="H86" s="13"/>
      <c r="I86" s="30"/>
      <c r="J86" s="119"/>
      <c r="K86" s="32"/>
      <c r="L86" s="17"/>
      <c r="M86" s="18">
        <f t="shared" si="6"/>
        <v>0</v>
      </c>
      <c r="N86" s="19">
        <f t="shared" si="7"/>
        <v>1</v>
      </c>
    </row>
    <row r="87" spans="1:14" ht="14.4" x14ac:dyDescent="0.25">
      <c r="A87" s="12" t="str">
        <f t="shared" si="5"/>
        <v/>
      </c>
      <c r="B87" s="13"/>
      <c r="C87" s="14"/>
      <c r="D87" s="15"/>
      <c r="E87" s="20"/>
      <c r="F87" s="16"/>
      <c r="G87" s="20"/>
      <c r="H87" s="13"/>
      <c r="I87" s="30"/>
      <c r="J87" s="119"/>
      <c r="K87" s="32"/>
      <c r="L87" s="17"/>
      <c r="M87" s="18">
        <f t="shared" si="6"/>
        <v>0</v>
      </c>
      <c r="N87" s="19">
        <f t="shared" si="7"/>
        <v>1</v>
      </c>
    </row>
    <row r="88" spans="1:14" ht="14.4" x14ac:dyDescent="0.25">
      <c r="A88" s="12" t="str">
        <f t="shared" si="5"/>
        <v/>
      </c>
      <c r="B88" s="13"/>
      <c r="C88" s="14"/>
      <c r="D88" s="15"/>
      <c r="E88" s="20"/>
      <c r="F88" s="16"/>
      <c r="G88" s="20"/>
      <c r="H88" s="13"/>
      <c r="I88" s="30"/>
      <c r="J88" s="119"/>
      <c r="K88" s="32"/>
      <c r="L88" s="17"/>
      <c r="M88" s="18">
        <f t="shared" si="6"/>
        <v>0</v>
      </c>
      <c r="N88" s="19">
        <f t="shared" si="7"/>
        <v>1</v>
      </c>
    </row>
    <row r="89" spans="1:14" ht="14.4" x14ac:dyDescent="0.25">
      <c r="A89" s="12" t="str">
        <f t="shared" si="5"/>
        <v/>
      </c>
      <c r="B89" s="13"/>
      <c r="C89" s="14"/>
      <c r="D89" s="15"/>
      <c r="E89" s="20"/>
      <c r="F89" s="16"/>
      <c r="G89" s="20"/>
      <c r="H89" s="13"/>
      <c r="I89" s="30"/>
      <c r="J89" s="119"/>
      <c r="K89" s="32"/>
      <c r="L89" s="17"/>
      <c r="M89" s="18">
        <f t="shared" si="6"/>
        <v>0</v>
      </c>
      <c r="N89" s="19">
        <f t="shared" si="7"/>
        <v>1</v>
      </c>
    </row>
    <row r="90" spans="1:14" ht="14.4" x14ac:dyDescent="0.25">
      <c r="A90" s="12" t="str">
        <f t="shared" si="5"/>
        <v/>
      </c>
      <c r="B90" s="13"/>
      <c r="C90" s="14"/>
      <c r="D90" s="15"/>
      <c r="E90" s="20"/>
      <c r="F90" s="16"/>
      <c r="G90" s="20"/>
      <c r="H90" s="13"/>
      <c r="I90" s="30"/>
      <c r="J90" s="119"/>
      <c r="K90" s="32"/>
      <c r="L90" s="17"/>
      <c r="M90" s="18">
        <f t="shared" si="6"/>
        <v>0</v>
      </c>
      <c r="N90" s="19">
        <f t="shared" si="7"/>
        <v>1</v>
      </c>
    </row>
    <row r="91" spans="1:14" ht="14.4" x14ac:dyDescent="0.25">
      <c r="A91" s="12" t="str">
        <f t="shared" si="5"/>
        <v/>
      </c>
      <c r="B91" s="13"/>
      <c r="C91" s="14"/>
      <c r="D91" s="15"/>
      <c r="E91" s="20"/>
      <c r="F91" s="16"/>
      <c r="G91" s="20"/>
      <c r="H91" s="13"/>
      <c r="I91" s="30"/>
      <c r="J91" s="119"/>
      <c r="K91" s="32"/>
      <c r="L91" s="17"/>
      <c r="M91" s="18">
        <f t="shared" si="6"/>
        <v>0</v>
      </c>
      <c r="N91" s="19">
        <f t="shared" si="7"/>
        <v>1</v>
      </c>
    </row>
    <row r="92" spans="1:14" ht="14.4" x14ac:dyDescent="0.25">
      <c r="A92" s="12" t="str">
        <f t="shared" si="5"/>
        <v/>
      </c>
      <c r="B92" s="13"/>
      <c r="C92" s="14"/>
      <c r="D92" s="15"/>
      <c r="E92" s="20"/>
      <c r="F92" s="16"/>
      <c r="G92" s="20"/>
      <c r="H92" s="13"/>
      <c r="I92" s="30"/>
      <c r="J92" s="119"/>
      <c r="K92" s="32"/>
      <c r="L92" s="17"/>
      <c r="M92" s="18">
        <f t="shared" si="6"/>
        <v>0</v>
      </c>
      <c r="N92" s="19">
        <f t="shared" si="7"/>
        <v>1</v>
      </c>
    </row>
    <row r="93" spans="1:14" ht="14.4" x14ac:dyDescent="0.25">
      <c r="A93" s="12" t="str">
        <f t="shared" si="5"/>
        <v/>
      </c>
      <c r="B93" s="13"/>
      <c r="C93" s="14"/>
      <c r="D93" s="15"/>
      <c r="E93" s="20"/>
      <c r="F93" s="16"/>
      <c r="G93" s="20"/>
      <c r="H93" s="13"/>
      <c r="I93" s="30"/>
      <c r="J93" s="119"/>
      <c r="K93" s="32"/>
      <c r="L93" s="17"/>
      <c r="M93" s="18">
        <f t="shared" si="6"/>
        <v>0</v>
      </c>
      <c r="N93" s="19">
        <f t="shared" si="7"/>
        <v>1</v>
      </c>
    </row>
    <row r="94" spans="1:14" ht="14.4" x14ac:dyDescent="0.25">
      <c r="A94" s="12" t="str">
        <f t="shared" si="5"/>
        <v/>
      </c>
      <c r="B94" s="13"/>
      <c r="C94" s="14"/>
      <c r="D94" s="15"/>
      <c r="E94" s="20"/>
      <c r="F94" s="16"/>
      <c r="G94" s="20"/>
      <c r="H94" s="13"/>
      <c r="I94" s="30"/>
      <c r="J94" s="119"/>
      <c r="K94" s="32"/>
      <c r="L94" s="17"/>
      <c r="M94" s="18">
        <f t="shared" si="6"/>
        <v>0</v>
      </c>
      <c r="N94" s="19">
        <f t="shared" si="7"/>
        <v>1</v>
      </c>
    </row>
    <row r="95" spans="1:14" ht="14.4" x14ac:dyDescent="0.25">
      <c r="A95" s="12" t="str">
        <f t="shared" si="5"/>
        <v/>
      </c>
      <c r="B95" s="13"/>
      <c r="C95" s="14"/>
      <c r="D95" s="15"/>
      <c r="E95" s="20"/>
      <c r="F95" s="16"/>
      <c r="G95" s="20"/>
      <c r="H95" s="13"/>
      <c r="I95" s="30"/>
      <c r="J95" s="119"/>
      <c r="K95" s="32"/>
      <c r="L95" s="17"/>
      <c r="M95" s="18">
        <f t="shared" si="6"/>
        <v>0</v>
      </c>
      <c r="N95" s="19">
        <f t="shared" si="7"/>
        <v>1</v>
      </c>
    </row>
    <row r="96" spans="1:14" ht="14.4" x14ac:dyDescent="0.25">
      <c r="A96" s="12" t="str">
        <f t="shared" si="5"/>
        <v/>
      </c>
      <c r="B96" s="13"/>
      <c r="C96" s="14"/>
      <c r="D96" s="15"/>
      <c r="E96" s="20"/>
      <c r="F96" s="16"/>
      <c r="G96" s="20"/>
      <c r="H96" s="13"/>
      <c r="I96" s="30"/>
      <c r="J96" s="119"/>
      <c r="K96" s="32"/>
      <c r="L96" s="17"/>
      <c r="M96" s="18">
        <f t="shared" si="6"/>
        <v>0</v>
      </c>
      <c r="N96" s="19">
        <f t="shared" si="7"/>
        <v>1</v>
      </c>
    </row>
    <row r="97" spans="1:14" ht="14.4" x14ac:dyDescent="0.25">
      <c r="A97" s="12" t="str">
        <f t="shared" si="5"/>
        <v/>
      </c>
      <c r="B97" s="13"/>
      <c r="C97" s="14"/>
      <c r="D97" s="15"/>
      <c r="E97" s="20"/>
      <c r="F97" s="16"/>
      <c r="G97" s="20"/>
      <c r="H97" s="13"/>
      <c r="I97" s="30"/>
      <c r="J97" s="119"/>
      <c r="K97" s="32"/>
      <c r="L97" s="17"/>
      <c r="M97" s="18">
        <f t="shared" si="6"/>
        <v>0</v>
      </c>
      <c r="N97" s="19">
        <f t="shared" si="7"/>
        <v>1</v>
      </c>
    </row>
    <row r="98" spans="1:14" ht="15" thickBot="1" x14ac:dyDescent="0.3">
      <c r="A98" s="12" t="str">
        <f t="shared" si="5"/>
        <v/>
      </c>
      <c r="B98" s="21"/>
      <c r="C98" s="22"/>
      <c r="D98" s="23"/>
      <c r="E98" s="24"/>
      <c r="F98" s="25"/>
      <c r="G98" s="24"/>
      <c r="H98" s="21"/>
      <c r="I98" s="31"/>
      <c r="J98" s="120"/>
      <c r="K98" s="121"/>
      <c r="L98" s="26"/>
      <c r="M98" s="27">
        <f t="shared" si="6"/>
        <v>0</v>
      </c>
      <c r="N98" s="19">
        <f t="shared" si="7"/>
        <v>1</v>
      </c>
    </row>
  </sheetData>
  <sortState xmlns:xlrd2="http://schemas.microsoft.com/office/spreadsheetml/2017/richdata2" ref="A6:L68">
    <sortCondition ref="B6:B68"/>
  </sortState>
  <mergeCells count="19">
    <mergeCell ref="F3:F4"/>
    <mergeCell ref="E1:J1"/>
    <mergeCell ref="L1:M1"/>
    <mergeCell ref="B2:M2"/>
    <mergeCell ref="G3:K3"/>
    <mergeCell ref="M3:M5"/>
    <mergeCell ref="K4:K5"/>
    <mergeCell ref="E5:F5"/>
    <mergeCell ref="L3:L5"/>
    <mergeCell ref="G4:G5"/>
    <mergeCell ref="H4:H5"/>
    <mergeCell ref="I4:I5"/>
    <mergeCell ref="J4:J5"/>
    <mergeCell ref="B1:C1"/>
    <mergeCell ref="A3:A5"/>
    <mergeCell ref="B3:B5"/>
    <mergeCell ref="C3:C5"/>
    <mergeCell ref="D3:D5"/>
    <mergeCell ref="E3:E4"/>
  </mergeCells>
  <conditionalFormatting sqref="C1:D5">
    <cfRule type="duplicateValues" dxfId="21" priority="560"/>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E7FBB-256A-4B19-B30B-F492D7921C67}">
  <sheetPr codeName="Sheet15">
    <tabColor rgb="FFC00000"/>
  </sheetPr>
  <dimension ref="A1:P147"/>
  <sheetViews>
    <sheetView topLeftCell="B17" workbookViewId="0">
      <selection activeCell="C20" sqref="C20"/>
    </sheetView>
  </sheetViews>
  <sheetFormatPr defaultColWidth="9.109375" defaultRowHeight="13.2" x14ac:dyDescent="0.25"/>
  <cols>
    <col min="1" max="1" width="50.88671875" bestFit="1" customWidth="1"/>
    <col min="2" max="2" width="11" bestFit="1" customWidth="1"/>
    <col min="3" max="3" width="21.88671875" bestFit="1" customWidth="1"/>
    <col min="4" max="4" width="27" bestFit="1" customWidth="1"/>
    <col min="5" max="5" width="10.6640625" bestFit="1" customWidth="1"/>
    <col min="6" max="6" width="16.33203125" bestFit="1" customWidth="1"/>
    <col min="7" max="10" width="6.5546875" bestFit="1" customWidth="1"/>
    <col min="11" max="11" width="15.109375" bestFit="1" customWidth="1"/>
    <col min="12" max="12" width="7" bestFit="1" customWidth="1"/>
    <col min="13" max="13" width="12.88671875" bestFit="1" customWidth="1"/>
    <col min="14" max="14" width="30.5546875" bestFit="1" customWidth="1"/>
  </cols>
  <sheetData>
    <row r="1" spans="1:16" s="9" customFormat="1" ht="22.5" customHeight="1" thickBot="1" x14ac:dyDescent="0.3">
      <c r="A1" s="76">
        <f>SUM(A2-1)</f>
        <v>36</v>
      </c>
      <c r="B1" s="559" t="s">
        <v>98</v>
      </c>
      <c r="C1" s="560"/>
      <c r="D1" s="7" t="s">
        <v>11</v>
      </c>
      <c r="E1" s="539" t="s">
        <v>145</v>
      </c>
      <c r="F1" s="540"/>
      <c r="G1" s="540"/>
      <c r="H1" s="540"/>
      <c r="I1" s="540"/>
      <c r="J1" s="540"/>
      <c r="K1" s="8" t="s">
        <v>12</v>
      </c>
      <c r="L1" s="541" t="s">
        <v>146</v>
      </c>
      <c r="M1" s="542"/>
      <c r="N1" s="8" t="s">
        <v>22</v>
      </c>
    </row>
    <row r="2" spans="1:16" s="9" customFormat="1" ht="22.5" customHeight="1" thickBot="1" x14ac:dyDescent="0.3">
      <c r="A2" s="1">
        <f>COUNTA(_xlfn.UNIQUE(D6:D149))</f>
        <v>37</v>
      </c>
      <c r="B2" s="543" t="s">
        <v>23</v>
      </c>
      <c r="C2" s="544"/>
      <c r="D2" s="544"/>
      <c r="E2" s="544"/>
      <c r="F2" s="544"/>
      <c r="G2" s="544"/>
      <c r="H2" s="544"/>
      <c r="I2" s="544"/>
      <c r="J2" s="544"/>
      <c r="K2" s="544"/>
      <c r="L2" s="544"/>
      <c r="M2" s="545"/>
      <c r="N2" s="10" t="s">
        <v>24</v>
      </c>
    </row>
    <row r="3" spans="1:16" s="9" customFormat="1" ht="14.4" thickBot="1" x14ac:dyDescent="0.3">
      <c r="A3" s="524" t="s">
        <v>25</v>
      </c>
      <c r="B3" s="527" t="s">
        <v>13</v>
      </c>
      <c r="C3" s="530" t="s">
        <v>14</v>
      </c>
      <c r="D3" s="533" t="s">
        <v>15</v>
      </c>
      <c r="E3" s="536" t="s">
        <v>26</v>
      </c>
      <c r="F3" s="533" t="s">
        <v>18</v>
      </c>
      <c r="G3" s="539" t="s">
        <v>99</v>
      </c>
      <c r="H3" s="540"/>
      <c r="I3" s="540"/>
      <c r="J3" s="540"/>
      <c r="K3" s="546"/>
      <c r="L3" s="552" t="s">
        <v>10</v>
      </c>
      <c r="M3" s="547" t="s">
        <v>16</v>
      </c>
      <c r="N3" s="44" t="s">
        <v>27</v>
      </c>
    </row>
    <row r="4" spans="1:16" s="9" customFormat="1" ht="14.4" thickBot="1" x14ac:dyDescent="0.3">
      <c r="A4" s="525"/>
      <c r="B4" s="528"/>
      <c r="C4" s="531"/>
      <c r="D4" s="534"/>
      <c r="E4" s="537"/>
      <c r="F4" s="538"/>
      <c r="G4" s="555" t="s">
        <v>100</v>
      </c>
      <c r="H4" s="557" t="s">
        <v>101</v>
      </c>
      <c r="I4" s="557" t="s">
        <v>102</v>
      </c>
      <c r="J4" s="557" t="s">
        <v>103</v>
      </c>
      <c r="K4" s="533" t="s">
        <v>104</v>
      </c>
      <c r="L4" s="553"/>
      <c r="M4" s="548"/>
      <c r="N4" s="11">
        <v>3</v>
      </c>
    </row>
    <row r="5" spans="1:16" s="9" customFormat="1" ht="14.4" thickBot="1" x14ac:dyDescent="0.3">
      <c r="A5" s="526"/>
      <c r="B5" s="529"/>
      <c r="C5" s="532"/>
      <c r="D5" s="535"/>
      <c r="E5" s="550" t="s">
        <v>17</v>
      </c>
      <c r="F5" s="551"/>
      <c r="G5" s="556"/>
      <c r="H5" s="558"/>
      <c r="I5" s="558"/>
      <c r="J5" s="558"/>
      <c r="K5" s="535"/>
      <c r="L5" s="554"/>
      <c r="M5" s="549"/>
      <c r="N5" s="45">
        <f>IF(N4=1,0,IF(N4=2,1,IF(N4=3,2,0)))</f>
        <v>2</v>
      </c>
    </row>
    <row r="6" spans="1:16" ht="14.4" x14ac:dyDescent="0.25">
      <c r="A6" s="12" t="str">
        <f t="shared" ref="A6:A37" si="0">CONCATENATE(B6,C6,D6)</f>
        <v>45Kaylee FisherGem Park Royal Belle</v>
      </c>
      <c r="B6" s="13">
        <v>45</v>
      </c>
      <c r="C6" s="15" t="s">
        <v>621</v>
      </c>
      <c r="D6" s="242" t="s">
        <v>662</v>
      </c>
      <c r="E6" s="20"/>
      <c r="F6" s="16" t="s">
        <v>622</v>
      </c>
      <c r="G6" s="20">
        <v>36.200000000000003</v>
      </c>
      <c r="H6" s="13"/>
      <c r="I6" s="30"/>
      <c r="J6" s="119"/>
      <c r="K6" s="32"/>
      <c r="L6" s="13">
        <v>1</v>
      </c>
      <c r="M6" s="18">
        <f>IF(L6=1,7,IF(L6=2,6,IF(L6=3,5,IF(L6=4,4,IF(L6=5,3,IF(L6=6,2,IF(L6&gt;=6,1,0)))))))</f>
        <v>7</v>
      </c>
      <c r="N6" s="19">
        <f>SUM(M6+$N$5)</f>
        <v>9</v>
      </c>
      <c r="O6" s="29"/>
      <c r="P6" s="29"/>
    </row>
    <row r="7" spans="1:16" ht="14.4" x14ac:dyDescent="0.25">
      <c r="A7" s="12" t="str">
        <f t="shared" si="0"/>
        <v>45Jayda ReevesTosca</v>
      </c>
      <c r="B7" s="13">
        <v>45</v>
      </c>
      <c r="C7" s="15" t="s">
        <v>623</v>
      </c>
      <c r="D7" s="14" t="s">
        <v>624</v>
      </c>
      <c r="E7" s="20"/>
      <c r="F7" s="16" t="s">
        <v>622</v>
      </c>
      <c r="G7" s="20">
        <v>57.2</v>
      </c>
      <c r="H7" s="13"/>
      <c r="I7" s="30"/>
      <c r="J7" s="119"/>
      <c r="K7" s="32"/>
      <c r="L7" s="13">
        <v>2</v>
      </c>
      <c r="M7" s="18">
        <f t="shared" ref="M7:M28" si="1">IF(L7=1,7,IF(L7=2,6,IF(L7=3,5,IF(L7=4,4,IF(L7=5,3,IF(L7=6,2,IF(L7&gt;=6,1,0)))))))</f>
        <v>6</v>
      </c>
      <c r="N7" s="19">
        <f>SUM(M7+$N$5)</f>
        <v>8</v>
      </c>
      <c r="O7" s="29"/>
      <c r="P7" s="29"/>
    </row>
    <row r="8" spans="1:16" ht="14.4" x14ac:dyDescent="0.25">
      <c r="A8" s="12" t="str">
        <f t="shared" si="0"/>
        <v>45Koa DoyleGracie</v>
      </c>
      <c r="B8" s="13">
        <v>45</v>
      </c>
      <c r="C8" s="15" t="s">
        <v>625</v>
      </c>
      <c r="D8" s="14" t="s">
        <v>626</v>
      </c>
      <c r="E8" s="20"/>
      <c r="F8" s="16" t="s">
        <v>622</v>
      </c>
      <c r="G8" s="20">
        <v>68</v>
      </c>
      <c r="H8" s="13"/>
      <c r="I8" s="30"/>
      <c r="J8" s="119"/>
      <c r="K8" s="32"/>
      <c r="L8" s="13">
        <v>3</v>
      </c>
      <c r="M8" s="18">
        <f t="shared" si="1"/>
        <v>5</v>
      </c>
      <c r="N8" s="19">
        <f>SUM(M8+$N$5)</f>
        <v>7</v>
      </c>
      <c r="O8" s="29"/>
      <c r="P8" s="29"/>
    </row>
    <row r="9" spans="1:16" ht="14.4" x14ac:dyDescent="0.25">
      <c r="A9" s="12" t="str">
        <f t="shared" si="0"/>
        <v>45Samantha CookWbl Shinju</v>
      </c>
      <c r="B9" s="13">
        <v>45</v>
      </c>
      <c r="C9" s="15" t="s">
        <v>627</v>
      </c>
      <c r="D9" s="14" t="s">
        <v>663</v>
      </c>
      <c r="E9" s="20"/>
      <c r="F9" s="16"/>
      <c r="G9" s="271">
        <v>78</v>
      </c>
      <c r="H9" s="13"/>
      <c r="I9" s="30"/>
      <c r="J9" s="119"/>
      <c r="K9" s="32"/>
      <c r="L9" s="13">
        <v>1</v>
      </c>
      <c r="M9" s="18">
        <v>0</v>
      </c>
      <c r="N9" s="19">
        <v>0</v>
      </c>
      <c r="O9" s="29"/>
      <c r="P9" s="29"/>
    </row>
    <row r="10" spans="1:16" ht="14.4" x14ac:dyDescent="0.25">
      <c r="A10" s="12" t="str">
        <f t="shared" si="0"/>
        <v>45Mia HolbertonJupiter'S Start</v>
      </c>
      <c r="B10" s="13">
        <v>45</v>
      </c>
      <c r="C10" s="15" t="s">
        <v>628</v>
      </c>
      <c r="D10" s="14" t="s">
        <v>664</v>
      </c>
      <c r="E10" s="20"/>
      <c r="F10" s="16"/>
      <c r="G10" s="271">
        <v>102.4</v>
      </c>
      <c r="H10" s="13"/>
      <c r="I10" s="30"/>
      <c r="J10" s="119"/>
      <c r="K10" s="32"/>
      <c r="L10" s="13">
        <v>1</v>
      </c>
      <c r="M10" s="18">
        <v>0</v>
      </c>
      <c r="N10" s="19">
        <v>0</v>
      </c>
      <c r="O10" s="29"/>
      <c r="P10" s="29"/>
    </row>
    <row r="11" spans="1:16" ht="14.4" x14ac:dyDescent="0.25">
      <c r="A11" s="403" t="str">
        <f t="shared" si="0"/>
        <v>65Macey GreenBelfast Whistling Dixie</v>
      </c>
      <c r="B11" s="30">
        <v>65</v>
      </c>
      <c r="C11" s="15" t="s">
        <v>218</v>
      </c>
      <c r="D11" s="242" t="s">
        <v>259</v>
      </c>
      <c r="E11" s="20"/>
      <c r="F11" s="16" t="s">
        <v>629</v>
      </c>
      <c r="G11" s="20"/>
      <c r="H11" s="13">
        <v>40.71</v>
      </c>
      <c r="I11" s="30"/>
      <c r="J11" s="119"/>
      <c r="K11" s="32"/>
      <c r="L11" s="13">
        <v>1</v>
      </c>
      <c r="M11" s="18">
        <f t="shared" si="1"/>
        <v>7</v>
      </c>
      <c r="N11" s="19">
        <f>SUM(M11+$N$5)</f>
        <v>9</v>
      </c>
      <c r="P11" s="29"/>
    </row>
    <row r="12" spans="1:16" ht="14.4" x14ac:dyDescent="0.25">
      <c r="A12" s="403" t="str">
        <f t="shared" si="0"/>
        <v>65Skye NathanMiss Sunset</v>
      </c>
      <c r="B12" s="30">
        <v>65</v>
      </c>
      <c r="C12" s="15" t="s">
        <v>652</v>
      </c>
      <c r="D12" s="14" t="s">
        <v>665</v>
      </c>
      <c r="E12" s="20"/>
      <c r="F12" s="16"/>
      <c r="G12" s="20"/>
      <c r="H12" s="13">
        <v>42.06</v>
      </c>
      <c r="I12" s="30"/>
      <c r="J12" s="119"/>
      <c r="K12" s="32"/>
      <c r="L12" s="13">
        <v>2</v>
      </c>
      <c r="M12" s="18">
        <f t="shared" si="1"/>
        <v>6</v>
      </c>
      <c r="N12" s="19">
        <f>SUM(M12+$N$5)</f>
        <v>8</v>
      </c>
    </row>
    <row r="13" spans="1:16" ht="14.4" x14ac:dyDescent="0.25">
      <c r="A13" s="403" t="str">
        <f t="shared" si="0"/>
        <v>65Willow BennettBeelo-Bi Thorpedo</v>
      </c>
      <c r="B13" s="30">
        <v>65</v>
      </c>
      <c r="C13" s="238" t="s">
        <v>456</v>
      </c>
      <c r="D13" s="242" t="s">
        <v>458</v>
      </c>
      <c r="E13" s="20"/>
      <c r="F13" s="16" t="s">
        <v>630</v>
      </c>
      <c r="G13" s="20"/>
      <c r="H13" s="13">
        <v>52.32</v>
      </c>
      <c r="I13" s="30"/>
      <c r="J13" s="119"/>
      <c r="K13" s="32"/>
      <c r="L13" s="13">
        <v>3</v>
      </c>
      <c r="M13" s="18">
        <f t="shared" si="1"/>
        <v>5</v>
      </c>
      <c r="N13" s="19">
        <f>SUM(M13+$N$5)</f>
        <v>7</v>
      </c>
    </row>
    <row r="14" spans="1:16" ht="14.4" x14ac:dyDescent="0.25">
      <c r="A14" s="403" t="str">
        <f t="shared" si="0"/>
        <v>65Dixie HinchcliffKismet Park Bocelli</v>
      </c>
      <c r="B14" s="30">
        <v>65</v>
      </c>
      <c r="C14" s="238" t="s">
        <v>631</v>
      </c>
      <c r="D14" s="14" t="s">
        <v>632</v>
      </c>
      <c r="E14" s="20"/>
      <c r="F14" s="16" t="s">
        <v>630</v>
      </c>
      <c r="G14" s="20"/>
      <c r="H14" s="13">
        <v>78.39</v>
      </c>
      <c r="I14" s="30"/>
      <c r="J14" s="119"/>
      <c r="K14" s="32"/>
      <c r="L14" s="237">
        <v>4</v>
      </c>
      <c r="M14" s="18">
        <v>0</v>
      </c>
      <c r="N14" s="19">
        <v>0</v>
      </c>
    </row>
    <row r="15" spans="1:16" ht="14.4" x14ac:dyDescent="0.25">
      <c r="A15" s="403" t="str">
        <f t="shared" si="0"/>
        <v>65Justin HardyHp</v>
      </c>
      <c r="B15" s="30">
        <v>65</v>
      </c>
      <c r="C15" s="15" t="s">
        <v>653</v>
      </c>
      <c r="D15" s="14" t="s">
        <v>666</v>
      </c>
      <c r="E15" s="20"/>
      <c r="F15" s="16"/>
      <c r="G15" s="20"/>
      <c r="H15" s="13">
        <v>44.11</v>
      </c>
      <c r="I15" s="30"/>
      <c r="J15" s="119"/>
      <c r="K15" s="32"/>
      <c r="L15" s="237">
        <v>1</v>
      </c>
      <c r="M15" s="18">
        <v>0</v>
      </c>
      <c r="N15" s="19">
        <v>0</v>
      </c>
    </row>
    <row r="16" spans="1:16" ht="14.4" x14ac:dyDescent="0.25">
      <c r="A16" s="403" t="str">
        <f t="shared" si="0"/>
        <v>65Shahna DavisLuvash Eco</v>
      </c>
      <c r="B16" s="30">
        <v>65</v>
      </c>
      <c r="C16" s="15" t="s">
        <v>654</v>
      </c>
      <c r="D16" s="14" t="s">
        <v>633</v>
      </c>
      <c r="E16" s="20"/>
      <c r="F16" s="16"/>
      <c r="G16" s="20"/>
      <c r="H16" s="13">
        <v>44.18</v>
      </c>
      <c r="I16" s="30"/>
      <c r="J16" s="119"/>
      <c r="K16" s="32"/>
      <c r="L16" s="13">
        <v>2</v>
      </c>
      <c r="M16" s="18">
        <f t="shared" si="1"/>
        <v>6</v>
      </c>
      <c r="N16" s="19">
        <v>0</v>
      </c>
    </row>
    <row r="17" spans="1:14" ht="14.4" x14ac:dyDescent="0.25">
      <c r="A17" s="403" t="str">
        <f t="shared" si="0"/>
        <v>65Rebecca GreenRowena Pixie</v>
      </c>
      <c r="B17" s="30">
        <v>65</v>
      </c>
      <c r="C17" s="15" t="s">
        <v>655</v>
      </c>
      <c r="D17" s="14" t="s">
        <v>634</v>
      </c>
      <c r="E17" s="20"/>
      <c r="F17" s="16"/>
      <c r="G17" s="20"/>
      <c r="H17" s="13">
        <v>61.99</v>
      </c>
      <c r="I17" s="30"/>
      <c r="J17" s="119"/>
      <c r="K17" s="32"/>
      <c r="L17" s="13">
        <v>3</v>
      </c>
      <c r="M17" s="18">
        <f t="shared" si="1"/>
        <v>5</v>
      </c>
      <c r="N17" s="19">
        <f t="shared" ref="N17:N23" si="2">SUM(M17+$N$5)</f>
        <v>7</v>
      </c>
    </row>
    <row r="18" spans="1:14" ht="14.4" x14ac:dyDescent="0.25">
      <c r="A18" s="403" t="str">
        <f t="shared" si="0"/>
        <v>65Amy ChallenorKoonawarra Fighter Pilot</v>
      </c>
      <c r="B18" s="30">
        <v>65</v>
      </c>
      <c r="C18" s="15" t="s">
        <v>313</v>
      </c>
      <c r="D18" s="14" t="s">
        <v>314</v>
      </c>
      <c r="E18" s="20"/>
      <c r="F18" s="16" t="s">
        <v>630</v>
      </c>
      <c r="G18" s="20"/>
      <c r="H18" s="13">
        <v>35.18</v>
      </c>
      <c r="I18" s="30"/>
      <c r="J18" s="119"/>
      <c r="K18" s="32"/>
      <c r="L18" s="13">
        <v>1</v>
      </c>
      <c r="M18" s="18">
        <f t="shared" si="1"/>
        <v>7</v>
      </c>
      <c r="N18" s="19">
        <f t="shared" si="2"/>
        <v>9</v>
      </c>
    </row>
    <row r="19" spans="1:14" ht="14.4" x14ac:dyDescent="0.25">
      <c r="A19" s="403" t="str">
        <f t="shared" si="0"/>
        <v>65Zarli CurtisProtectable</v>
      </c>
      <c r="B19" s="30">
        <v>65</v>
      </c>
      <c r="C19" s="15" t="s">
        <v>635</v>
      </c>
      <c r="D19" s="14" t="s">
        <v>667</v>
      </c>
      <c r="E19" s="20"/>
      <c r="F19" s="16" t="s">
        <v>630</v>
      </c>
      <c r="G19" s="20"/>
      <c r="H19" s="13">
        <v>36.25</v>
      </c>
      <c r="I19" s="30"/>
      <c r="J19" s="119"/>
      <c r="K19" s="32"/>
      <c r="L19" s="13">
        <v>2</v>
      </c>
      <c r="M19" s="18">
        <f t="shared" si="1"/>
        <v>6</v>
      </c>
      <c r="N19" s="19">
        <f t="shared" si="2"/>
        <v>8</v>
      </c>
    </row>
    <row r="20" spans="1:14" ht="14.4" x14ac:dyDescent="0.25">
      <c r="A20" s="403" t="str">
        <f t="shared" si="0"/>
        <v>65Hannah SteinhoffSense Of Self</v>
      </c>
      <c r="B20" s="30">
        <v>65</v>
      </c>
      <c r="C20" s="15" t="s">
        <v>656</v>
      </c>
      <c r="D20" s="14" t="s">
        <v>668</v>
      </c>
      <c r="E20" s="20"/>
      <c r="F20" s="16" t="s">
        <v>630</v>
      </c>
      <c r="G20" s="20"/>
      <c r="H20" s="13">
        <v>40.4</v>
      </c>
      <c r="I20" s="30"/>
      <c r="J20" s="119"/>
      <c r="K20" s="32"/>
      <c r="L20" s="13">
        <v>3</v>
      </c>
      <c r="M20" s="18">
        <f t="shared" si="1"/>
        <v>5</v>
      </c>
      <c r="N20" s="19">
        <f t="shared" si="2"/>
        <v>7</v>
      </c>
    </row>
    <row r="21" spans="1:14" ht="14.4" x14ac:dyDescent="0.25">
      <c r="A21" s="403" t="str">
        <f t="shared" si="0"/>
        <v>65Tessa EdwardsSliced Bread</v>
      </c>
      <c r="B21" s="30">
        <v>65</v>
      </c>
      <c r="C21" s="15" t="s">
        <v>657</v>
      </c>
      <c r="D21" s="14" t="s">
        <v>636</v>
      </c>
      <c r="E21" s="20"/>
      <c r="F21" s="16"/>
      <c r="G21" s="20"/>
      <c r="H21" s="13">
        <v>44.89</v>
      </c>
      <c r="I21" s="30"/>
      <c r="J21" s="119"/>
      <c r="K21" s="32"/>
      <c r="L21" s="13">
        <v>4</v>
      </c>
      <c r="M21" s="18">
        <f t="shared" si="1"/>
        <v>4</v>
      </c>
      <c r="N21" s="19">
        <f t="shared" si="2"/>
        <v>6</v>
      </c>
    </row>
    <row r="22" spans="1:14" ht="14.4" x14ac:dyDescent="0.25">
      <c r="A22" s="403" t="str">
        <f t="shared" si="0"/>
        <v>65Taiah CurtisFranks Reward</v>
      </c>
      <c r="B22" s="30">
        <v>65</v>
      </c>
      <c r="C22" s="15" t="s">
        <v>658</v>
      </c>
      <c r="D22" s="14" t="s">
        <v>669</v>
      </c>
      <c r="E22" s="20"/>
      <c r="F22" s="16" t="s">
        <v>622</v>
      </c>
      <c r="G22" s="20"/>
      <c r="H22" s="13">
        <v>45.9</v>
      </c>
      <c r="I22" s="30"/>
      <c r="J22" s="119"/>
      <c r="K22" s="32"/>
      <c r="L22" s="13">
        <v>5</v>
      </c>
      <c r="M22" s="18">
        <f t="shared" si="1"/>
        <v>3</v>
      </c>
      <c r="N22" s="19">
        <f t="shared" si="2"/>
        <v>5</v>
      </c>
    </row>
    <row r="23" spans="1:14" ht="14.4" x14ac:dyDescent="0.25">
      <c r="A23" s="403" t="str">
        <f t="shared" si="0"/>
        <v>65Sienna OwenPrincess Fiona</v>
      </c>
      <c r="B23" s="30">
        <v>65</v>
      </c>
      <c r="C23" s="15" t="s">
        <v>360</v>
      </c>
      <c r="D23" s="14" t="s">
        <v>670</v>
      </c>
      <c r="E23" s="20"/>
      <c r="F23" s="16" t="s">
        <v>622</v>
      </c>
      <c r="G23" s="20"/>
      <c r="H23" s="13">
        <v>58.51</v>
      </c>
      <c r="I23" s="30"/>
      <c r="J23" s="119"/>
      <c r="K23" s="32"/>
      <c r="L23" s="13">
        <v>6</v>
      </c>
      <c r="M23" s="18">
        <f t="shared" si="1"/>
        <v>2</v>
      </c>
      <c r="N23" s="19">
        <f t="shared" si="2"/>
        <v>4</v>
      </c>
    </row>
    <row r="24" spans="1:14" ht="14.4" x14ac:dyDescent="0.25">
      <c r="A24" s="403" t="str">
        <f t="shared" si="0"/>
        <v>65Benjumen KloedenDesert Dusk</v>
      </c>
      <c r="B24" s="30">
        <v>65</v>
      </c>
      <c r="C24" s="15" t="s">
        <v>436</v>
      </c>
      <c r="D24" s="14" t="s">
        <v>671</v>
      </c>
      <c r="E24" s="20"/>
      <c r="F24" s="16" t="s">
        <v>637</v>
      </c>
      <c r="G24" s="20"/>
      <c r="H24" s="13">
        <v>92.61</v>
      </c>
      <c r="I24" s="30"/>
      <c r="J24" s="119"/>
      <c r="K24" s="32"/>
      <c r="L24" s="237">
        <v>7</v>
      </c>
      <c r="M24" s="18">
        <v>0</v>
      </c>
      <c r="N24" s="19">
        <v>0</v>
      </c>
    </row>
    <row r="25" spans="1:14" ht="14.4" x14ac:dyDescent="0.25">
      <c r="A25" s="12" t="str">
        <f t="shared" si="0"/>
        <v>80Addison MoirWannabe A Chocolate Snowflake</v>
      </c>
      <c r="B25" s="13">
        <v>80</v>
      </c>
      <c r="C25" s="15" t="s">
        <v>638</v>
      </c>
      <c r="D25" s="14" t="s">
        <v>672</v>
      </c>
      <c r="E25" s="20"/>
      <c r="F25" s="16" t="s">
        <v>622</v>
      </c>
      <c r="G25" s="20"/>
      <c r="H25" s="13"/>
      <c r="I25" s="30"/>
      <c r="J25" s="119"/>
      <c r="K25" s="32"/>
      <c r="L25" s="13">
        <v>1</v>
      </c>
      <c r="M25" s="18">
        <f t="shared" si="1"/>
        <v>7</v>
      </c>
      <c r="N25" s="19">
        <f t="shared" ref="N25:N31" si="3">SUM(M25+$N$5)</f>
        <v>9</v>
      </c>
    </row>
    <row r="26" spans="1:14" ht="14.4" x14ac:dyDescent="0.25">
      <c r="A26" s="12" t="str">
        <f t="shared" si="0"/>
        <v>80Mikayla OwenRebel Flight</v>
      </c>
      <c r="B26" s="13">
        <v>80</v>
      </c>
      <c r="C26" s="15" t="s">
        <v>639</v>
      </c>
      <c r="D26" s="14" t="s">
        <v>673</v>
      </c>
      <c r="E26" s="20"/>
      <c r="F26" s="16" t="s">
        <v>622</v>
      </c>
      <c r="G26" s="20"/>
      <c r="H26" s="13"/>
      <c r="I26" s="30">
        <v>36.61</v>
      </c>
      <c r="J26" s="119"/>
      <c r="K26" s="32"/>
      <c r="L26" s="13">
        <v>1</v>
      </c>
      <c r="M26" s="18">
        <f t="shared" si="1"/>
        <v>7</v>
      </c>
      <c r="N26" s="19">
        <f t="shared" si="3"/>
        <v>9</v>
      </c>
    </row>
    <row r="27" spans="1:14" ht="14.4" x14ac:dyDescent="0.25">
      <c r="A27" s="12" t="str">
        <f t="shared" si="0"/>
        <v>80Jasmin HollandFinal Chill</v>
      </c>
      <c r="B27" s="13">
        <v>80</v>
      </c>
      <c r="C27" s="15" t="s">
        <v>640</v>
      </c>
      <c r="D27" s="14" t="s">
        <v>674</v>
      </c>
      <c r="E27" s="20"/>
      <c r="F27" s="16"/>
      <c r="G27" s="20"/>
      <c r="H27" s="13"/>
      <c r="I27" s="30">
        <v>49.01</v>
      </c>
      <c r="J27" s="119"/>
      <c r="K27" s="32"/>
      <c r="L27" s="13">
        <v>2</v>
      </c>
      <c r="M27" s="18">
        <f t="shared" si="1"/>
        <v>6</v>
      </c>
      <c r="N27" s="19">
        <f t="shared" si="3"/>
        <v>8</v>
      </c>
    </row>
    <row r="28" spans="1:14" ht="14.4" x14ac:dyDescent="0.25">
      <c r="A28" s="12" t="str">
        <f t="shared" si="0"/>
        <v>80Joanne LangeClare Downs Sultans of Swing</v>
      </c>
      <c r="B28" s="13">
        <v>80</v>
      </c>
      <c r="C28" s="238" t="s">
        <v>374</v>
      </c>
      <c r="D28" s="242" t="s">
        <v>375</v>
      </c>
      <c r="E28" s="20"/>
      <c r="F28" s="16" t="s">
        <v>641</v>
      </c>
      <c r="G28" s="20"/>
      <c r="H28" s="13"/>
      <c r="I28" s="30">
        <v>59.25</v>
      </c>
      <c r="J28" s="119"/>
      <c r="K28" s="32"/>
      <c r="L28" s="13">
        <v>3</v>
      </c>
      <c r="M28" s="18">
        <f t="shared" si="1"/>
        <v>5</v>
      </c>
      <c r="N28" s="19">
        <f t="shared" si="3"/>
        <v>7</v>
      </c>
    </row>
    <row r="29" spans="1:14" ht="14.4" x14ac:dyDescent="0.25">
      <c r="A29" s="12" t="str">
        <f t="shared" si="0"/>
        <v>80Matilda SteinhoffSwipe It</v>
      </c>
      <c r="B29" s="13">
        <v>80</v>
      </c>
      <c r="C29" s="15" t="s">
        <v>642</v>
      </c>
      <c r="D29" s="14" t="s">
        <v>675</v>
      </c>
      <c r="E29" s="20"/>
      <c r="F29" s="16" t="s">
        <v>643</v>
      </c>
      <c r="G29" s="20"/>
      <c r="H29" s="13"/>
      <c r="I29" s="30">
        <v>79.540000000000006</v>
      </c>
      <c r="J29" s="119"/>
      <c r="K29" s="32"/>
      <c r="L29" s="13">
        <v>4</v>
      </c>
      <c r="M29" s="18">
        <f t="shared" ref="M29:M34" si="4">IF(L29=1,7,IF(L29=2,6,IF(L29=3,5,IF(L29=4,4,IF(L29=5,3,IF(L29=6,2,IF(L29&gt;=6,1,0)))))))</f>
        <v>4</v>
      </c>
      <c r="N29" s="19">
        <f t="shared" si="3"/>
        <v>6</v>
      </c>
    </row>
    <row r="30" spans="1:14" ht="14.4" x14ac:dyDescent="0.25">
      <c r="A30" s="12" t="str">
        <f t="shared" si="0"/>
        <v>80Dawn NationCosta</v>
      </c>
      <c r="B30" s="13">
        <v>80</v>
      </c>
      <c r="C30" s="15" t="s">
        <v>659</v>
      </c>
      <c r="D30" s="14" t="s">
        <v>676</v>
      </c>
      <c r="E30" s="20"/>
      <c r="F30" s="16"/>
      <c r="G30" s="20"/>
      <c r="H30" s="13"/>
      <c r="I30" s="30"/>
      <c r="J30" s="119"/>
      <c r="K30" s="32"/>
      <c r="L30" s="13">
        <v>1</v>
      </c>
      <c r="M30" s="18">
        <f t="shared" si="4"/>
        <v>7</v>
      </c>
      <c r="N30" s="19">
        <f t="shared" si="3"/>
        <v>9</v>
      </c>
    </row>
    <row r="31" spans="1:14" ht="14.4" x14ac:dyDescent="0.25">
      <c r="A31" s="12" t="str">
        <f t="shared" si="0"/>
        <v>95Jasmin HollandInverglen</v>
      </c>
      <c r="B31" s="13">
        <v>95</v>
      </c>
      <c r="C31" s="15" t="s">
        <v>640</v>
      </c>
      <c r="D31" s="14" t="s">
        <v>677</v>
      </c>
      <c r="E31" s="20"/>
      <c r="F31" s="16"/>
      <c r="G31" s="20"/>
      <c r="H31" s="13"/>
      <c r="I31" s="30">
        <v>45.2</v>
      </c>
      <c r="J31" s="119"/>
      <c r="K31" s="32"/>
      <c r="L31" s="13">
        <v>1</v>
      </c>
      <c r="M31" s="18">
        <f t="shared" si="4"/>
        <v>7</v>
      </c>
      <c r="N31" s="19">
        <f t="shared" si="3"/>
        <v>9</v>
      </c>
    </row>
    <row r="32" spans="1:14" ht="14.4" x14ac:dyDescent="0.25">
      <c r="A32" s="12" t="str">
        <f t="shared" si="0"/>
        <v>105Isabella Day SwainBml Blackjack</v>
      </c>
      <c r="B32" s="13">
        <v>105</v>
      </c>
      <c r="C32" s="15" t="s">
        <v>660</v>
      </c>
      <c r="D32" s="14" t="s">
        <v>678</v>
      </c>
      <c r="E32" s="20"/>
      <c r="F32" s="16"/>
      <c r="G32" s="20"/>
      <c r="H32" s="13"/>
      <c r="I32" s="30">
        <v>80.38</v>
      </c>
      <c r="J32" s="119"/>
      <c r="K32" s="32"/>
      <c r="L32" s="237">
        <v>1</v>
      </c>
      <c r="M32" s="18">
        <f t="shared" si="4"/>
        <v>7</v>
      </c>
      <c r="N32" s="19">
        <v>0</v>
      </c>
    </row>
    <row r="33" spans="1:14" ht="14.4" x14ac:dyDescent="0.25">
      <c r="A33" s="12" t="str">
        <f t="shared" si="0"/>
        <v/>
      </c>
      <c r="B33" s="13"/>
      <c r="C33" s="15" t="s">
        <v>19</v>
      </c>
      <c r="D33" s="14" t="s">
        <v>19</v>
      </c>
      <c r="E33" s="20"/>
      <c r="F33" s="16"/>
      <c r="G33" s="20"/>
      <c r="H33" s="13"/>
      <c r="I33" s="30"/>
      <c r="J33" s="119"/>
      <c r="K33" s="32"/>
      <c r="L33" s="237"/>
      <c r="M33" s="18">
        <f t="shared" si="4"/>
        <v>0</v>
      </c>
      <c r="N33" s="19">
        <v>0</v>
      </c>
    </row>
    <row r="34" spans="1:14" ht="14.4" x14ac:dyDescent="0.25">
      <c r="A34" s="12" t="str">
        <f t="shared" si="0"/>
        <v>45Lexy ColtonMisty</v>
      </c>
      <c r="B34" s="13">
        <v>45</v>
      </c>
      <c r="C34" s="15" t="s">
        <v>644</v>
      </c>
      <c r="D34" s="14" t="s">
        <v>679</v>
      </c>
      <c r="E34" s="20"/>
      <c r="F34" s="16"/>
      <c r="G34" s="20" t="s">
        <v>645</v>
      </c>
      <c r="H34" s="13"/>
      <c r="I34" s="30"/>
      <c r="J34" s="119"/>
      <c r="K34" s="32"/>
      <c r="L34" s="237"/>
      <c r="M34" s="18">
        <f t="shared" si="4"/>
        <v>0</v>
      </c>
      <c r="N34" s="19">
        <v>0</v>
      </c>
    </row>
    <row r="35" spans="1:14" ht="14.4" x14ac:dyDescent="0.25">
      <c r="A35" s="12" t="str">
        <f t="shared" si="0"/>
        <v>45Matilda LaudehrForest View Eternally Regal</v>
      </c>
      <c r="B35" s="13">
        <v>45</v>
      </c>
      <c r="C35" s="15" t="s">
        <v>646</v>
      </c>
      <c r="D35" s="14" t="s">
        <v>680</v>
      </c>
      <c r="E35" s="20"/>
      <c r="F35" s="16"/>
      <c r="G35" s="20" t="s">
        <v>647</v>
      </c>
      <c r="H35" s="13"/>
      <c r="I35" s="30"/>
      <c r="J35" s="119"/>
      <c r="K35" s="32"/>
      <c r="L35" s="13"/>
      <c r="M35" s="18"/>
      <c r="N35" s="19"/>
    </row>
    <row r="36" spans="1:14" ht="14.4" x14ac:dyDescent="0.25">
      <c r="A36" s="12" t="str">
        <f t="shared" si="0"/>
        <v>45Stella FoxleySister Snippet</v>
      </c>
      <c r="B36" s="13">
        <v>45</v>
      </c>
      <c r="C36" s="15" t="s">
        <v>661</v>
      </c>
      <c r="D36" s="14" t="s">
        <v>681</v>
      </c>
      <c r="E36" s="20"/>
      <c r="F36" s="16"/>
      <c r="G36" s="20" t="s">
        <v>647</v>
      </c>
      <c r="H36" s="13"/>
      <c r="I36" s="30"/>
      <c r="J36" s="119"/>
      <c r="K36" s="32"/>
      <c r="L36" s="13"/>
      <c r="M36" s="18"/>
      <c r="N36" s="19"/>
    </row>
    <row r="37" spans="1:14" ht="14.4" x14ac:dyDescent="0.25">
      <c r="A37" s="12" t="str">
        <f t="shared" si="0"/>
        <v>65Charlotte AbbottKellerains Royal Time</v>
      </c>
      <c r="B37" s="13">
        <v>65</v>
      </c>
      <c r="C37" s="15" t="s">
        <v>648</v>
      </c>
      <c r="D37" s="14" t="s">
        <v>682</v>
      </c>
      <c r="E37" s="20"/>
      <c r="F37" s="16"/>
      <c r="G37" s="20" t="s">
        <v>647</v>
      </c>
      <c r="H37" s="13"/>
      <c r="I37" s="30"/>
      <c r="J37" s="119"/>
      <c r="K37" s="32"/>
      <c r="L37" s="13"/>
      <c r="M37" s="18"/>
      <c r="N37" s="19"/>
    </row>
    <row r="38" spans="1:14" ht="14.4" x14ac:dyDescent="0.25">
      <c r="A38" s="12" t="str">
        <f t="shared" ref="A38:A69" si="5">CONCATENATE(B38,C38,D38)</f>
        <v>65Isla ParkerGlenorah Abilene</v>
      </c>
      <c r="B38" s="13">
        <v>65</v>
      </c>
      <c r="C38" s="15" t="s">
        <v>649</v>
      </c>
      <c r="D38" s="14" t="s">
        <v>683</v>
      </c>
      <c r="E38" s="20"/>
      <c r="F38" s="16"/>
      <c r="G38" s="20" t="s">
        <v>647</v>
      </c>
      <c r="H38" s="13"/>
      <c r="I38" s="30"/>
      <c r="J38" s="119"/>
      <c r="K38" s="32"/>
      <c r="L38" s="13"/>
      <c r="M38" s="18"/>
      <c r="N38" s="19"/>
    </row>
    <row r="39" spans="1:14" ht="14.4" x14ac:dyDescent="0.25">
      <c r="A39" s="12" t="str">
        <f t="shared" si="5"/>
        <v>65Isla HendryKarma Park Easter Parade</v>
      </c>
      <c r="B39" s="13">
        <v>65</v>
      </c>
      <c r="C39" s="15" t="s">
        <v>650</v>
      </c>
      <c r="D39" s="14" t="s">
        <v>684</v>
      </c>
      <c r="E39" s="20"/>
      <c r="F39" s="16"/>
      <c r="G39" s="20" t="s">
        <v>647</v>
      </c>
      <c r="H39" s="13"/>
      <c r="I39" s="30"/>
      <c r="J39" s="119"/>
      <c r="K39" s="32"/>
      <c r="L39" s="13"/>
      <c r="M39" s="18"/>
      <c r="N39" s="19"/>
    </row>
    <row r="40" spans="1:14" ht="14.4" x14ac:dyDescent="0.25">
      <c r="A40" s="12" t="str">
        <f t="shared" si="5"/>
        <v>65Matilda KingKialla Dawn</v>
      </c>
      <c r="B40" s="13">
        <v>65</v>
      </c>
      <c r="C40" s="15" t="s">
        <v>651</v>
      </c>
      <c r="D40" s="14" t="s">
        <v>685</v>
      </c>
      <c r="E40" s="20"/>
      <c r="F40" s="16"/>
      <c r="G40" s="20" t="s">
        <v>647</v>
      </c>
      <c r="H40" s="13"/>
      <c r="I40" s="30"/>
      <c r="J40" s="119"/>
      <c r="K40" s="32"/>
      <c r="L40" s="13"/>
      <c r="M40" s="18"/>
      <c r="N40" s="19"/>
    </row>
    <row r="41" spans="1:14" ht="14.4" x14ac:dyDescent="0.25">
      <c r="A41" s="12" t="str">
        <f t="shared" si="5"/>
        <v>65Isabella Day SwainCatmando</v>
      </c>
      <c r="B41" s="13">
        <v>65</v>
      </c>
      <c r="C41" s="15" t="s">
        <v>660</v>
      </c>
      <c r="D41" s="14" t="s">
        <v>686</v>
      </c>
      <c r="E41" s="20"/>
      <c r="F41" s="16"/>
      <c r="G41" s="20" t="s">
        <v>647</v>
      </c>
      <c r="H41" s="13"/>
      <c r="I41" s="30"/>
      <c r="J41" s="119"/>
      <c r="K41" s="32"/>
      <c r="L41" s="13"/>
      <c r="M41" s="18"/>
      <c r="N41" s="19"/>
    </row>
    <row r="42" spans="1:14" ht="14.4" x14ac:dyDescent="0.25">
      <c r="A42" s="12" t="str">
        <f t="shared" si="5"/>
        <v/>
      </c>
      <c r="B42" s="13"/>
      <c r="C42" s="15"/>
      <c r="D42" s="14" t="s">
        <v>19</v>
      </c>
      <c r="E42" s="20"/>
      <c r="F42" s="16"/>
      <c r="G42" s="20"/>
      <c r="H42" s="13"/>
      <c r="I42" s="30"/>
      <c r="J42" s="119"/>
      <c r="K42" s="32"/>
      <c r="L42" s="13"/>
      <c r="M42" s="18"/>
      <c r="N42" s="19"/>
    </row>
    <row r="43" spans="1:14" ht="14.4" x14ac:dyDescent="0.25">
      <c r="A43" s="12" t="str">
        <f t="shared" si="5"/>
        <v/>
      </c>
      <c r="B43" s="13"/>
      <c r="C43" s="15"/>
      <c r="D43" s="14" t="s">
        <v>19</v>
      </c>
      <c r="E43" s="20"/>
      <c r="F43" s="16"/>
      <c r="G43" s="20"/>
      <c r="H43" s="13"/>
      <c r="I43" s="30"/>
      <c r="J43" s="119"/>
      <c r="K43" s="32"/>
      <c r="L43" s="13"/>
      <c r="M43" s="18"/>
      <c r="N43" s="19"/>
    </row>
    <row r="44" spans="1:14" ht="14.4" x14ac:dyDescent="0.25">
      <c r="A44" s="12" t="str">
        <f t="shared" si="5"/>
        <v/>
      </c>
      <c r="B44" s="13"/>
      <c r="C44" s="15"/>
      <c r="D44" s="14" t="s">
        <v>19</v>
      </c>
      <c r="E44" s="20"/>
      <c r="F44" s="16"/>
      <c r="G44" s="20"/>
      <c r="H44" s="13"/>
      <c r="I44" s="30"/>
      <c r="J44" s="119"/>
      <c r="K44" s="32"/>
      <c r="L44" s="13"/>
      <c r="M44" s="18"/>
      <c r="N44" s="19"/>
    </row>
    <row r="45" spans="1:14" ht="14.4" x14ac:dyDescent="0.25">
      <c r="A45" s="12" t="str">
        <f t="shared" si="5"/>
        <v/>
      </c>
      <c r="B45" s="13"/>
      <c r="C45" s="15"/>
      <c r="D45" s="14" t="s">
        <v>19</v>
      </c>
      <c r="E45" s="20"/>
      <c r="F45" s="16"/>
      <c r="G45" s="20"/>
      <c r="H45" s="13"/>
      <c r="I45" s="30"/>
      <c r="J45" s="119"/>
      <c r="K45" s="32"/>
      <c r="L45" s="13"/>
      <c r="M45" s="18"/>
      <c r="N45" s="19"/>
    </row>
    <row r="46" spans="1:14" ht="14.4" x14ac:dyDescent="0.25">
      <c r="A46" s="12" t="str">
        <f t="shared" si="5"/>
        <v/>
      </c>
      <c r="B46" s="13"/>
      <c r="C46" s="15"/>
      <c r="D46" s="14"/>
      <c r="E46" s="20"/>
      <c r="F46" s="16"/>
      <c r="G46" s="20"/>
      <c r="H46" s="13"/>
      <c r="I46" s="30"/>
      <c r="J46" s="119"/>
      <c r="K46" s="32"/>
      <c r="L46" s="13"/>
      <c r="M46" s="18"/>
      <c r="N46" s="19"/>
    </row>
    <row r="47" spans="1:14" ht="14.4" x14ac:dyDescent="0.25">
      <c r="A47" s="12" t="str">
        <f t="shared" si="5"/>
        <v/>
      </c>
      <c r="B47" s="13"/>
      <c r="C47" s="15"/>
      <c r="D47" s="14"/>
      <c r="E47" s="20"/>
      <c r="F47" s="16"/>
      <c r="G47" s="20"/>
      <c r="H47" s="13"/>
      <c r="I47" s="30"/>
      <c r="J47" s="119"/>
      <c r="K47" s="32"/>
      <c r="L47" s="13"/>
      <c r="M47" s="18"/>
      <c r="N47" s="19"/>
    </row>
    <row r="48" spans="1:14" ht="14.4" x14ac:dyDescent="0.25">
      <c r="A48" s="12" t="str">
        <f t="shared" si="5"/>
        <v/>
      </c>
      <c r="B48" s="13"/>
      <c r="C48" s="15"/>
      <c r="D48" s="14"/>
      <c r="E48" s="20"/>
      <c r="F48" s="16"/>
      <c r="G48" s="20"/>
      <c r="H48" s="13"/>
      <c r="I48" s="30"/>
      <c r="J48" s="119"/>
      <c r="K48" s="32"/>
      <c r="L48" s="13"/>
      <c r="M48" s="18"/>
      <c r="N48" s="19"/>
    </row>
    <row r="49" spans="1:14" ht="14.4" x14ac:dyDescent="0.25">
      <c r="A49" s="12" t="str">
        <f t="shared" si="5"/>
        <v/>
      </c>
      <c r="B49" s="13"/>
      <c r="C49" s="15"/>
      <c r="D49" s="14"/>
      <c r="E49" s="20"/>
      <c r="F49" s="16"/>
      <c r="G49" s="20"/>
      <c r="H49" s="13"/>
      <c r="I49" s="30"/>
      <c r="J49" s="119"/>
      <c r="K49" s="32"/>
      <c r="L49" s="13"/>
      <c r="M49" s="18"/>
      <c r="N49" s="19"/>
    </row>
    <row r="50" spans="1:14" ht="14.4" x14ac:dyDescent="0.25">
      <c r="A50" s="12" t="str">
        <f t="shared" si="5"/>
        <v/>
      </c>
      <c r="B50" s="13"/>
      <c r="C50" s="15"/>
      <c r="D50" s="14"/>
      <c r="E50" s="20"/>
      <c r="F50" s="16"/>
      <c r="G50" s="20"/>
      <c r="H50" s="13"/>
      <c r="I50" s="30"/>
      <c r="J50" s="119"/>
      <c r="K50" s="32"/>
      <c r="L50" s="13"/>
      <c r="M50" s="18"/>
      <c r="N50" s="19"/>
    </row>
    <row r="51" spans="1:14" ht="14.4" x14ac:dyDescent="0.25">
      <c r="A51" s="12" t="str">
        <f t="shared" si="5"/>
        <v/>
      </c>
      <c r="B51" s="13"/>
      <c r="C51" s="15"/>
      <c r="D51" s="14"/>
      <c r="E51" s="20"/>
      <c r="F51" s="16"/>
      <c r="G51" s="20"/>
      <c r="H51" s="13"/>
      <c r="I51" s="30"/>
      <c r="J51" s="119"/>
      <c r="K51" s="32"/>
      <c r="L51" s="13"/>
      <c r="M51" s="18"/>
      <c r="N51" s="19"/>
    </row>
    <row r="52" spans="1:14" ht="14.4" x14ac:dyDescent="0.25">
      <c r="A52" s="12" t="str">
        <f t="shared" si="5"/>
        <v/>
      </c>
      <c r="B52" s="13"/>
      <c r="C52" s="15"/>
      <c r="D52" s="14"/>
      <c r="E52" s="20"/>
      <c r="F52" s="16"/>
      <c r="G52" s="20"/>
      <c r="H52" s="13"/>
      <c r="I52" s="30"/>
      <c r="J52" s="119"/>
      <c r="K52" s="32"/>
      <c r="L52" s="13"/>
      <c r="M52" s="18"/>
      <c r="N52" s="19"/>
    </row>
    <row r="53" spans="1:14" ht="14.4" x14ac:dyDescent="0.25">
      <c r="A53" s="12" t="str">
        <f t="shared" si="5"/>
        <v/>
      </c>
      <c r="B53" s="13"/>
      <c r="C53" s="15"/>
      <c r="D53" s="14"/>
      <c r="E53" s="20"/>
      <c r="F53" s="16"/>
      <c r="G53" s="20"/>
      <c r="H53" s="13"/>
      <c r="I53" s="30"/>
      <c r="J53" s="119"/>
      <c r="K53" s="32"/>
      <c r="L53" s="13"/>
      <c r="M53" s="18"/>
      <c r="N53" s="19"/>
    </row>
    <row r="54" spans="1:14" ht="14.4" x14ac:dyDescent="0.25">
      <c r="A54" s="12" t="str">
        <f t="shared" si="5"/>
        <v/>
      </c>
      <c r="B54" s="13"/>
      <c r="C54" s="15"/>
      <c r="D54" s="14"/>
      <c r="E54" s="20"/>
      <c r="F54" s="16"/>
      <c r="G54" s="20"/>
      <c r="H54" s="13"/>
      <c r="I54" s="30"/>
      <c r="J54" s="119"/>
      <c r="K54" s="32"/>
      <c r="L54" s="13"/>
      <c r="M54" s="18"/>
      <c r="N54" s="19"/>
    </row>
    <row r="55" spans="1:14" ht="14.4" x14ac:dyDescent="0.25">
      <c r="A55" s="12" t="str">
        <f t="shared" si="5"/>
        <v/>
      </c>
      <c r="B55" s="13"/>
      <c r="C55" s="15"/>
      <c r="D55" s="14"/>
      <c r="E55" s="20"/>
      <c r="F55" s="16"/>
      <c r="G55" s="20"/>
      <c r="H55" s="13"/>
      <c r="I55" s="30"/>
      <c r="J55" s="119"/>
      <c r="K55" s="32"/>
      <c r="L55" s="13"/>
      <c r="M55" s="18"/>
      <c r="N55" s="19"/>
    </row>
    <row r="56" spans="1:14" ht="14.4" x14ac:dyDescent="0.25">
      <c r="A56" s="12" t="str">
        <f t="shared" si="5"/>
        <v/>
      </c>
      <c r="B56" s="13"/>
      <c r="C56" s="15"/>
      <c r="D56" s="14"/>
      <c r="E56" s="20"/>
      <c r="F56" s="16"/>
      <c r="G56" s="20"/>
      <c r="H56" s="13"/>
      <c r="I56" s="30"/>
      <c r="J56" s="119"/>
      <c r="K56" s="32"/>
      <c r="L56" s="13"/>
      <c r="M56" s="18"/>
      <c r="N56" s="19"/>
    </row>
    <row r="57" spans="1:14" ht="14.4" x14ac:dyDescent="0.25">
      <c r="A57" s="12" t="str">
        <f t="shared" si="5"/>
        <v/>
      </c>
      <c r="B57" s="13"/>
      <c r="C57" s="15"/>
      <c r="D57" s="14"/>
      <c r="E57" s="20"/>
      <c r="F57" s="16"/>
      <c r="G57" s="20"/>
      <c r="H57" s="13"/>
      <c r="I57" s="30"/>
      <c r="J57" s="119"/>
      <c r="K57" s="32"/>
      <c r="L57" s="13"/>
      <c r="M57" s="18"/>
      <c r="N57" s="19"/>
    </row>
    <row r="58" spans="1:14" ht="14.4" x14ac:dyDescent="0.25">
      <c r="A58" s="12" t="str">
        <f t="shared" si="5"/>
        <v/>
      </c>
      <c r="B58" s="13"/>
      <c r="C58" s="15"/>
      <c r="D58" s="14"/>
      <c r="E58" s="20"/>
      <c r="F58" s="16"/>
      <c r="G58" s="20"/>
      <c r="H58" s="13"/>
      <c r="I58" s="30"/>
      <c r="J58" s="119"/>
      <c r="K58" s="32"/>
      <c r="L58" s="13"/>
      <c r="M58" s="18"/>
      <c r="N58" s="19"/>
    </row>
    <row r="59" spans="1:14" ht="14.4" x14ac:dyDescent="0.25">
      <c r="A59" s="12" t="str">
        <f t="shared" si="5"/>
        <v/>
      </c>
      <c r="B59" s="13"/>
      <c r="C59" s="15"/>
      <c r="D59" s="14"/>
      <c r="E59" s="20"/>
      <c r="F59" s="16"/>
      <c r="G59" s="20"/>
      <c r="H59" s="13"/>
      <c r="I59" s="30"/>
      <c r="J59" s="119"/>
      <c r="K59" s="32"/>
      <c r="L59" s="13"/>
      <c r="M59" s="18"/>
      <c r="N59" s="19"/>
    </row>
    <row r="60" spans="1:14" ht="14.4" x14ac:dyDescent="0.25">
      <c r="A60" s="12" t="str">
        <f t="shared" si="5"/>
        <v/>
      </c>
      <c r="B60" s="13"/>
      <c r="C60" s="15"/>
      <c r="D60" s="14"/>
      <c r="E60" s="20"/>
      <c r="F60" s="16"/>
      <c r="G60" s="20"/>
      <c r="H60" s="13"/>
      <c r="I60" s="30"/>
      <c r="J60" s="119"/>
      <c r="K60" s="32"/>
      <c r="L60" s="13"/>
      <c r="M60" s="18"/>
      <c r="N60" s="19"/>
    </row>
    <row r="61" spans="1:14" ht="14.4" x14ac:dyDescent="0.25">
      <c r="A61" s="12" t="str">
        <f t="shared" si="5"/>
        <v/>
      </c>
      <c r="B61" s="13"/>
      <c r="C61" s="15"/>
      <c r="D61" s="14"/>
      <c r="E61" s="20"/>
      <c r="F61" s="16"/>
      <c r="G61" s="20"/>
      <c r="H61" s="13"/>
      <c r="I61" s="30"/>
      <c r="J61" s="119"/>
      <c r="K61" s="32"/>
      <c r="L61" s="13"/>
      <c r="M61" s="18"/>
      <c r="N61" s="19"/>
    </row>
    <row r="62" spans="1:14" ht="14.4" x14ac:dyDescent="0.25">
      <c r="A62" s="12" t="str">
        <f t="shared" si="5"/>
        <v/>
      </c>
      <c r="B62" s="13"/>
      <c r="C62" s="15"/>
      <c r="D62" s="14"/>
      <c r="E62" s="20"/>
      <c r="F62" s="16"/>
      <c r="G62" s="20"/>
      <c r="H62" s="13"/>
      <c r="I62" s="30"/>
      <c r="J62" s="119"/>
      <c r="K62" s="32"/>
      <c r="L62" s="13"/>
      <c r="M62" s="18"/>
      <c r="N62" s="19"/>
    </row>
    <row r="63" spans="1:14" ht="14.4" x14ac:dyDescent="0.25">
      <c r="A63" s="12" t="str">
        <f t="shared" si="5"/>
        <v/>
      </c>
      <c r="B63" s="13"/>
      <c r="C63" s="15"/>
      <c r="D63" s="14"/>
      <c r="E63" s="20"/>
      <c r="F63" s="16"/>
      <c r="G63" s="20"/>
      <c r="H63" s="13"/>
      <c r="I63" s="30"/>
      <c r="J63" s="119"/>
      <c r="K63" s="32"/>
      <c r="L63" s="13"/>
      <c r="M63" s="18"/>
      <c r="N63" s="19"/>
    </row>
    <row r="64" spans="1:14" ht="14.4" x14ac:dyDescent="0.25">
      <c r="A64" s="12" t="str">
        <f t="shared" si="5"/>
        <v/>
      </c>
      <c r="B64" s="13"/>
      <c r="C64" s="15"/>
      <c r="D64" s="14"/>
      <c r="E64" s="20"/>
      <c r="F64" s="16"/>
      <c r="G64" s="20"/>
      <c r="H64" s="13"/>
      <c r="I64" s="30"/>
      <c r="J64" s="119"/>
      <c r="K64" s="32"/>
      <c r="L64" s="13"/>
      <c r="M64" s="18"/>
      <c r="N64" s="19"/>
    </row>
    <row r="65" spans="1:14" ht="14.4" x14ac:dyDescent="0.25">
      <c r="A65" s="12" t="str">
        <f t="shared" si="5"/>
        <v/>
      </c>
      <c r="B65" s="13"/>
      <c r="C65" s="15"/>
      <c r="D65" s="14"/>
      <c r="E65" s="20"/>
      <c r="F65" s="16"/>
      <c r="G65" s="20"/>
      <c r="H65" s="13"/>
      <c r="I65" s="30"/>
      <c r="J65" s="119"/>
      <c r="K65" s="32"/>
      <c r="L65" s="13"/>
      <c r="M65" s="18"/>
      <c r="N65" s="19"/>
    </row>
    <row r="66" spans="1:14" ht="14.4" x14ac:dyDescent="0.25">
      <c r="A66" s="12" t="str">
        <f t="shared" si="5"/>
        <v/>
      </c>
      <c r="B66" s="13"/>
      <c r="C66" s="15"/>
      <c r="D66" s="14"/>
      <c r="E66" s="20"/>
      <c r="F66" s="16"/>
      <c r="G66" s="20"/>
      <c r="H66" s="13"/>
      <c r="I66" s="30"/>
      <c r="J66" s="119"/>
      <c r="K66" s="32"/>
      <c r="L66" s="13"/>
      <c r="M66" s="18"/>
      <c r="N66" s="19"/>
    </row>
    <row r="67" spans="1:14" ht="14.4" x14ac:dyDescent="0.25">
      <c r="A67" s="12" t="str">
        <f t="shared" si="5"/>
        <v/>
      </c>
      <c r="B67" s="13"/>
      <c r="C67" s="15"/>
      <c r="D67" s="14"/>
      <c r="E67" s="20"/>
      <c r="F67" s="16"/>
      <c r="G67" s="20"/>
      <c r="H67" s="13"/>
      <c r="I67" s="30"/>
      <c r="J67" s="119"/>
      <c r="K67" s="32"/>
      <c r="L67" s="13"/>
      <c r="M67" s="18"/>
      <c r="N67" s="19"/>
    </row>
    <row r="68" spans="1:14" ht="14.4" x14ac:dyDescent="0.25">
      <c r="A68" s="12" t="str">
        <f t="shared" si="5"/>
        <v/>
      </c>
      <c r="B68" s="13"/>
      <c r="C68" s="15"/>
      <c r="D68" s="14"/>
      <c r="E68" s="20"/>
      <c r="F68" s="16"/>
      <c r="G68" s="20"/>
      <c r="H68" s="13"/>
      <c r="I68" s="30"/>
      <c r="J68" s="119"/>
      <c r="K68" s="32"/>
      <c r="L68" s="13"/>
      <c r="M68" s="18"/>
      <c r="N68" s="19"/>
    </row>
    <row r="69" spans="1:14" ht="14.4" x14ac:dyDescent="0.25">
      <c r="A69" s="12" t="str">
        <f t="shared" si="5"/>
        <v/>
      </c>
      <c r="B69" s="13"/>
      <c r="C69" s="15"/>
      <c r="D69" s="14"/>
      <c r="E69" s="20"/>
      <c r="F69" s="16"/>
      <c r="G69" s="20"/>
      <c r="H69" s="13"/>
      <c r="I69" s="30"/>
      <c r="J69" s="119"/>
      <c r="K69" s="32"/>
      <c r="L69" s="13"/>
      <c r="M69" s="18"/>
      <c r="N69" s="19"/>
    </row>
    <row r="70" spans="1:14" ht="14.4" x14ac:dyDescent="0.25">
      <c r="A70" s="12" t="str">
        <f t="shared" ref="A70:A101" si="6">CONCATENATE(B70,C70,D70)</f>
        <v/>
      </c>
      <c r="B70" s="13"/>
      <c r="C70" s="15"/>
      <c r="D70" s="14"/>
      <c r="E70" s="20"/>
      <c r="F70" s="16"/>
      <c r="G70" s="20"/>
      <c r="H70" s="13"/>
      <c r="I70" s="30"/>
      <c r="J70" s="119"/>
      <c r="K70" s="32"/>
      <c r="L70" s="13"/>
      <c r="M70" s="18"/>
      <c r="N70" s="19"/>
    </row>
    <row r="71" spans="1:14" ht="14.4" x14ac:dyDescent="0.25">
      <c r="A71" s="12" t="str">
        <f t="shared" si="6"/>
        <v/>
      </c>
      <c r="B71" s="13"/>
      <c r="C71" s="15"/>
      <c r="D71" s="14"/>
      <c r="E71" s="20"/>
      <c r="F71" s="16"/>
      <c r="G71" s="20"/>
      <c r="H71" s="13"/>
      <c r="I71" s="30"/>
      <c r="J71" s="119"/>
      <c r="K71" s="32"/>
      <c r="L71" s="13"/>
      <c r="M71" s="18"/>
      <c r="N71" s="19"/>
    </row>
    <row r="72" spans="1:14" ht="14.4" x14ac:dyDescent="0.25">
      <c r="A72" s="12" t="str">
        <f t="shared" si="6"/>
        <v/>
      </c>
      <c r="B72" s="13"/>
      <c r="C72" s="15"/>
      <c r="D72" s="14"/>
      <c r="E72" s="20"/>
      <c r="F72" s="16"/>
      <c r="G72" s="20"/>
      <c r="H72" s="13"/>
      <c r="I72" s="30"/>
      <c r="J72" s="119"/>
      <c r="K72" s="32"/>
      <c r="L72" s="13"/>
      <c r="M72" s="18"/>
      <c r="N72" s="19"/>
    </row>
    <row r="73" spans="1:14" ht="14.4" x14ac:dyDescent="0.25">
      <c r="A73" s="12" t="str">
        <f t="shared" si="6"/>
        <v/>
      </c>
      <c r="B73" s="13"/>
      <c r="C73" s="15"/>
      <c r="D73" s="14"/>
      <c r="E73" s="20"/>
      <c r="F73" s="16"/>
      <c r="G73" s="20"/>
      <c r="H73" s="13"/>
      <c r="I73" s="30"/>
      <c r="J73" s="119"/>
      <c r="K73" s="32"/>
      <c r="L73" s="13"/>
      <c r="M73" s="18"/>
      <c r="N73" s="19"/>
    </row>
    <row r="74" spans="1:14" ht="14.4" x14ac:dyDescent="0.25">
      <c r="A74" s="12" t="str">
        <f t="shared" si="6"/>
        <v/>
      </c>
      <c r="B74" s="13"/>
      <c r="C74" s="15"/>
      <c r="D74" s="14"/>
      <c r="E74" s="20"/>
      <c r="F74" s="16"/>
      <c r="G74" s="20"/>
      <c r="H74" s="13"/>
      <c r="I74" s="30"/>
      <c r="J74" s="119"/>
      <c r="K74" s="32"/>
      <c r="L74" s="13"/>
      <c r="M74" s="18"/>
      <c r="N74" s="19"/>
    </row>
    <row r="75" spans="1:14" ht="14.4" x14ac:dyDescent="0.25">
      <c r="A75" s="12" t="str">
        <f t="shared" si="6"/>
        <v/>
      </c>
      <c r="B75" s="13"/>
      <c r="C75" s="15"/>
      <c r="D75" s="14"/>
      <c r="E75" s="20"/>
      <c r="F75" s="16"/>
      <c r="G75" s="20"/>
      <c r="H75" s="13"/>
      <c r="I75" s="30"/>
      <c r="J75" s="119"/>
      <c r="K75" s="32"/>
      <c r="L75" s="13"/>
      <c r="M75" s="18"/>
      <c r="N75" s="19"/>
    </row>
    <row r="76" spans="1:14" ht="14.4" x14ac:dyDescent="0.25">
      <c r="A76" s="12" t="str">
        <f t="shared" si="6"/>
        <v/>
      </c>
      <c r="B76" s="13"/>
      <c r="C76" s="15"/>
      <c r="D76" s="14"/>
      <c r="E76" s="20"/>
      <c r="F76" s="16"/>
      <c r="G76" s="20"/>
      <c r="H76" s="13"/>
      <c r="I76" s="30"/>
      <c r="J76" s="119"/>
      <c r="K76" s="32"/>
      <c r="L76" s="13"/>
      <c r="M76" s="18"/>
      <c r="N76" s="19"/>
    </row>
    <row r="77" spans="1:14" ht="14.4" x14ac:dyDescent="0.25">
      <c r="A77" s="12" t="str">
        <f t="shared" si="6"/>
        <v/>
      </c>
      <c r="B77" s="13"/>
      <c r="C77" s="15"/>
      <c r="D77" s="14"/>
      <c r="E77" s="20"/>
      <c r="F77" s="16"/>
      <c r="G77" s="20"/>
      <c r="H77" s="13"/>
      <c r="I77" s="30"/>
      <c r="J77" s="119"/>
      <c r="K77" s="32"/>
      <c r="L77" s="13"/>
      <c r="M77" s="18"/>
      <c r="N77" s="19"/>
    </row>
    <row r="78" spans="1:14" ht="14.4" x14ac:dyDescent="0.25">
      <c r="A78" s="12" t="str">
        <f t="shared" si="6"/>
        <v/>
      </c>
      <c r="B78" s="13"/>
      <c r="C78" s="15"/>
      <c r="D78" s="14"/>
      <c r="E78" s="20"/>
      <c r="F78" s="16"/>
      <c r="G78" s="20"/>
      <c r="H78" s="13"/>
      <c r="I78" s="30"/>
      <c r="J78" s="119"/>
      <c r="K78" s="32"/>
      <c r="L78" s="13"/>
      <c r="M78" s="18"/>
      <c r="N78" s="19"/>
    </row>
    <row r="79" spans="1:14" ht="14.4" x14ac:dyDescent="0.25">
      <c r="A79" s="12" t="str">
        <f t="shared" si="6"/>
        <v/>
      </c>
      <c r="B79" s="13"/>
      <c r="C79" s="15"/>
      <c r="D79" s="14"/>
      <c r="E79" s="20"/>
      <c r="F79" s="16"/>
      <c r="G79" s="20"/>
      <c r="H79" s="13"/>
      <c r="I79" s="30"/>
      <c r="J79" s="119"/>
      <c r="K79" s="32"/>
      <c r="L79" s="13"/>
      <c r="M79" s="18"/>
      <c r="N79" s="19"/>
    </row>
    <row r="80" spans="1:14" ht="14.4" x14ac:dyDescent="0.25">
      <c r="A80" s="12" t="str">
        <f t="shared" si="6"/>
        <v/>
      </c>
      <c r="B80" s="13"/>
      <c r="C80" s="15"/>
      <c r="D80" s="14"/>
      <c r="E80" s="20"/>
      <c r="F80" s="16"/>
      <c r="G80" s="20"/>
      <c r="H80" s="13"/>
      <c r="I80" s="30"/>
      <c r="J80" s="119"/>
      <c r="K80" s="32"/>
      <c r="L80" s="13"/>
      <c r="M80" s="18"/>
      <c r="N80" s="19"/>
    </row>
    <row r="81" spans="1:14" ht="14.4" x14ac:dyDescent="0.25">
      <c r="A81" s="12" t="str">
        <f t="shared" si="6"/>
        <v/>
      </c>
      <c r="B81" s="13"/>
      <c r="C81" s="15"/>
      <c r="D81" s="14"/>
      <c r="E81" s="20"/>
      <c r="F81" s="16"/>
      <c r="G81" s="20"/>
      <c r="H81" s="13"/>
      <c r="I81" s="30"/>
      <c r="J81" s="119"/>
      <c r="K81" s="32"/>
      <c r="L81" s="13"/>
      <c r="M81" s="18"/>
      <c r="N81" s="19"/>
    </row>
    <row r="82" spans="1:14" ht="14.4" x14ac:dyDescent="0.25">
      <c r="A82" s="12" t="str">
        <f t="shared" si="6"/>
        <v/>
      </c>
      <c r="B82" s="13"/>
      <c r="C82" s="15"/>
      <c r="D82" s="14"/>
      <c r="E82" s="20"/>
      <c r="F82" s="16"/>
      <c r="G82" s="20"/>
      <c r="H82" s="13"/>
      <c r="I82" s="30"/>
      <c r="J82" s="119"/>
      <c r="K82" s="32"/>
      <c r="L82" s="13"/>
      <c r="M82" s="18"/>
      <c r="N82" s="19"/>
    </row>
    <row r="83" spans="1:14" ht="14.4" x14ac:dyDescent="0.25">
      <c r="A83" s="12" t="str">
        <f t="shared" si="6"/>
        <v/>
      </c>
      <c r="B83" s="13"/>
      <c r="C83" s="15"/>
      <c r="D83" s="14"/>
      <c r="E83" s="20"/>
      <c r="F83" s="16"/>
      <c r="G83" s="20"/>
      <c r="H83" s="13"/>
      <c r="I83" s="30"/>
      <c r="J83" s="119"/>
      <c r="K83" s="32"/>
      <c r="L83" s="13"/>
      <c r="M83" s="18"/>
      <c r="N83" s="19"/>
    </row>
    <row r="84" spans="1:14" ht="14.4" x14ac:dyDescent="0.25">
      <c r="A84" s="12" t="str">
        <f t="shared" si="6"/>
        <v/>
      </c>
      <c r="B84" s="13"/>
      <c r="C84" s="15"/>
      <c r="D84" s="14"/>
      <c r="E84" s="20"/>
      <c r="F84" s="16"/>
      <c r="G84" s="20"/>
      <c r="H84" s="13"/>
      <c r="I84" s="30"/>
      <c r="J84" s="119"/>
      <c r="K84" s="32"/>
      <c r="L84" s="13"/>
      <c r="M84" s="18"/>
      <c r="N84" s="19"/>
    </row>
    <row r="85" spans="1:14" ht="14.4" x14ac:dyDescent="0.25">
      <c r="A85" s="12" t="str">
        <f t="shared" si="6"/>
        <v/>
      </c>
      <c r="B85" s="20"/>
      <c r="C85" s="15"/>
      <c r="D85" s="14"/>
      <c r="E85" s="20"/>
      <c r="F85" s="16"/>
      <c r="G85" s="20"/>
      <c r="H85" s="13"/>
      <c r="I85" s="30"/>
      <c r="J85" s="119"/>
      <c r="K85" s="32"/>
      <c r="L85" s="13"/>
      <c r="M85" s="17"/>
      <c r="N85" s="19"/>
    </row>
    <row r="86" spans="1:14" ht="14.4" x14ac:dyDescent="0.25">
      <c r="A86" s="12" t="str">
        <f t="shared" si="6"/>
        <v/>
      </c>
      <c r="B86" s="20"/>
      <c r="C86" s="15"/>
      <c r="D86" s="14"/>
      <c r="E86" s="20"/>
      <c r="F86" s="16"/>
      <c r="G86" s="20"/>
      <c r="H86" s="13"/>
      <c r="I86" s="30"/>
      <c r="J86" s="119"/>
      <c r="K86" s="32"/>
      <c r="L86" s="13"/>
      <c r="M86" s="17"/>
      <c r="N86" s="19"/>
    </row>
    <row r="87" spans="1:14" ht="14.4" x14ac:dyDescent="0.25">
      <c r="A87" s="12" t="str">
        <f t="shared" si="6"/>
        <v/>
      </c>
      <c r="B87" s="194"/>
      <c r="C87" s="196"/>
      <c r="D87" s="195"/>
      <c r="E87" s="197"/>
      <c r="F87" s="198"/>
      <c r="G87" s="197"/>
      <c r="H87" s="194"/>
      <c r="I87" s="199"/>
      <c r="J87" s="200"/>
      <c r="K87" s="201"/>
      <c r="L87" s="194"/>
      <c r="M87" s="202"/>
      <c r="N87" s="19"/>
    </row>
    <row r="88" spans="1:14" ht="14.4" x14ac:dyDescent="0.25">
      <c r="A88" s="12" t="str">
        <f t="shared" si="6"/>
        <v/>
      </c>
      <c r="B88" s="13"/>
      <c r="C88" s="15"/>
      <c r="D88" s="14"/>
      <c r="E88" s="20"/>
      <c r="F88" s="16"/>
      <c r="G88" s="20"/>
      <c r="H88" s="13"/>
      <c r="I88" s="30"/>
      <c r="J88" s="119"/>
      <c r="K88" s="32"/>
      <c r="L88" s="13"/>
      <c r="M88" s="18"/>
      <c r="N88" s="19"/>
    </row>
    <row r="89" spans="1:14" ht="14.4" x14ac:dyDescent="0.25">
      <c r="A89" s="12" t="str">
        <f t="shared" si="6"/>
        <v/>
      </c>
      <c r="B89" s="13"/>
      <c r="C89" s="15"/>
      <c r="D89" s="14"/>
      <c r="E89" s="20"/>
      <c r="F89" s="16"/>
      <c r="G89" s="20"/>
      <c r="H89" s="13"/>
      <c r="I89" s="30"/>
      <c r="J89" s="119"/>
      <c r="K89" s="32"/>
      <c r="L89" s="13"/>
      <c r="M89" s="18"/>
      <c r="N89" s="19"/>
    </row>
    <row r="90" spans="1:14" ht="14.4" x14ac:dyDescent="0.25">
      <c r="A90" s="12" t="str">
        <f t="shared" si="6"/>
        <v/>
      </c>
      <c r="B90" s="13"/>
      <c r="C90" s="15"/>
      <c r="D90" s="14"/>
      <c r="E90" s="20"/>
      <c r="F90" s="16"/>
      <c r="G90" s="20"/>
      <c r="H90" s="13"/>
      <c r="I90" s="30"/>
      <c r="J90" s="119"/>
      <c r="K90" s="32"/>
      <c r="L90" s="13"/>
      <c r="M90" s="18"/>
      <c r="N90" s="19"/>
    </row>
    <row r="91" spans="1:14" ht="14.4" x14ac:dyDescent="0.25">
      <c r="A91" s="12" t="str">
        <f t="shared" si="6"/>
        <v/>
      </c>
      <c r="B91" s="13"/>
      <c r="C91" s="15"/>
      <c r="D91" s="14"/>
      <c r="E91" s="20"/>
      <c r="F91" s="16"/>
      <c r="G91" s="20"/>
      <c r="H91" s="13"/>
      <c r="I91" s="30"/>
      <c r="J91" s="119"/>
      <c r="K91" s="32"/>
      <c r="L91" s="13"/>
      <c r="M91" s="18"/>
      <c r="N91" s="19"/>
    </row>
    <row r="92" spans="1:14" ht="14.4" x14ac:dyDescent="0.25">
      <c r="A92" s="12" t="str">
        <f t="shared" si="6"/>
        <v/>
      </c>
      <c r="B92" s="13"/>
      <c r="C92" s="15"/>
      <c r="D92" s="14"/>
      <c r="E92" s="20"/>
      <c r="F92" s="16"/>
      <c r="G92" s="20"/>
      <c r="H92" s="13"/>
      <c r="I92" s="30"/>
      <c r="J92" s="119"/>
      <c r="K92" s="32"/>
      <c r="L92" s="13"/>
      <c r="M92" s="18"/>
      <c r="N92" s="19"/>
    </row>
    <row r="93" spans="1:14" ht="14.4" x14ac:dyDescent="0.25">
      <c r="A93" s="12" t="str">
        <f t="shared" si="6"/>
        <v/>
      </c>
      <c r="B93" s="13"/>
      <c r="C93" s="15"/>
      <c r="D93" s="14"/>
      <c r="E93" s="20"/>
      <c r="F93" s="16"/>
      <c r="G93" s="20"/>
      <c r="H93" s="13"/>
      <c r="I93" s="30"/>
      <c r="J93" s="119"/>
      <c r="K93" s="32"/>
      <c r="L93" s="13"/>
      <c r="M93" s="18"/>
      <c r="N93" s="19"/>
    </row>
    <row r="94" spans="1:14" ht="14.4" x14ac:dyDescent="0.25">
      <c r="A94" s="12" t="str">
        <f t="shared" si="6"/>
        <v/>
      </c>
      <c r="B94" s="13"/>
      <c r="C94" s="15"/>
      <c r="D94" s="14"/>
      <c r="E94" s="20"/>
      <c r="F94" s="16"/>
      <c r="G94" s="20"/>
      <c r="H94" s="13"/>
      <c r="I94" s="30"/>
      <c r="J94" s="119"/>
      <c r="K94" s="32"/>
      <c r="L94" s="13"/>
      <c r="M94" s="18"/>
      <c r="N94" s="19"/>
    </row>
    <row r="95" spans="1:14" ht="14.4" x14ac:dyDescent="0.25">
      <c r="A95" s="12" t="str">
        <f t="shared" si="6"/>
        <v/>
      </c>
      <c r="B95" s="13"/>
      <c r="C95" s="15"/>
      <c r="D95" s="14"/>
      <c r="E95" s="20"/>
      <c r="F95" s="16"/>
      <c r="G95" s="20"/>
      <c r="H95" s="13"/>
      <c r="I95" s="30"/>
      <c r="J95" s="119"/>
      <c r="K95" s="32"/>
      <c r="L95" s="13"/>
      <c r="M95" s="18"/>
      <c r="N95" s="19"/>
    </row>
    <row r="96" spans="1:14" ht="14.4" x14ac:dyDescent="0.25">
      <c r="A96" s="12" t="str">
        <f t="shared" si="6"/>
        <v/>
      </c>
      <c r="B96" s="13"/>
      <c r="C96" s="15"/>
      <c r="D96" s="14"/>
      <c r="E96" s="20"/>
      <c r="F96" s="16"/>
      <c r="G96" s="20"/>
      <c r="H96" s="13"/>
      <c r="I96" s="30"/>
      <c r="J96" s="119"/>
      <c r="K96" s="32"/>
      <c r="L96" s="13"/>
      <c r="M96" s="18"/>
      <c r="N96" s="19"/>
    </row>
    <row r="97" spans="1:14" ht="14.4" x14ac:dyDescent="0.25">
      <c r="A97" s="12" t="str">
        <f t="shared" si="6"/>
        <v/>
      </c>
      <c r="B97" s="13"/>
      <c r="C97" s="15"/>
      <c r="D97" s="14"/>
      <c r="E97" s="20"/>
      <c r="F97" s="16"/>
      <c r="G97" s="20"/>
      <c r="H97" s="13"/>
      <c r="I97" s="30"/>
      <c r="J97" s="119"/>
      <c r="K97" s="32"/>
      <c r="L97" s="13"/>
      <c r="M97" s="18"/>
      <c r="N97" s="19"/>
    </row>
    <row r="98" spans="1:14" ht="14.4" x14ac:dyDescent="0.25">
      <c r="A98" s="12" t="str">
        <f t="shared" si="6"/>
        <v/>
      </c>
      <c r="B98" s="13"/>
      <c r="C98" s="15"/>
      <c r="D98" s="14"/>
      <c r="E98" s="20"/>
      <c r="F98" s="16"/>
      <c r="G98" s="20"/>
      <c r="H98" s="13"/>
      <c r="I98" s="30"/>
      <c r="J98" s="119"/>
      <c r="K98" s="32"/>
      <c r="L98" s="13"/>
      <c r="M98" s="18"/>
      <c r="N98" s="19"/>
    </row>
    <row r="99" spans="1:14" ht="14.4" x14ac:dyDescent="0.25">
      <c r="A99" s="12" t="str">
        <f t="shared" si="6"/>
        <v/>
      </c>
      <c r="B99" s="13"/>
      <c r="C99" s="15"/>
      <c r="D99" s="14"/>
      <c r="E99" s="20"/>
      <c r="F99" s="16"/>
      <c r="G99" s="20"/>
      <c r="H99" s="13"/>
      <c r="I99" s="30"/>
      <c r="J99" s="119"/>
      <c r="K99" s="32"/>
      <c r="L99" s="13"/>
      <c r="M99" s="18"/>
      <c r="N99" s="19"/>
    </row>
    <row r="100" spans="1:14" ht="14.4" x14ac:dyDescent="0.25">
      <c r="A100" s="12" t="str">
        <f t="shared" si="6"/>
        <v/>
      </c>
      <c r="B100" s="13"/>
      <c r="C100" s="15"/>
      <c r="D100" s="14"/>
      <c r="E100" s="20"/>
      <c r="F100" s="16"/>
      <c r="G100" s="20"/>
      <c r="H100" s="13"/>
      <c r="I100" s="30"/>
      <c r="J100" s="119"/>
      <c r="K100" s="32"/>
      <c r="L100" s="13"/>
      <c r="M100" s="18"/>
      <c r="N100" s="19"/>
    </row>
    <row r="101" spans="1:14" ht="14.4" x14ac:dyDescent="0.25">
      <c r="A101" s="12" t="str">
        <f t="shared" si="6"/>
        <v/>
      </c>
      <c r="B101" s="13"/>
      <c r="C101" s="15"/>
      <c r="D101" s="14"/>
      <c r="E101" s="20"/>
      <c r="F101" s="16"/>
      <c r="G101" s="20"/>
      <c r="H101" s="13"/>
      <c r="I101" s="30"/>
      <c r="J101" s="119"/>
      <c r="K101" s="32"/>
      <c r="L101" s="13"/>
      <c r="M101" s="18"/>
      <c r="N101" s="19"/>
    </row>
    <row r="102" spans="1:14" ht="14.4" x14ac:dyDescent="0.25">
      <c r="A102" s="12" t="str">
        <f t="shared" ref="A102:A133" si="7">CONCATENATE(B102,C102,D102)</f>
        <v/>
      </c>
      <c r="B102" s="13"/>
      <c r="C102" s="15"/>
      <c r="D102" s="14"/>
      <c r="E102" s="20"/>
      <c r="F102" s="16"/>
      <c r="G102" s="20"/>
      <c r="H102" s="13"/>
      <c r="I102" s="30"/>
      <c r="J102" s="119"/>
      <c r="K102" s="32"/>
      <c r="L102" s="13"/>
      <c r="M102" s="18"/>
      <c r="N102" s="19"/>
    </row>
    <row r="103" spans="1:14" ht="14.4" x14ac:dyDescent="0.25">
      <c r="A103" s="12" t="str">
        <f t="shared" si="7"/>
        <v/>
      </c>
      <c r="B103" s="13"/>
      <c r="C103" s="15"/>
      <c r="D103" s="14"/>
      <c r="E103" s="20"/>
      <c r="F103" s="16"/>
      <c r="G103" s="20"/>
      <c r="H103" s="13"/>
      <c r="I103" s="30"/>
      <c r="J103" s="119"/>
      <c r="K103" s="32"/>
      <c r="L103" s="13"/>
      <c r="M103" s="18"/>
      <c r="N103" s="19"/>
    </row>
    <row r="104" spans="1:14" ht="14.4" x14ac:dyDescent="0.25">
      <c r="A104" s="12" t="str">
        <f t="shared" si="7"/>
        <v/>
      </c>
      <c r="B104" s="13"/>
      <c r="C104" s="15"/>
      <c r="D104" s="14"/>
      <c r="E104" s="20"/>
      <c r="F104" s="16"/>
      <c r="G104" s="20"/>
      <c r="H104" s="13"/>
      <c r="I104" s="30"/>
      <c r="J104" s="119"/>
      <c r="K104" s="32"/>
      <c r="L104" s="13"/>
      <c r="M104" s="18"/>
      <c r="N104" s="19"/>
    </row>
    <row r="105" spans="1:14" ht="14.4" x14ac:dyDescent="0.25">
      <c r="A105" s="12" t="str">
        <f t="shared" si="7"/>
        <v/>
      </c>
      <c r="B105" s="13"/>
      <c r="C105" s="15"/>
      <c r="D105" s="14"/>
      <c r="E105" s="20"/>
      <c r="F105" s="16"/>
      <c r="G105" s="20"/>
      <c r="H105" s="13"/>
      <c r="I105" s="30"/>
      <c r="J105" s="119"/>
      <c r="K105" s="32"/>
      <c r="L105" s="13"/>
      <c r="M105" s="18"/>
      <c r="N105" s="19"/>
    </row>
    <row r="106" spans="1:14" ht="14.4" x14ac:dyDescent="0.25">
      <c r="A106" s="12" t="str">
        <f t="shared" si="7"/>
        <v/>
      </c>
      <c r="B106" s="13"/>
      <c r="C106" s="15"/>
      <c r="D106" s="14"/>
      <c r="E106" s="20"/>
      <c r="F106" s="16"/>
      <c r="G106" s="20"/>
      <c r="H106" s="13"/>
      <c r="I106" s="30"/>
      <c r="J106" s="119"/>
      <c r="K106" s="32"/>
      <c r="L106" s="13"/>
      <c r="M106" s="18"/>
      <c r="N106" s="19"/>
    </row>
    <row r="107" spans="1:14" ht="14.4" x14ac:dyDescent="0.25">
      <c r="A107" s="12" t="str">
        <f t="shared" si="7"/>
        <v/>
      </c>
      <c r="B107" s="13"/>
      <c r="C107" s="15"/>
      <c r="D107" s="14"/>
      <c r="E107" s="20"/>
      <c r="F107" s="16"/>
      <c r="G107" s="20"/>
      <c r="H107" s="13"/>
      <c r="I107" s="30"/>
      <c r="J107" s="119"/>
      <c r="K107" s="32"/>
      <c r="L107" s="13"/>
      <c r="M107" s="18"/>
      <c r="N107" s="19"/>
    </row>
    <row r="108" spans="1:14" ht="14.4" x14ac:dyDescent="0.25">
      <c r="A108" s="12" t="str">
        <f t="shared" si="7"/>
        <v/>
      </c>
      <c r="B108" s="13"/>
      <c r="C108" s="15"/>
      <c r="D108" s="14"/>
      <c r="E108" s="20"/>
      <c r="F108" s="16"/>
      <c r="G108" s="20"/>
      <c r="H108" s="13"/>
      <c r="I108" s="30"/>
      <c r="J108" s="119"/>
      <c r="K108" s="32"/>
      <c r="L108" s="13"/>
      <c r="M108" s="18"/>
      <c r="N108" s="19"/>
    </row>
    <row r="109" spans="1:14" ht="14.4" x14ac:dyDescent="0.25">
      <c r="A109" s="12" t="str">
        <f t="shared" si="7"/>
        <v/>
      </c>
      <c r="B109" s="13"/>
      <c r="C109" s="15"/>
      <c r="D109" s="14"/>
      <c r="E109" s="20"/>
      <c r="F109" s="16"/>
      <c r="G109" s="20"/>
      <c r="H109" s="13"/>
      <c r="I109" s="30"/>
      <c r="J109" s="119"/>
      <c r="K109" s="32"/>
      <c r="L109" s="13"/>
      <c r="M109" s="18"/>
      <c r="N109" s="19"/>
    </row>
    <row r="110" spans="1:14" ht="14.4" x14ac:dyDescent="0.25">
      <c r="A110" s="12" t="str">
        <f t="shared" si="7"/>
        <v/>
      </c>
      <c r="B110" s="13"/>
      <c r="C110" s="15"/>
      <c r="D110" s="14"/>
      <c r="E110" s="20"/>
      <c r="F110" s="16"/>
      <c r="G110" s="20"/>
      <c r="H110" s="13"/>
      <c r="I110" s="30"/>
      <c r="J110" s="119"/>
      <c r="K110" s="32"/>
      <c r="L110" s="13"/>
      <c r="M110" s="18"/>
      <c r="N110" s="19"/>
    </row>
    <row r="111" spans="1:14" ht="14.4" x14ac:dyDescent="0.25">
      <c r="A111" s="12" t="str">
        <f t="shared" si="7"/>
        <v/>
      </c>
      <c r="B111" s="13"/>
      <c r="C111" s="15"/>
      <c r="D111" s="14"/>
      <c r="E111" s="20"/>
      <c r="F111" s="16"/>
      <c r="G111" s="20"/>
      <c r="H111" s="13"/>
      <c r="I111" s="30"/>
      <c r="J111" s="119"/>
      <c r="K111" s="32"/>
      <c r="L111" s="13"/>
      <c r="M111" s="18"/>
      <c r="N111" s="19"/>
    </row>
    <row r="112" spans="1:14" ht="14.4" x14ac:dyDescent="0.25">
      <c r="A112" s="12" t="str">
        <f t="shared" si="7"/>
        <v/>
      </c>
      <c r="B112" s="13"/>
      <c r="C112" s="15"/>
      <c r="D112" s="14"/>
      <c r="E112" s="20"/>
      <c r="F112" s="16"/>
      <c r="G112" s="20"/>
      <c r="H112" s="13"/>
      <c r="I112" s="30"/>
      <c r="J112" s="119"/>
      <c r="K112" s="32"/>
      <c r="L112" s="13"/>
      <c r="M112" s="18"/>
      <c r="N112" s="19"/>
    </row>
    <row r="113" spans="1:14" ht="14.4" x14ac:dyDescent="0.25">
      <c r="A113" s="12" t="str">
        <f t="shared" si="7"/>
        <v/>
      </c>
      <c r="B113" s="13"/>
      <c r="C113" s="15"/>
      <c r="D113" s="14"/>
      <c r="E113" s="20"/>
      <c r="F113" s="16"/>
      <c r="G113" s="20"/>
      <c r="H113" s="13"/>
      <c r="I113" s="30"/>
      <c r="J113" s="119"/>
      <c r="K113" s="32"/>
      <c r="L113" s="13"/>
      <c r="M113" s="18"/>
      <c r="N113" s="19"/>
    </row>
    <row r="114" spans="1:14" ht="14.4" x14ac:dyDescent="0.25">
      <c r="A114" s="12" t="str">
        <f t="shared" si="7"/>
        <v/>
      </c>
      <c r="B114" s="13"/>
      <c r="C114" s="15"/>
      <c r="D114" s="14"/>
      <c r="E114" s="20"/>
      <c r="F114" s="16"/>
      <c r="G114" s="20"/>
      <c r="H114" s="13"/>
      <c r="I114" s="30"/>
      <c r="J114" s="119"/>
      <c r="K114" s="32"/>
      <c r="L114" s="13"/>
      <c r="M114" s="18"/>
      <c r="N114" s="19"/>
    </row>
    <row r="115" spans="1:14" ht="14.4" x14ac:dyDescent="0.25">
      <c r="A115" s="12" t="str">
        <f t="shared" si="7"/>
        <v/>
      </c>
      <c r="B115" s="13"/>
      <c r="C115" s="15"/>
      <c r="D115" s="14"/>
      <c r="E115" s="20"/>
      <c r="F115" s="16"/>
      <c r="G115" s="20"/>
      <c r="H115" s="13"/>
      <c r="I115" s="30"/>
      <c r="J115" s="119"/>
      <c r="K115" s="32"/>
      <c r="L115" s="13"/>
      <c r="M115" s="18"/>
      <c r="N115" s="19"/>
    </row>
    <row r="116" spans="1:14" ht="14.4" x14ac:dyDescent="0.25">
      <c r="A116" s="12" t="str">
        <f t="shared" si="7"/>
        <v/>
      </c>
      <c r="B116" s="13"/>
      <c r="C116" s="15"/>
      <c r="D116" s="14"/>
      <c r="E116" s="20"/>
      <c r="F116" s="16"/>
      <c r="G116" s="20"/>
      <c r="H116" s="13"/>
      <c r="I116" s="30"/>
      <c r="J116" s="119"/>
      <c r="K116" s="32"/>
      <c r="L116" s="13"/>
      <c r="M116" s="18"/>
      <c r="N116" s="19"/>
    </row>
    <row r="117" spans="1:14" ht="14.4" x14ac:dyDescent="0.25">
      <c r="A117" s="12" t="str">
        <f t="shared" si="7"/>
        <v/>
      </c>
      <c r="B117" s="13"/>
      <c r="C117" s="15"/>
      <c r="D117" s="14"/>
      <c r="E117" s="20"/>
      <c r="F117" s="16"/>
      <c r="G117" s="20"/>
      <c r="H117" s="13"/>
      <c r="I117" s="30"/>
      <c r="J117" s="119"/>
      <c r="K117" s="32"/>
      <c r="L117" s="13"/>
      <c r="M117" s="18"/>
      <c r="N117" s="19"/>
    </row>
    <row r="118" spans="1:14" ht="14.4" x14ac:dyDescent="0.25">
      <c r="A118" s="12" t="str">
        <f t="shared" si="7"/>
        <v/>
      </c>
      <c r="B118" s="13"/>
      <c r="C118" s="15"/>
      <c r="D118" s="14"/>
      <c r="E118" s="20"/>
      <c r="F118" s="16"/>
      <c r="G118" s="20"/>
      <c r="H118" s="13"/>
      <c r="I118" s="30"/>
      <c r="J118" s="119"/>
      <c r="K118" s="32"/>
      <c r="L118" s="13"/>
      <c r="M118" s="18"/>
      <c r="N118" s="19"/>
    </row>
    <row r="119" spans="1:14" ht="14.4" x14ac:dyDescent="0.25">
      <c r="A119" s="12" t="str">
        <f t="shared" si="7"/>
        <v/>
      </c>
      <c r="B119" s="13"/>
      <c r="C119" s="15"/>
      <c r="D119" s="14"/>
      <c r="E119" s="20"/>
      <c r="F119" s="16"/>
      <c r="G119" s="20"/>
      <c r="H119" s="13"/>
      <c r="I119" s="30"/>
      <c r="J119" s="119"/>
      <c r="K119" s="32"/>
      <c r="L119" s="13"/>
      <c r="M119" s="18"/>
      <c r="N119" s="19"/>
    </row>
    <row r="120" spans="1:14" ht="14.4" x14ac:dyDescent="0.25">
      <c r="A120" s="12" t="str">
        <f t="shared" si="7"/>
        <v/>
      </c>
      <c r="B120" s="13"/>
      <c r="C120" s="15"/>
      <c r="D120" s="14"/>
      <c r="E120" s="20"/>
      <c r="F120" s="16"/>
      <c r="G120" s="20"/>
      <c r="H120" s="13"/>
      <c r="I120" s="30"/>
      <c r="J120" s="119"/>
      <c r="K120" s="32"/>
      <c r="L120" s="13"/>
      <c r="M120" s="18"/>
      <c r="N120" s="19"/>
    </row>
    <row r="121" spans="1:14" ht="14.4" x14ac:dyDescent="0.25">
      <c r="A121" s="12" t="str">
        <f t="shared" si="7"/>
        <v/>
      </c>
      <c r="B121" s="13"/>
      <c r="C121" s="15"/>
      <c r="D121" s="14"/>
      <c r="E121" s="20"/>
      <c r="F121" s="16"/>
      <c r="G121" s="20"/>
      <c r="H121" s="13"/>
      <c r="I121" s="30"/>
      <c r="J121" s="119"/>
      <c r="K121" s="32"/>
      <c r="L121" s="13"/>
      <c r="M121" s="18"/>
      <c r="N121" s="19"/>
    </row>
    <row r="122" spans="1:14" ht="14.4" x14ac:dyDescent="0.25">
      <c r="A122" s="12" t="str">
        <f t="shared" si="7"/>
        <v/>
      </c>
      <c r="B122" s="13"/>
      <c r="C122" s="15"/>
      <c r="D122" s="14"/>
      <c r="E122" s="20"/>
      <c r="F122" s="16"/>
      <c r="G122" s="20"/>
      <c r="H122" s="13"/>
      <c r="I122" s="30"/>
      <c r="J122" s="119"/>
      <c r="K122" s="32"/>
      <c r="L122" s="13"/>
      <c r="M122" s="18"/>
      <c r="N122" s="19"/>
    </row>
    <row r="123" spans="1:14" ht="14.4" x14ac:dyDescent="0.25">
      <c r="A123" s="12" t="str">
        <f t="shared" si="7"/>
        <v/>
      </c>
      <c r="B123" s="13"/>
      <c r="C123" s="15"/>
      <c r="D123" s="14"/>
      <c r="E123" s="20"/>
      <c r="F123" s="16"/>
      <c r="G123" s="20"/>
      <c r="H123" s="13"/>
      <c r="I123" s="30"/>
      <c r="J123" s="119"/>
      <c r="K123" s="32"/>
      <c r="L123" s="13"/>
      <c r="M123" s="18"/>
      <c r="N123" s="19"/>
    </row>
    <row r="124" spans="1:14" ht="14.4" x14ac:dyDescent="0.25">
      <c r="A124" s="12" t="str">
        <f t="shared" si="7"/>
        <v/>
      </c>
      <c r="B124" s="13"/>
      <c r="C124" s="15"/>
      <c r="D124" s="14"/>
      <c r="E124" s="20"/>
      <c r="F124" s="16"/>
      <c r="G124" s="20"/>
      <c r="H124" s="13"/>
      <c r="I124" s="30"/>
      <c r="J124" s="119"/>
      <c r="K124" s="32"/>
      <c r="L124" s="13"/>
      <c r="M124" s="18"/>
      <c r="N124" s="19"/>
    </row>
    <row r="125" spans="1:14" ht="14.4" x14ac:dyDescent="0.25">
      <c r="A125" s="12" t="str">
        <f t="shared" si="7"/>
        <v/>
      </c>
      <c r="B125" s="13"/>
      <c r="C125" s="15"/>
      <c r="D125" s="14"/>
      <c r="E125" s="20"/>
      <c r="F125" s="16"/>
      <c r="G125" s="20"/>
      <c r="H125" s="13"/>
      <c r="I125" s="30"/>
      <c r="J125" s="119"/>
      <c r="K125" s="32"/>
      <c r="L125" s="13"/>
      <c r="M125" s="18"/>
      <c r="N125" s="19"/>
    </row>
    <row r="126" spans="1:14" ht="14.4" x14ac:dyDescent="0.25">
      <c r="A126" s="12" t="str">
        <f t="shared" si="7"/>
        <v/>
      </c>
      <c r="B126" s="13"/>
      <c r="C126" s="15"/>
      <c r="D126" s="14"/>
      <c r="E126" s="20"/>
      <c r="F126" s="16"/>
      <c r="G126" s="20"/>
      <c r="H126" s="13"/>
      <c r="I126" s="30"/>
      <c r="J126" s="119"/>
      <c r="K126" s="32"/>
      <c r="L126" s="13"/>
      <c r="M126" s="18"/>
      <c r="N126" s="19"/>
    </row>
    <row r="127" spans="1:14" ht="14.4" x14ac:dyDescent="0.25">
      <c r="A127" s="12" t="str">
        <f t="shared" si="7"/>
        <v/>
      </c>
      <c r="B127" s="13"/>
      <c r="C127" s="15"/>
      <c r="D127" s="14"/>
      <c r="E127" s="20"/>
      <c r="F127" s="16"/>
      <c r="G127" s="20"/>
      <c r="H127" s="13"/>
      <c r="I127" s="30"/>
      <c r="J127" s="119"/>
      <c r="K127" s="32"/>
      <c r="L127" s="13"/>
      <c r="M127" s="18"/>
      <c r="N127" s="19"/>
    </row>
    <row r="128" spans="1:14" ht="14.4" x14ac:dyDescent="0.25">
      <c r="A128" s="12" t="str">
        <f t="shared" si="7"/>
        <v/>
      </c>
      <c r="B128" s="13"/>
      <c r="C128" s="15"/>
      <c r="D128" s="14"/>
      <c r="E128" s="20"/>
      <c r="F128" s="16"/>
      <c r="G128" s="20"/>
      <c r="H128" s="13"/>
      <c r="I128" s="30"/>
      <c r="J128" s="119"/>
      <c r="K128" s="32"/>
      <c r="L128" s="13"/>
      <c r="M128" s="18"/>
      <c r="N128" s="19"/>
    </row>
    <row r="129" spans="1:14" ht="14.4" x14ac:dyDescent="0.25">
      <c r="A129" s="12" t="str">
        <f t="shared" si="7"/>
        <v/>
      </c>
      <c r="B129" s="13"/>
      <c r="C129" s="15"/>
      <c r="D129" s="14"/>
      <c r="E129" s="20"/>
      <c r="F129" s="16"/>
      <c r="G129" s="20"/>
      <c r="H129" s="13"/>
      <c r="I129" s="30"/>
      <c r="J129" s="119"/>
      <c r="K129" s="32"/>
      <c r="L129" s="13"/>
      <c r="M129" s="18"/>
      <c r="N129" s="19"/>
    </row>
    <row r="130" spans="1:14" ht="14.4" x14ac:dyDescent="0.25">
      <c r="A130" s="12" t="str">
        <f t="shared" si="7"/>
        <v/>
      </c>
      <c r="B130" s="13"/>
      <c r="C130" s="15"/>
      <c r="D130" s="14"/>
      <c r="E130" s="20"/>
      <c r="F130" s="16"/>
      <c r="G130" s="20"/>
      <c r="H130" s="13"/>
      <c r="I130" s="30"/>
      <c r="J130" s="119"/>
      <c r="K130" s="32"/>
      <c r="L130" s="13"/>
      <c r="M130" s="18"/>
      <c r="N130" s="19"/>
    </row>
    <row r="131" spans="1:14" ht="14.4" x14ac:dyDescent="0.25">
      <c r="A131" s="12" t="str">
        <f t="shared" si="7"/>
        <v/>
      </c>
      <c r="B131" s="13"/>
      <c r="C131" s="15"/>
      <c r="D131" s="14"/>
      <c r="E131" s="20"/>
      <c r="F131" s="16"/>
      <c r="G131" s="20"/>
      <c r="H131" s="13"/>
      <c r="I131" s="30"/>
      <c r="J131" s="119"/>
      <c r="K131" s="32"/>
      <c r="L131" s="13"/>
      <c r="M131" s="18"/>
      <c r="N131" s="19"/>
    </row>
    <row r="132" spans="1:14" ht="14.4" x14ac:dyDescent="0.25">
      <c r="A132" s="12" t="str">
        <f t="shared" si="7"/>
        <v/>
      </c>
      <c r="B132" s="13"/>
      <c r="C132" s="15"/>
      <c r="D132" s="14"/>
      <c r="E132" s="20"/>
      <c r="F132" s="16"/>
      <c r="G132" s="20"/>
      <c r="H132" s="13"/>
      <c r="I132" s="30"/>
      <c r="J132" s="119"/>
      <c r="K132" s="32"/>
      <c r="L132" s="13"/>
      <c r="M132" s="18"/>
      <c r="N132" s="19"/>
    </row>
    <row r="133" spans="1:14" ht="14.4" x14ac:dyDescent="0.25">
      <c r="A133" s="12" t="str">
        <f t="shared" si="7"/>
        <v/>
      </c>
      <c r="B133" s="13"/>
      <c r="C133" s="15"/>
      <c r="D133" s="14"/>
      <c r="E133" s="20"/>
      <c r="F133" s="16"/>
      <c r="G133" s="20"/>
      <c r="H133" s="13"/>
      <c r="I133" s="30"/>
      <c r="J133" s="119"/>
      <c r="K133" s="32"/>
      <c r="L133" s="13"/>
      <c r="M133" s="18"/>
      <c r="N133" s="19"/>
    </row>
    <row r="134" spans="1:14" ht="14.4" x14ac:dyDescent="0.25">
      <c r="A134" s="12" t="str">
        <f t="shared" ref="A134:A147" si="8">CONCATENATE(B134,C134,D134)</f>
        <v/>
      </c>
      <c r="B134" s="13"/>
      <c r="C134" s="15"/>
      <c r="D134" s="14"/>
      <c r="E134" s="20"/>
      <c r="F134" s="16"/>
      <c r="G134" s="20"/>
      <c r="H134" s="13"/>
      <c r="I134" s="30"/>
      <c r="J134" s="119"/>
      <c r="K134" s="32"/>
      <c r="L134" s="13"/>
      <c r="M134" s="18"/>
      <c r="N134" s="19"/>
    </row>
    <row r="135" spans="1:14" ht="14.4" x14ac:dyDescent="0.25">
      <c r="A135" s="12" t="str">
        <f t="shared" si="8"/>
        <v/>
      </c>
      <c r="B135" s="13"/>
      <c r="C135" s="15"/>
      <c r="D135" s="14"/>
      <c r="E135" s="20"/>
      <c r="F135" s="16"/>
      <c r="G135" s="20"/>
      <c r="H135" s="13"/>
      <c r="I135" s="30"/>
      <c r="J135" s="119"/>
      <c r="K135" s="32"/>
      <c r="L135" s="13"/>
      <c r="M135" s="18"/>
      <c r="N135" s="19"/>
    </row>
    <row r="136" spans="1:14" ht="14.4" x14ac:dyDescent="0.25">
      <c r="A136" s="12" t="str">
        <f t="shared" si="8"/>
        <v/>
      </c>
      <c r="B136" s="13"/>
      <c r="C136" s="15"/>
      <c r="D136" s="14"/>
      <c r="E136" s="20"/>
      <c r="F136" s="16"/>
      <c r="G136" s="20"/>
      <c r="H136" s="13"/>
      <c r="I136" s="30"/>
      <c r="J136" s="119"/>
      <c r="K136" s="32"/>
      <c r="L136" s="13"/>
      <c r="M136" s="18"/>
      <c r="N136" s="19"/>
    </row>
    <row r="137" spans="1:14" ht="14.4" x14ac:dyDescent="0.25">
      <c r="A137" s="12" t="str">
        <f t="shared" si="8"/>
        <v/>
      </c>
      <c r="B137" s="13"/>
      <c r="C137" s="15"/>
      <c r="D137" s="14"/>
      <c r="E137" s="20"/>
      <c r="F137" s="16"/>
      <c r="G137" s="20"/>
      <c r="H137" s="13"/>
      <c r="I137" s="30"/>
      <c r="J137" s="119"/>
      <c r="K137" s="32"/>
      <c r="L137" s="13"/>
      <c r="M137" s="18"/>
      <c r="N137" s="19"/>
    </row>
    <row r="138" spans="1:14" ht="14.4" x14ac:dyDescent="0.25">
      <c r="A138" s="12" t="str">
        <f t="shared" si="8"/>
        <v/>
      </c>
      <c r="B138" s="13"/>
      <c r="C138" s="15"/>
      <c r="D138" s="14"/>
      <c r="E138" s="20"/>
      <c r="F138" s="16"/>
      <c r="G138" s="20"/>
      <c r="H138" s="13"/>
      <c r="I138" s="30"/>
      <c r="J138" s="119"/>
      <c r="K138" s="32"/>
      <c r="L138" s="13"/>
      <c r="M138" s="18"/>
      <c r="N138" s="19"/>
    </row>
    <row r="139" spans="1:14" ht="14.4" x14ac:dyDescent="0.25">
      <c r="A139" s="12" t="str">
        <f t="shared" si="8"/>
        <v/>
      </c>
      <c r="B139" s="13"/>
      <c r="C139" s="15"/>
      <c r="D139" s="14"/>
      <c r="E139" s="20"/>
      <c r="F139" s="16"/>
      <c r="G139" s="20"/>
      <c r="H139" s="13"/>
      <c r="I139" s="30"/>
      <c r="J139" s="119"/>
      <c r="K139" s="32"/>
      <c r="L139" s="13"/>
      <c r="M139" s="18"/>
      <c r="N139" s="19"/>
    </row>
    <row r="140" spans="1:14" ht="14.4" x14ac:dyDescent="0.25">
      <c r="A140" s="12" t="str">
        <f t="shared" si="8"/>
        <v/>
      </c>
      <c r="B140" s="13"/>
      <c r="C140" s="15"/>
      <c r="D140" s="14"/>
      <c r="E140" s="20"/>
      <c r="F140" s="16"/>
      <c r="G140" s="20"/>
      <c r="H140" s="13"/>
      <c r="I140" s="30"/>
      <c r="J140" s="119"/>
      <c r="K140" s="32"/>
      <c r="L140" s="13"/>
      <c r="M140" s="18"/>
      <c r="N140" s="19"/>
    </row>
    <row r="141" spans="1:14" ht="14.4" x14ac:dyDescent="0.25">
      <c r="A141" s="12" t="str">
        <f t="shared" si="8"/>
        <v/>
      </c>
      <c r="B141" s="13"/>
      <c r="C141" s="15"/>
      <c r="D141" s="14"/>
      <c r="E141" s="20"/>
      <c r="F141" s="16"/>
      <c r="G141" s="20"/>
      <c r="H141" s="13"/>
      <c r="I141" s="30"/>
      <c r="J141" s="119"/>
      <c r="K141" s="32"/>
      <c r="L141" s="13"/>
      <c r="M141" s="18"/>
      <c r="N141" s="19"/>
    </row>
    <row r="142" spans="1:14" ht="14.4" x14ac:dyDescent="0.25">
      <c r="A142" s="12" t="str">
        <f t="shared" si="8"/>
        <v/>
      </c>
      <c r="B142" s="13"/>
      <c r="C142" s="15"/>
      <c r="D142" s="14"/>
      <c r="E142" s="20"/>
      <c r="F142" s="16"/>
      <c r="G142" s="20"/>
      <c r="H142" s="13"/>
      <c r="I142" s="30"/>
      <c r="J142" s="119"/>
      <c r="K142" s="32"/>
      <c r="L142" s="13"/>
      <c r="M142" s="18"/>
      <c r="N142" s="19"/>
    </row>
    <row r="143" spans="1:14" ht="14.4" x14ac:dyDescent="0.25">
      <c r="A143" s="12" t="str">
        <f t="shared" si="8"/>
        <v/>
      </c>
      <c r="B143" s="13"/>
      <c r="C143" s="15"/>
      <c r="D143" s="14"/>
      <c r="E143" s="20"/>
      <c r="F143" s="16"/>
      <c r="G143" s="20"/>
      <c r="H143" s="13"/>
      <c r="I143" s="30"/>
      <c r="J143" s="119"/>
      <c r="K143" s="32"/>
      <c r="L143" s="13"/>
      <c r="M143" s="18"/>
      <c r="N143" s="19"/>
    </row>
    <row r="144" spans="1:14" ht="14.4" x14ac:dyDescent="0.25">
      <c r="A144" s="12" t="str">
        <f t="shared" si="8"/>
        <v/>
      </c>
      <c r="B144" s="13"/>
      <c r="C144" s="15"/>
      <c r="D144" s="14"/>
      <c r="E144" s="20"/>
      <c r="F144" s="16"/>
      <c r="G144" s="20"/>
      <c r="H144" s="13"/>
      <c r="I144" s="30"/>
      <c r="J144" s="119"/>
      <c r="K144" s="32"/>
      <c r="L144" s="13"/>
      <c r="M144" s="18"/>
      <c r="N144" s="19"/>
    </row>
    <row r="145" spans="1:14" ht="14.4" x14ac:dyDescent="0.25">
      <c r="A145" s="12" t="str">
        <f t="shared" si="8"/>
        <v/>
      </c>
      <c r="B145" s="13"/>
      <c r="C145" s="15"/>
      <c r="D145" s="14"/>
      <c r="E145" s="20"/>
      <c r="F145" s="16"/>
      <c r="G145" s="20"/>
      <c r="H145" s="13"/>
      <c r="I145" s="30"/>
      <c r="J145" s="119"/>
      <c r="K145" s="32"/>
      <c r="L145" s="13"/>
      <c r="M145" s="18"/>
      <c r="N145" s="19"/>
    </row>
    <row r="146" spans="1:14" ht="14.4" x14ac:dyDescent="0.25">
      <c r="A146" s="12" t="str">
        <f t="shared" si="8"/>
        <v/>
      </c>
      <c r="B146" s="13"/>
      <c r="C146" s="15"/>
      <c r="D146" s="14"/>
      <c r="E146" s="20"/>
      <c r="F146" s="16"/>
      <c r="G146" s="20"/>
      <c r="H146" s="13"/>
      <c r="I146" s="30"/>
      <c r="J146" s="119"/>
      <c r="K146" s="32"/>
      <c r="L146" s="13"/>
      <c r="M146" s="18"/>
      <c r="N146" s="19"/>
    </row>
    <row r="147" spans="1:14" ht="14.4" x14ac:dyDescent="0.25">
      <c r="A147" s="12" t="str">
        <f t="shared" si="8"/>
        <v/>
      </c>
      <c r="B147" s="13"/>
      <c r="C147" s="15"/>
      <c r="D147" s="14"/>
      <c r="E147" s="20"/>
      <c r="F147" s="16"/>
      <c r="G147" s="20"/>
      <c r="H147" s="13"/>
      <c r="I147" s="30"/>
      <c r="J147" s="119"/>
      <c r="K147" s="32"/>
      <c r="L147" s="13"/>
      <c r="M147" s="18">
        <f t="shared" ref="M147" si="9">IF(L147=1,7,IF(L147=2,6,IF(L147=3,5,IF(L147=4,4,IF(L147=5,3,IF(L147=6,2,IF(L147&gt;=6,1,0)))))))</f>
        <v>0</v>
      </c>
      <c r="N147" s="19">
        <f>SUM(M147+$N$5)</f>
        <v>2</v>
      </c>
    </row>
  </sheetData>
  <autoFilter ref="A3:N147" xr:uid="{FA3E7FBB-256A-4B19-B30B-F492D7921C67}">
    <filterColumn colId="6" showButton="0"/>
    <filterColumn colId="7" showButton="0"/>
    <filterColumn colId="8" showButton="0"/>
    <filterColumn colId="9" showButton="0"/>
    <sortState xmlns:xlrd2="http://schemas.microsoft.com/office/spreadsheetml/2017/richdata2" ref="A8:N147">
      <sortCondition ref="B3:B147"/>
    </sortState>
  </autoFilter>
  <mergeCells count="19">
    <mergeCell ref="F3:F4"/>
    <mergeCell ref="E1:J1"/>
    <mergeCell ref="L1:M1"/>
    <mergeCell ref="B2:M2"/>
    <mergeCell ref="G3:K3"/>
    <mergeCell ref="M3:M5"/>
    <mergeCell ref="K4:K5"/>
    <mergeCell ref="E5:F5"/>
    <mergeCell ref="L3:L5"/>
    <mergeCell ref="G4:G5"/>
    <mergeCell ref="H4:H5"/>
    <mergeCell ref="I4:I5"/>
    <mergeCell ref="J4:J5"/>
    <mergeCell ref="B1:C1"/>
    <mergeCell ref="A3:A5"/>
    <mergeCell ref="B3:B5"/>
    <mergeCell ref="C3:C5"/>
    <mergeCell ref="D3:D5"/>
    <mergeCell ref="E3:E4"/>
  </mergeCells>
  <conditionalFormatting sqref="C1:D5">
    <cfRule type="duplicateValues" dxfId="20" priority="562"/>
  </conditionalFormatting>
  <pageMargins left="0.7" right="0.7" top="0.75" bottom="0.75" header="0.3" footer="0.3"/>
  <pageSetup paperSize="9"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274BA-AD47-418E-B894-0E18A5E78454}">
  <sheetPr codeName="Sheet16">
    <tabColor rgb="FFC00000"/>
  </sheetPr>
  <dimension ref="A1:P55"/>
  <sheetViews>
    <sheetView workbookViewId="0">
      <selection activeCell="D3" sqref="D3:D5"/>
    </sheetView>
  </sheetViews>
  <sheetFormatPr defaultColWidth="9.109375" defaultRowHeight="13.2" x14ac:dyDescent="0.25"/>
  <cols>
    <col min="1" max="1" width="37.88671875" bestFit="1" customWidth="1"/>
    <col min="2" max="2" width="6.6640625" customWidth="1"/>
    <col min="3" max="3" width="18.6640625" bestFit="1" customWidth="1"/>
    <col min="4" max="4" width="17.88671875" bestFit="1" customWidth="1"/>
    <col min="5" max="5" width="10.6640625" bestFit="1" customWidth="1"/>
    <col min="6" max="6" width="16.33203125" bestFit="1" customWidth="1"/>
    <col min="7" max="10" width="6.5546875" bestFit="1" customWidth="1"/>
    <col min="11" max="11" width="15.109375" bestFit="1" customWidth="1"/>
    <col min="12" max="12" width="7" bestFit="1" customWidth="1"/>
    <col min="13" max="13" width="12.88671875" bestFit="1" customWidth="1"/>
    <col min="14" max="14" width="30.5546875" bestFit="1" customWidth="1"/>
  </cols>
  <sheetData>
    <row r="1" spans="1:16" s="9" customFormat="1" ht="22.5" customHeight="1" thickBot="1" x14ac:dyDescent="0.3">
      <c r="A1" s="76">
        <f>SUM(A2-1)</f>
        <v>14</v>
      </c>
      <c r="B1" s="559" t="s">
        <v>98</v>
      </c>
      <c r="C1" s="560"/>
      <c r="D1" s="7" t="s">
        <v>11</v>
      </c>
      <c r="E1" s="539" t="s">
        <v>1226</v>
      </c>
      <c r="F1" s="540"/>
      <c r="G1" s="540"/>
      <c r="H1" s="540"/>
      <c r="I1" s="540"/>
      <c r="J1" s="540"/>
      <c r="K1" s="8" t="s">
        <v>12</v>
      </c>
      <c r="L1" s="541" t="s">
        <v>147</v>
      </c>
      <c r="M1" s="542"/>
      <c r="N1" s="8" t="s">
        <v>22</v>
      </c>
    </row>
    <row r="2" spans="1:16" s="9" customFormat="1" ht="22.5" customHeight="1" thickBot="1" x14ac:dyDescent="0.3">
      <c r="A2" s="1">
        <f>COUNTA(_xlfn.UNIQUE(D6:D144))</f>
        <v>15</v>
      </c>
      <c r="B2" s="543" t="s">
        <v>23</v>
      </c>
      <c r="C2" s="544"/>
      <c r="D2" s="544"/>
      <c r="E2" s="544"/>
      <c r="F2" s="544"/>
      <c r="G2" s="544"/>
      <c r="H2" s="544"/>
      <c r="I2" s="544"/>
      <c r="J2" s="544"/>
      <c r="K2" s="544"/>
      <c r="L2" s="544"/>
      <c r="M2" s="545"/>
      <c r="N2" s="10" t="s">
        <v>24</v>
      </c>
    </row>
    <row r="3" spans="1:16" s="9" customFormat="1" ht="14.4" thickBot="1" x14ac:dyDescent="0.3">
      <c r="A3" s="524" t="s">
        <v>25</v>
      </c>
      <c r="B3" s="527" t="s">
        <v>13</v>
      </c>
      <c r="C3" s="530" t="s">
        <v>14</v>
      </c>
      <c r="D3" s="533" t="s">
        <v>15</v>
      </c>
      <c r="E3" s="536" t="s">
        <v>26</v>
      </c>
      <c r="F3" s="533" t="s">
        <v>18</v>
      </c>
      <c r="G3" s="539" t="s">
        <v>99</v>
      </c>
      <c r="H3" s="540"/>
      <c r="I3" s="540"/>
      <c r="J3" s="540"/>
      <c r="K3" s="546"/>
      <c r="L3" s="552" t="s">
        <v>10</v>
      </c>
      <c r="M3" s="547" t="s">
        <v>16</v>
      </c>
      <c r="N3" s="44" t="s">
        <v>27</v>
      </c>
    </row>
    <row r="4" spans="1:16" s="9" customFormat="1" ht="14.4" thickBot="1" x14ac:dyDescent="0.3">
      <c r="A4" s="525"/>
      <c r="B4" s="528"/>
      <c r="C4" s="531"/>
      <c r="D4" s="534"/>
      <c r="E4" s="537"/>
      <c r="F4" s="538"/>
      <c r="G4" s="555" t="s">
        <v>100</v>
      </c>
      <c r="H4" s="557" t="s">
        <v>101</v>
      </c>
      <c r="I4" s="557" t="s">
        <v>102</v>
      </c>
      <c r="J4" s="557" t="s">
        <v>103</v>
      </c>
      <c r="K4" s="533" t="s">
        <v>104</v>
      </c>
      <c r="L4" s="553"/>
      <c r="M4" s="548"/>
      <c r="N4" s="11">
        <v>3</v>
      </c>
    </row>
    <row r="5" spans="1:16" s="9" customFormat="1" ht="14.4" thickBot="1" x14ac:dyDescent="0.3">
      <c r="A5" s="526"/>
      <c r="B5" s="529"/>
      <c r="C5" s="532"/>
      <c r="D5" s="535"/>
      <c r="E5" s="550" t="s">
        <v>17</v>
      </c>
      <c r="F5" s="551"/>
      <c r="G5" s="556"/>
      <c r="H5" s="558"/>
      <c r="I5" s="558"/>
      <c r="J5" s="558"/>
      <c r="K5" s="535"/>
      <c r="L5" s="554"/>
      <c r="M5" s="549"/>
      <c r="N5" s="19">
        <f>IF(N4=1,0,IF(N4=2,1,IF(N4=3,2,0)))</f>
        <v>2</v>
      </c>
    </row>
    <row r="6" spans="1:16" ht="14.4" x14ac:dyDescent="0.25">
      <c r="A6" s="12" t="str">
        <f t="shared" ref="A6:A55" si="0">CONCATENATE(B6,C6,D6)</f>
        <v>95Isabelle CoxCounter Offer</v>
      </c>
      <c r="B6" s="13">
        <v>95</v>
      </c>
      <c r="C6" s="14" t="s">
        <v>415</v>
      </c>
      <c r="D6" s="15" t="s">
        <v>395</v>
      </c>
      <c r="E6" s="20"/>
      <c r="F6" s="16"/>
      <c r="G6" s="20"/>
      <c r="H6" s="13"/>
      <c r="I6" s="30"/>
      <c r="J6" s="119">
        <v>35.54</v>
      </c>
      <c r="K6" s="32"/>
      <c r="L6" s="17">
        <v>1</v>
      </c>
      <c r="M6" s="18">
        <f>IF(L6=1,7,IF(L6=2,6,IF(L6=3,5,IF(L6=4,4,IF(L6=5,3,IF(L6=6,2,IF(L6&gt;=6,1,0)))))))</f>
        <v>7</v>
      </c>
      <c r="N6" s="19">
        <f>SUM(M6+$N$5)</f>
        <v>9</v>
      </c>
      <c r="O6" s="29"/>
      <c r="P6" s="29"/>
    </row>
    <row r="7" spans="1:16" ht="14.4" x14ac:dyDescent="0.25">
      <c r="A7" s="12" t="str">
        <f t="shared" si="0"/>
        <v>95Meadow FrenchDark Deception</v>
      </c>
      <c r="B7" s="13">
        <v>95</v>
      </c>
      <c r="C7" s="14" t="s">
        <v>888</v>
      </c>
      <c r="D7" s="15" t="s">
        <v>889</v>
      </c>
      <c r="E7" s="20"/>
      <c r="F7" s="16"/>
      <c r="G7" s="20"/>
      <c r="H7" s="13"/>
      <c r="I7" s="30"/>
      <c r="J7" s="119">
        <v>49.21</v>
      </c>
      <c r="K7" s="32"/>
      <c r="L7" s="17">
        <v>2</v>
      </c>
      <c r="M7" s="18">
        <f t="shared" ref="M7:M55" si="1">IF(L7=1,7,IF(L7=2,6,IF(L7=3,5,IF(L7=4,4,IF(L7=5,3,IF(L7=6,2,IF(L7&gt;=6,1,0)))))))</f>
        <v>6</v>
      </c>
      <c r="N7" s="19">
        <f t="shared" ref="N7:N55" si="2">SUM(M7+$N$5)</f>
        <v>8</v>
      </c>
      <c r="O7" s="29"/>
      <c r="P7" s="29"/>
    </row>
    <row r="8" spans="1:16" ht="14.4" x14ac:dyDescent="0.25">
      <c r="A8" s="12" t="str">
        <f t="shared" si="0"/>
        <v/>
      </c>
      <c r="B8" s="13"/>
      <c r="C8" s="14"/>
      <c r="D8" s="15"/>
      <c r="E8" s="20"/>
      <c r="F8" s="16"/>
      <c r="G8" s="20"/>
      <c r="H8" s="13"/>
      <c r="I8" s="30"/>
      <c r="J8" s="119"/>
      <c r="K8" s="32"/>
      <c r="L8" s="17"/>
      <c r="M8" s="18">
        <f t="shared" si="1"/>
        <v>0</v>
      </c>
      <c r="N8" s="19">
        <f t="shared" si="2"/>
        <v>2</v>
      </c>
      <c r="O8" s="29"/>
      <c r="P8" s="29"/>
    </row>
    <row r="9" spans="1:16" ht="14.4" x14ac:dyDescent="0.25">
      <c r="A9" s="12" t="str">
        <f t="shared" si="0"/>
        <v>80Annika StoneDamaspia Park Emily’s Gold</v>
      </c>
      <c r="B9" s="13">
        <v>80</v>
      </c>
      <c r="C9" s="14" t="s">
        <v>893</v>
      </c>
      <c r="D9" s="15" t="s">
        <v>1199</v>
      </c>
      <c r="E9" s="20"/>
      <c r="F9" s="16"/>
      <c r="G9" s="20"/>
      <c r="H9" s="13"/>
      <c r="I9" s="30">
        <v>62.17</v>
      </c>
      <c r="J9" s="119"/>
      <c r="K9" s="32"/>
      <c r="L9" s="17">
        <v>1</v>
      </c>
      <c r="M9" s="18">
        <f t="shared" si="1"/>
        <v>7</v>
      </c>
      <c r="N9" s="19">
        <f t="shared" si="2"/>
        <v>9</v>
      </c>
      <c r="O9" s="29"/>
      <c r="P9" s="29"/>
    </row>
    <row r="10" spans="1:16" ht="14.4" x14ac:dyDescent="0.25">
      <c r="A10" s="12" t="str">
        <f t="shared" si="0"/>
        <v>80Suzanah ShielPowderbark Matilda Bay</v>
      </c>
      <c r="B10" s="13">
        <v>80</v>
      </c>
      <c r="C10" s="14" t="s">
        <v>1205</v>
      </c>
      <c r="D10" s="15" t="s">
        <v>1195</v>
      </c>
      <c r="E10" s="20"/>
      <c r="F10" s="16"/>
      <c r="G10" s="20"/>
      <c r="H10" s="13"/>
      <c r="I10" s="272" t="s">
        <v>1043</v>
      </c>
      <c r="J10" s="119"/>
      <c r="K10" s="32"/>
      <c r="L10" s="406" t="s">
        <v>478</v>
      </c>
      <c r="M10" s="18">
        <v>0</v>
      </c>
      <c r="N10" s="19">
        <v>0</v>
      </c>
      <c r="O10" s="29"/>
      <c r="P10" s="29"/>
    </row>
    <row r="11" spans="1:16" ht="14.4" x14ac:dyDescent="0.25">
      <c r="A11" s="12" t="str">
        <f t="shared" si="0"/>
        <v/>
      </c>
      <c r="B11" s="13"/>
      <c r="C11" s="14"/>
      <c r="D11" s="15"/>
      <c r="E11" s="20"/>
      <c r="F11" s="16"/>
      <c r="G11" s="20"/>
      <c r="H11" s="13"/>
      <c r="I11" s="30"/>
      <c r="J11" s="119"/>
      <c r="K11" s="32"/>
      <c r="L11" s="17"/>
      <c r="M11" s="18">
        <f t="shared" si="1"/>
        <v>0</v>
      </c>
      <c r="N11" s="19">
        <v>0</v>
      </c>
      <c r="O11" s="29"/>
      <c r="P11" s="29"/>
    </row>
    <row r="12" spans="1:16" ht="14.4" x14ac:dyDescent="0.25">
      <c r="A12" s="12" t="str">
        <f t="shared" si="0"/>
        <v>65Benjumen KloedenDesertdusk</v>
      </c>
      <c r="B12" s="13">
        <v>65</v>
      </c>
      <c r="C12" s="14" t="s">
        <v>436</v>
      </c>
      <c r="D12" s="15" t="s">
        <v>1200</v>
      </c>
      <c r="E12" s="20"/>
      <c r="F12" s="16"/>
      <c r="G12" s="20"/>
      <c r="H12" s="13">
        <v>43.44</v>
      </c>
      <c r="I12" s="30"/>
      <c r="J12" s="119"/>
      <c r="K12" s="32"/>
      <c r="L12" s="17">
        <v>3</v>
      </c>
      <c r="M12" s="18">
        <f t="shared" si="1"/>
        <v>5</v>
      </c>
      <c r="N12" s="19">
        <f t="shared" si="2"/>
        <v>7</v>
      </c>
      <c r="O12" s="29"/>
      <c r="P12" s="29"/>
    </row>
    <row r="13" spans="1:16" ht="14.4" x14ac:dyDescent="0.25">
      <c r="A13" s="12" t="str">
        <f t="shared" si="0"/>
        <v>65Bridie WandelReign</v>
      </c>
      <c r="B13" s="13">
        <v>65</v>
      </c>
      <c r="C13" s="14" t="s">
        <v>906</v>
      </c>
      <c r="D13" s="15" t="s">
        <v>907</v>
      </c>
      <c r="E13" s="20"/>
      <c r="F13" s="16"/>
      <c r="G13" s="20"/>
      <c r="H13" s="13">
        <v>46.88</v>
      </c>
      <c r="I13" s="30"/>
      <c r="J13" s="119"/>
      <c r="K13" s="32"/>
      <c r="L13" s="17">
        <v>4</v>
      </c>
      <c r="M13" s="18">
        <f t="shared" si="1"/>
        <v>4</v>
      </c>
      <c r="N13" s="19">
        <f t="shared" si="2"/>
        <v>6</v>
      </c>
      <c r="P13" s="29"/>
    </row>
    <row r="14" spans="1:16" ht="14.4" x14ac:dyDescent="0.25">
      <c r="A14" s="12" t="str">
        <f t="shared" si="0"/>
        <v>65Bronte FlorissonFerndale Springs Your Destiny</v>
      </c>
      <c r="B14" s="13">
        <v>65</v>
      </c>
      <c r="C14" s="14" t="s">
        <v>1196</v>
      </c>
      <c r="D14" s="15" t="s">
        <v>1201</v>
      </c>
      <c r="E14" s="20"/>
      <c r="F14" s="16"/>
      <c r="G14" s="20"/>
      <c r="H14" s="13">
        <v>84.42</v>
      </c>
      <c r="I14" s="30"/>
      <c r="J14" s="119"/>
      <c r="K14" s="32"/>
      <c r="L14" s="17">
        <v>6</v>
      </c>
      <c r="M14" s="18">
        <f t="shared" si="1"/>
        <v>2</v>
      </c>
      <c r="N14" s="19">
        <f t="shared" si="2"/>
        <v>4</v>
      </c>
      <c r="P14" s="29"/>
    </row>
    <row r="15" spans="1:16" ht="14.4" x14ac:dyDescent="0.25">
      <c r="A15" s="12" t="str">
        <f t="shared" si="0"/>
        <v>65Macey GreenBelfast Whistling Dixie</v>
      </c>
      <c r="B15" s="13">
        <v>65</v>
      </c>
      <c r="C15" s="14" t="s">
        <v>218</v>
      </c>
      <c r="D15" s="15" t="s">
        <v>259</v>
      </c>
      <c r="E15" s="20"/>
      <c r="F15" s="16"/>
      <c r="G15" s="20"/>
      <c r="H15" s="13">
        <v>40.840000000000003</v>
      </c>
      <c r="I15" s="30"/>
      <c r="J15" s="119"/>
      <c r="K15" s="32"/>
      <c r="L15" s="17">
        <v>2</v>
      </c>
      <c r="M15" s="18">
        <f t="shared" si="1"/>
        <v>6</v>
      </c>
      <c r="N15" s="19">
        <f t="shared" si="2"/>
        <v>8</v>
      </c>
    </row>
    <row r="16" spans="1:16" ht="14.4" x14ac:dyDescent="0.25">
      <c r="A16" s="12" t="str">
        <f t="shared" si="0"/>
        <v>65Amy ChallenorKoonawarra Fighter Pilot</v>
      </c>
      <c r="B16" s="13">
        <v>65</v>
      </c>
      <c r="C16" s="14" t="s">
        <v>313</v>
      </c>
      <c r="D16" s="15" t="s">
        <v>314</v>
      </c>
      <c r="E16" s="20"/>
      <c r="F16" s="16"/>
      <c r="G16" s="20"/>
      <c r="H16" s="13">
        <v>37.5</v>
      </c>
      <c r="I16" s="30"/>
      <c r="J16" s="119"/>
      <c r="K16" s="32"/>
      <c r="L16" s="17">
        <v>1</v>
      </c>
      <c r="M16" s="18">
        <f t="shared" si="1"/>
        <v>7</v>
      </c>
      <c r="N16" s="19">
        <f t="shared" si="2"/>
        <v>9</v>
      </c>
    </row>
    <row r="17" spans="1:14" ht="14.4" x14ac:dyDescent="0.25">
      <c r="A17" s="12" t="str">
        <f t="shared" si="0"/>
        <v>65Olivia StephenClare Downs Charisma</v>
      </c>
      <c r="B17" s="13">
        <v>65</v>
      </c>
      <c r="C17" s="14" t="s">
        <v>1065</v>
      </c>
      <c r="D17" s="15" t="s">
        <v>1097</v>
      </c>
      <c r="E17" s="20"/>
      <c r="F17" s="16"/>
      <c r="G17" s="20"/>
      <c r="H17" s="13"/>
      <c r="I17" s="30"/>
      <c r="J17" s="119"/>
      <c r="K17" s="32"/>
      <c r="L17" s="17" t="s">
        <v>478</v>
      </c>
      <c r="M17" s="18">
        <v>0</v>
      </c>
      <c r="N17" s="19">
        <v>0</v>
      </c>
    </row>
    <row r="18" spans="1:14" ht="14.4" x14ac:dyDescent="0.25">
      <c r="A18" s="12" t="str">
        <f t="shared" si="0"/>
        <v>65Olive ShillingtonRicky</v>
      </c>
      <c r="B18" s="13">
        <v>65</v>
      </c>
      <c r="C18" s="14" t="s">
        <v>1197</v>
      </c>
      <c r="D18" s="15" t="s">
        <v>1202</v>
      </c>
      <c r="E18" s="20"/>
      <c r="F18" s="16"/>
      <c r="G18" s="20"/>
      <c r="H18" s="13">
        <v>68.45</v>
      </c>
      <c r="I18" s="30"/>
      <c r="J18" s="119"/>
      <c r="K18" s="32"/>
      <c r="L18" s="17">
        <v>5</v>
      </c>
      <c r="M18" s="18">
        <f t="shared" si="1"/>
        <v>3</v>
      </c>
      <c r="N18" s="19">
        <f t="shared" si="2"/>
        <v>5</v>
      </c>
    </row>
    <row r="19" spans="1:14" ht="14.4" x14ac:dyDescent="0.25">
      <c r="A19" s="12" t="str">
        <f t="shared" si="0"/>
        <v/>
      </c>
      <c r="B19" s="13"/>
      <c r="C19" s="14"/>
      <c r="D19" s="15"/>
      <c r="E19" s="20"/>
      <c r="F19" s="16"/>
      <c r="G19" s="20"/>
      <c r="H19" s="13"/>
      <c r="I19" s="30"/>
      <c r="J19" s="119"/>
      <c r="K19" s="32"/>
      <c r="L19" s="17"/>
      <c r="M19" s="18">
        <f t="shared" si="1"/>
        <v>0</v>
      </c>
      <c r="N19" s="19">
        <v>0</v>
      </c>
    </row>
    <row r="20" spans="1:14" ht="14.4" x14ac:dyDescent="0.25">
      <c r="A20" s="12" t="str">
        <f t="shared" si="0"/>
        <v>45Chelsea GreenLlamedos</v>
      </c>
      <c r="B20" s="13">
        <v>45</v>
      </c>
      <c r="C20" s="14" t="s">
        <v>231</v>
      </c>
      <c r="D20" s="15" t="s">
        <v>219</v>
      </c>
      <c r="E20" s="20"/>
      <c r="F20" s="16"/>
      <c r="G20" s="20"/>
      <c r="H20" s="13">
        <v>73.959999999999994</v>
      </c>
      <c r="I20" s="30"/>
      <c r="J20" s="119"/>
      <c r="K20" s="32"/>
      <c r="L20" s="17">
        <v>2</v>
      </c>
      <c r="M20" s="18">
        <f t="shared" si="1"/>
        <v>6</v>
      </c>
      <c r="N20" s="19">
        <f t="shared" si="2"/>
        <v>8</v>
      </c>
    </row>
    <row r="21" spans="1:14" ht="14.4" x14ac:dyDescent="0.25">
      <c r="A21" s="12" t="str">
        <f t="shared" si="0"/>
        <v>45Mia HolbertonJupiter</v>
      </c>
      <c r="B21" s="13">
        <v>45</v>
      </c>
      <c r="C21" s="14" t="s">
        <v>628</v>
      </c>
      <c r="D21" s="15" t="s">
        <v>1203</v>
      </c>
      <c r="E21" s="20"/>
      <c r="F21" s="16"/>
      <c r="G21" s="20"/>
      <c r="H21" s="13">
        <v>58.62</v>
      </c>
      <c r="I21" s="30"/>
      <c r="J21" s="119"/>
      <c r="K21" s="32"/>
      <c r="L21" s="17">
        <v>1</v>
      </c>
      <c r="M21" s="18">
        <f t="shared" si="1"/>
        <v>7</v>
      </c>
      <c r="N21" s="19">
        <f t="shared" si="2"/>
        <v>9</v>
      </c>
    </row>
    <row r="22" spans="1:14" ht="14.4" x14ac:dyDescent="0.25">
      <c r="A22" s="12" t="str">
        <f t="shared" si="0"/>
        <v>45Evelyn GovansMy Meggie Pony</v>
      </c>
      <c r="B22" s="13">
        <v>45</v>
      </c>
      <c r="C22" s="14" t="s">
        <v>1198</v>
      </c>
      <c r="D22" s="15" t="s">
        <v>1204</v>
      </c>
      <c r="E22" s="20"/>
      <c r="F22" s="16"/>
      <c r="G22" s="20"/>
      <c r="H22" s="13">
        <v>86.01</v>
      </c>
      <c r="I22" s="30"/>
      <c r="J22" s="119"/>
      <c r="K22" s="32"/>
      <c r="L22" s="17">
        <v>3</v>
      </c>
      <c r="M22" s="18">
        <f t="shared" si="1"/>
        <v>5</v>
      </c>
      <c r="N22" s="19">
        <f t="shared" si="2"/>
        <v>7</v>
      </c>
    </row>
    <row r="23" spans="1:14" ht="14.4" x14ac:dyDescent="0.25">
      <c r="A23" s="12" t="str">
        <f t="shared" si="0"/>
        <v/>
      </c>
      <c r="B23" s="13"/>
      <c r="C23" s="14"/>
      <c r="D23" s="15"/>
      <c r="E23" s="20"/>
      <c r="F23" s="16"/>
      <c r="G23" s="20"/>
      <c r="H23" s="13"/>
      <c r="I23" s="30"/>
      <c r="J23" s="119"/>
      <c r="K23" s="32"/>
      <c r="L23" s="17"/>
      <c r="M23" s="18">
        <f t="shared" si="1"/>
        <v>0</v>
      </c>
      <c r="N23" s="19">
        <f t="shared" si="2"/>
        <v>2</v>
      </c>
    </row>
    <row r="24" spans="1:14" ht="14.4" x14ac:dyDescent="0.25">
      <c r="A24" s="12" t="str">
        <f t="shared" si="0"/>
        <v/>
      </c>
      <c r="B24" s="13"/>
      <c r="C24" s="14"/>
      <c r="D24" s="15"/>
      <c r="E24" s="20"/>
      <c r="F24" s="16"/>
      <c r="G24" s="20"/>
      <c r="H24" s="13"/>
      <c r="I24" s="30"/>
      <c r="J24" s="119"/>
      <c r="K24" s="32"/>
      <c r="L24" s="17"/>
      <c r="M24" s="18">
        <f t="shared" si="1"/>
        <v>0</v>
      </c>
      <c r="N24" s="19">
        <f t="shared" si="2"/>
        <v>2</v>
      </c>
    </row>
    <row r="25" spans="1:14" ht="14.4" x14ac:dyDescent="0.25">
      <c r="A25" s="12" t="str">
        <f t="shared" si="0"/>
        <v/>
      </c>
      <c r="B25" s="13"/>
      <c r="C25" s="14"/>
      <c r="D25" s="15"/>
      <c r="E25" s="20"/>
      <c r="F25" s="16"/>
      <c r="G25" s="20"/>
      <c r="H25" s="13"/>
      <c r="I25" s="30"/>
      <c r="J25" s="119"/>
      <c r="K25" s="32"/>
      <c r="L25" s="17"/>
      <c r="M25" s="18">
        <f t="shared" si="1"/>
        <v>0</v>
      </c>
      <c r="N25" s="19">
        <f t="shared" si="2"/>
        <v>2</v>
      </c>
    </row>
    <row r="26" spans="1:14" ht="14.4" x14ac:dyDescent="0.25">
      <c r="A26" s="12" t="str">
        <f t="shared" si="0"/>
        <v/>
      </c>
      <c r="B26" s="13"/>
      <c r="C26" s="14"/>
      <c r="D26" s="15"/>
      <c r="E26" s="20"/>
      <c r="F26" s="16"/>
      <c r="G26" s="20"/>
      <c r="H26" s="13"/>
      <c r="I26" s="30"/>
      <c r="J26" s="119"/>
      <c r="K26" s="32"/>
      <c r="L26" s="17"/>
      <c r="M26" s="18">
        <f t="shared" si="1"/>
        <v>0</v>
      </c>
      <c r="N26" s="19">
        <f t="shared" si="2"/>
        <v>2</v>
      </c>
    </row>
    <row r="27" spans="1:14" ht="14.4" x14ac:dyDescent="0.25">
      <c r="A27" s="12" t="str">
        <f t="shared" si="0"/>
        <v/>
      </c>
      <c r="B27" s="13"/>
      <c r="C27" s="14"/>
      <c r="D27" s="15"/>
      <c r="E27" s="20"/>
      <c r="F27" s="16"/>
      <c r="G27" s="20"/>
      <c r="H27" s="13"/>
      <c r="I27" s="30"/>
      <c r="J27" s="119"/>
      <c r="K27" s="32"/>
      <c r="L27" s="17"/>
      <c r="M27" s="18">
        <f t="shared" si="1"/>
        <v>0</v>
      </c>
      <c r="N27" s="19">
        <f t="shared" si="2"/>
        <v>2</v>
      </c>
    </row>
    <row r="28" spans="1:14" ht="14.4" x14ac:dyDescent="0.25">
      <c r="A28" s="12" t="str">
        <f t="shared" si="0"/>
        <v/>
      </c>
      <c r="B28" s="13"/>
      <c r="C28" s="14"/>
      <c r="D28" s="15"/>
      <c r="E28" s="20"/>
      <c r="F28" s="16"/>
      <c r="G28" s="20"/>
      <c r="H28" s="13"/>
      <c r="I28" s="30"/>
      <c r="J28" s="119"/>
      <c r="K28" s="32"/>
      <c r="L28" s="17"/>
      <c r="M28" s="18">
        <f t="shared" si="1"/>
        <v>0</v>
      </c>
      <c r="N28" s="19">
        <f t="shared" si="2"/>
        <v>2</v>
      </c>
    </row>
    <row r="29" spans="1:14" ht="14.4" x14ac:dyDescent="0.25">
      <c r="A29" s="12" t="str">
        <f t="shared" si="0"/>
        <v/>
      </c>
      <c r="B29" s="13"/>
      <c r="C29" s="14"/>
      <c r="D29" s="15"/>
      <c r="E29" s="20"/>
      <c r="F29" s="16"/>
      <c r="G29" s="20"/>
      <c r="H29" s="13"/>
      <c r="I29" s="30"/>
      <c r="J29" s="119"/>
      <c r="K29" s="32"/>
      <c r="L29" s="17"/>
      <c r="M29" s="18">
        <f t="shared" si="1"/>
        <v>0</v>
      </c>
      <c r="N29" s="19">
        <f t="shared" si="2"/>
        <v>2</v>
      </c>
    </row>
    <row r="30" spans="1:14" ht="14.4" x14ac:dyDescent="0.25">
      <c r="A30" s="12" t="str">
        <f t="shared" si="0"/>
        <v/>
      </c>
      <c r="B30" s="13"/>
      <c r="C30" s="14"/>
      <c r="D30" s="15"/>
      <c r="E30" s="20"/>
      <c r="F30" s="16"/>
      <c r="G30" s="20"/>
      <c r="H30" s="13"/>
      <c r="I30" s="30"/>
      <c r="J30" s="119"/>
      <c r="K30" s="32"/>
      <c r="L30" s="17"/>
      <c r="M30" s="18">
        <f t="shared" si="1"/>
        <v>0</v>
      </c>
      <c r="N30" s="19">
        <f t="shared" si="2"/>
        <v>2</v>
      </c>
    </row>
    <row r="31" spans="1:14" ht="14.4" x14ac:dyDescent="0.25">
      <c r="A31" s="12" t="str">
        <f t="shared" si="0"/>
        <v/>
      </c>
      <c r="B31" s="13"/>
      <c r="C31" s="14"/>
      <c r="D31" s="15"/>
      <c r="E31" s="20"/>
      <c r="F31" s="16"/>
      <c r="G31" s="20"/>
      <c r="H31" s="13"/>
      <c r="I31" s="30"/>
      <c r="J31" s="119"/>
      <c r="K31" s="32"/>
      <c r="L31" s="17"/>
      <c r="M31" s="18">
        <f t="shared" si="1"/>
        <v>0</v>
      </c>
      <c r="N31" s="19">
        <f t="shared" si="2"/>
        <v>2</v>
      </c>
    </row>
    <row r="32" spans="1:14" ht="14.4" x14ac:dyDescent="0.25">
      <c r="A32" s="12" t="str">
        <f t="shared" si="0"/>
        <v/>
      </c>
      <c r="B32" s="13"/>
      <c r="C32" s="14"/>
      <c r="D32" s="15"/>
      <c r="E32" s="20"/>
      <c r="F32" s="16"/>
      <c r="G32" s="20"/>
      <c r="H32" s="13"/>
      <c r="I32" s="30"/>
      <c r="J32" s="119"/>
      <c r="K32" s="32"/>
      <c r="L32" s="17"/>
      <c r="M32" s="18">
        <f t="shared" si="1"/>
        <v>0</v>
      </c>
      <c r="N32" s="19">
        <f t="shared" si="2"/>
        <v>2</v>
      </c>
    </row>
    <row r="33" spans="1:14" ht="14.4" x14ac:dyDescent="0.25">
      <c r="A33" s="12" t="str">
        <f t="shared" si="0"/>
        <v/>
      </c>
      <c r="B33" s="13"/>
      <c r="C33" s="14"/>
      <c r="D33" s="15"/>
      <c r="E33" s="20"/>
      <c r="F33" s="16"/>
      <c r="G33" s="20"/>
      <c r="H33" s="13"/>
      <c r="I33" s="30"/>
      <c r="J33" s="119"/>
      <c r="K33" s="32"/>
      <c r="L33" s="17"/>
      <c r="M33" s="18">
        <f t="shared" si="1"/>
        <v>0</v>
      </c>
      <c r="N33" s="19">
        <f t="shared" si="2"/>
        <v>2</v>
      </c>
    </row>
    <row r="34" spans="1:14" ht="14.4" x14ac:dyDescent="0.25">
      <c r="A34" s="12" t="str">
        <f t="shared" si="0"/>
        <v/>
      </c>
      <c r="B34" s="13"/>
      <c r="C34" s="14"/>
      <c r="D34" s="15"/>
      <c r="E34" s="20"/>
      <c r="F34" s="16"/>
      <c r="G34" s="20"/>
      <c r="H34" s="13"/>
      <c r="I34" s="30"/>
      <c r="J34" s="119"/>
      <c r="K34" s="32"/>
      <c r="L34" s="17"/>
      <c r="M34" s="18">
        <f t="shared" si="1"/>
        <v>0</v>
      </c>
      <c r="N34" s="19">
        <f t="shared" si="2"/>
        <v>2</v>
      </c>
    </row>
    <row r="35" spans="1:14" ht="14.4" x14ac:dyDescent="0.25">
      <c r="A35" s="12" t="str">
        <f t="shared" si="0"/>
        <v/>
      </c>
      <c r="B35" s="13"/>
      <c r="C35" s="14"/>
      <c r="D35" s="15"/>
      <c r="E35" s="20"/>
      <c r="F35" s="16"/>
      <c r="G35" s="20"/>
      <c r="H35" s="13"/>
      <c r="I35" s="30"/>
      <c r="J35" s="119"/>
      <c r="K35" s="32"/>
      <c r="L35" s="17"/>
      <c r="M35" s="18">
        <f t="shared" si="1"/>
        <v>0</v>
      </c>
      <c r="N35" s="19">
        <f t="shared" si="2"/>
        <v>2</v>
      </c>
    </row>
    <row r="36" spans="1:14" ht="14.4" x14ac:dyDescent="0.25">
      <c r="A36" s="12" t="str">
        <f t="shared" si="0"/>
        <v/>
      </c>
      <c r="B36" s="13"/>
      <c r="C36" s="14"/>
      <c r="D36" s="15"/>
      <c r="E36" s="20"/>
      <c r="F36" s="16"/>
      <c r="G36" s="20"/>
      <c r="H36" s="13"/>
      <c r="I36" s="30"/>
      <c r="J36" s="119"/>
      <c r="K36" s="32"/>
      <c r="L36" s="17"/>
      <c r="M36" s="18">
        <f t="shared" si="1"/>
        <v>0</v>
      </c>
      <c r="N36" s="19">
        <f t="shared" si="2"/>
        <v>2</v>
      </c>
    </row>
    <row r="37" spans="1:14" ht="14.4" x14ac:dyDescent="0.25">
      <c r="A37" s="12" t="str">
        <f t="shared" si="0"/>
        <v/>
      </c>
      <c r="B37" s="13"/>
      <c r="C37" s="14"/>
      <c r="D37" s="15"/>
      <c r="E37" s="20"/>
      <c r="F37" s="16"/>
      <c r="G37" s="20"/>
      <c r="H37" s="13"/>
      <c r="I37" s="30"/>
      <c r="J37" s="119"/>
      <c r="K37" s="32"/>
      <c r="L37" s="17"/>
      <c r="M37" s="18">
        <f t="shared" si="1"/>
        <v>0</v>
      </c>
      <c r="N37" s="19">
        <f t="shared" si="2"/>
        <v>2</v>
      </c>
    </row>
    <row r="38" spans="1:14" ht="14.4" x14ac:dyDescent="0.25">
      <c r="A38" s="12" t="str">
        <f t="shared" si="0"/>
        <v/>
      </c>
      <c r="B38" s="13"/>
      <c r="C38" s="14"/>
      <c r="D38" s="15"/>
      <c r="E38" s="20"/>
      <c r="F38" s="16"/>
      <c r="G38" s="20"/>
      <c r="H38" s="13"/>
      <c r="I38" s="30"/>
      <c r="J38" s="119"/>
      <c r="K38" s="32"/>
      <c r="L38" s="17"/>
      <c r="M38" s="18">
        <f t="shared" si="1"/>
        <v>0</v>
      </c>
      <c r="N38" s="19">
        <f t="shared" si="2"/>
        <v>2</v>
      </c>
    </row>
    <row r="39" spans="1:14" ht="14.4" x14ac:dyDescent="0.25">
      <c r="A39" s="12" t="str">
        <f t="shared" si="0"/>
        <v/>
      </c>
      <c r="B39" s="13"/>
      <c r="C39" s="14"/>
      <c r="D39" s="15"/>
      <c r="E39" s="20"/>
      <c r="F39" s="16"/>
      <c r="G39" s="20"/>
      <c r="H39" s="13"/>
      <c r="I39" s="30"/>
      <c r="J39" s="119"/>
      <c r="K39" s="32"/>
      <c r="L39" s="17"/>
      <c r="M39" s="18">
        <f t="shared" si="1"/>
        <v>0</v>
      </c>
      <c r="N39" s="19">
        <f t="shared" si="2"/>
        <v>2</v>
      </c>
    </row>
    <row r="40" spans="1:14" ht="14.4" x14ac:dyDescent="0.25">
      <c r="A40" s="12" t="str">
        <f t="shared" si="0"/>
        <v/>
      </c>
      <c r="B40" s="13"/>
      <c r="C40" s="14"/>
      <c r="D40" s="15"/>
      <c r="E40" s="20"/>
      <c r="F40" s="16"/>
      <c r="G40" s="20"/>
      <c r="H40" s="13"/>
      <c r="I40" s="30"/>
      <c r="J40" s="119"/>
      <c r="K40" s="32"/>
      <c r="L40" s="17"/>
      <c r="M40" s="18">
        <f t="shared" si="1"/>
        <v>0</v>
      </c>
      <c r="N40" s="19">
        <f t="shared" si="2"/>
        <v>2</v>
      </c>
    </row>
    <row r="41" spans="1:14" ht="14.4" x14ac:dyDescent="0.25">
      <c r="A41" s="12" t="str">
        <f t="shared" si="0"/>
        <v/>
      </c>
      <c r="B41" s="13"/>
      <c r="C41" s="14"/>
      <c r="D41" s="15"/>
      <c r="E41" s="20"/>
      <c r="F41" s="16"/>
      <c r="G41" s="20"/>
      <c r="H41" s="13"/>
      <c r="I41" s="30"/>
      <c r="J41" s="119"/>
      <c r="K41" s="32"/>
      <c r="L41" s="17"/>
      <c r="M41" s="18">
        <f t="shared" si="1"/>
        <v>0</v>
      </c>
      <c r="N41" s="19">
        <f t="shared" si="2"/>
        <v>2</v>
      </c>
    </row>
    <row r="42" spans="1:14" ht="14.4" x14ac:dyDescent="0.25">
      <c r="A42" s="12" t="str">
        <f t="shared" si="0"/>
        <v/>
      </c>
      <c r="B42" s="13"/>
      <c r="C42" s="14"/>
      <c r="D42" s="15"/>
      <c r="E42" s="20"/>
      <c r="F42" s="16"/>
      <c r="G42" s="20"/>
      <c r="H42" s="13"/>
      <c r="I42" s="30"/>
      <c r="J42" s="119"/>
      <c r="K42" s="32"/>
      <c r="L42" s="17"/>
      <c r="M42" s="18">
        <f t="shared" si="1"/>
        <v>0</v>
      </c>
      <c r="N42" s="19">
        <f t="shared" si="2"/>
        <v>2</v>
      </c>
    </row>
    <row r="43" spans="1:14" ht="14.4" x14ac:dyDescent="0.25">
      <c r="A43" s="12" t="str">
        <f t="shared" si="0"/>
        <v/>
      </c>
      <c r="B43" s="13"/>
      <c r="C43" s="14"/>
      <c r="D43" s="15"/>
      <c r="E43" s="20"/>
      <c r="F43" s="16"/>
      <c r="G43" s="20"/>
      <c r="H43" s="13"/>
      <c r="I43" s="30"/>
      <c r="J43" s="119"/>
      <c r="K43" s="32"/>
      <c r="L43" s="17"/>
      <c r="M43" s="18">
        <f t="shared" si="1"/>
        <v>0</v>
      </c>
      <c r="N43" s="19">
        <f t="shared" si="2"/>
        <v>2</v>
      </c>
    </row>
    <row r="44" spans="1:14" ht="14.4" x14ac:dyDescent="0.25">
      <c r="A44" s="12" t="str">
        <f t="shared" si="0"/>
        <v/>
      </c>
      <c r="B44" s="13"/>
      <c r="C44" s="14"/>
      <c r="D44" s="15"/>
      <c r="E44" s="20"/>
      <c r="F44" s="16"/>
      <c r="G44" s="20"/>
      <c r="H44" s="13"/>
      <c r="I44" s="30"/>
      <c r="J44" s="119"/>
      <c r="K44" s="32"/>
      <c r="L44" s="17"/>
      <c r="M44" s="18">
        <f t="shared" si="1"/>
        <v>0</v>
      </c>
      <c r="N44" s="19">
        <f t="shared" si="2"/>
        <v>2</v>
      </c>
    </row>
    <row r="45" spans="1:14" ht="14.4" x14ac:dyDescent="0.25">
      <c r="A45" s="12" t="str">
        <f t="shared" si="0"/>
        <v/>
      </c>
      <c r="B45" s="13"/>
      <c r="C45" s="14"/>
      <c r="D45" s="15"/>
      <c r="E45" s="20"/>
      <c r="F45" s="16"/>
      <c r="G45" s="20"/>
      <c r="H45" s="13"/>
      <c r="I45" s="30"/>
      <c r="J45" s="119"/>
      <c r="K45" s="32"/>
      <c r="L45" s="17"/>
      <c r="M45" s="18">
        <f t="shared" si="1"/>
        <v>0</v>
      </c>
      <c r="N45" s="19">
        <f t="shared" si="2"/>
        <v>2</v>
      </c>
    </row>
    <row r="46" spans="1:14" ht="14.4" x14ac:dyDescent="0.25">
      <c r="A46" s="12" t="str">
        <f t="shared" si="0"/>
        <v/>
      </c>
      <c r="B46" s="13"/>
      <c r="C46" s="14"/>
      <c r="D46" s="15"/>
      <c r="E46" s="20"/>
      <c r="F46" s="16"/>
      <c r="G46" s="20"/>
      <c r="H46" s="13"/>
      <c r="I46" s="30"/>
      <c r="J46" s="119"/>
      <c r="K46" s="32"/>
      <c r="L46" s="17"/>
      <c r="M46" s="18">
        <f t="shared" si="1"/>
        <v>0</v>
      </c>
      <c r="N46" s="19">
        <f t="shared" si="2"/>
        <v>2</v>
      </c>
    </row>
    <row r="47" spans="1:14" ht="14.4" x14ac:dyDescent="0.25">
      <c r="A47" s="12" t="str">
        <f t="shared" si="0"/>
        <v/>
      </c>
      <c r="B47" s="13"/>
      <c r="C47" s="14"/>
      <c r="D47" s="15"/>
      <c r="E47" s="20"/>
      <c r="F47" s="16"/>
      <c r="G47" s="20"/>
      <c r="H47" s="13"/>
      <c r="I47" s="30"/>
      <c r="J47" s="119"/>
      <c r="K47" s="32"/>
      <c r="L47" s="17"/>
      <c r="M47" s="18">
        <f t="shared" si="1"/>
        <v>0</v>
      </c>
      <c r="N47" s="19">
        <f t="shared" si="2"/>
        <v>2</v>
      </c>
    </row>
    <row r="48" spans="1:14" ht="14.4" x14ac:dyDescent="0.25">
      <c r="A48" s="12" t="str">
        <f t="shared" si="0"/>
        <v/>
      </c>
      <c r="B48" s="13"/>
      <c r="C48" s="14"/>
      <c r="D48" s="15"/>
      <c r="E48" s="20"/>
      <c r="F48" s="16"/>
      <c r="G48" s="20"/>
      <c r="H48" s="13"/>
      <c r="I48" s="30"/>
      <c r="J48" s="119"/>
      <c r="K48" s="32"/>
      <c r="L48" s="17"/>
      <c r="M48" s="18">
        <f t="shared" si="1"/>
        <v>0</v>
      </c>
      <c r="N48" s="19">
        <f t="shared" si="2"/>
        <v>2</v>
      </c>
    </row>
    <row r="49" spans="1:14" ht="14.4" x14ac:dyDescent="0.25">
      <c r="A49" s="12" t="str">
        <f t="shared" si="0"/>
        <v/>
      </c>
      <c r="B49" s="13"/>
      <c r="C49" s="14"/>
      <c r="D49" s="15"/>
      <c r="E49" s="20"/>
      <c r="F49" s="16"/>
      <c r="G49" s="20"/>
      <c r="H49" s="13"/>
      <c r="I49" s="30"/>
      <c r="J49" s="119"/>
      <c r="K49" s="32"/>
      <c r="L49" s="17"/>
      <c r="M49" s="18">
        <f t="shared" si="1"/>
        <v>0</v>
      </c>
      <c r="N49" s="19">
        <f t="shared" si="2"/>
        <v>2</v>
      </c>
    </row>
    <row r="50" spans="1:14" ht="14.4" x14ac:dyDescent="0.25">
      <c r="A50" s="12" t="str">
        <f t="shared" si="0"/>
        <v/>
      </c>
      <c r="B50" s="13"/>
      <c r="C50" s="14"/>
      <c r="D50" s="15"/>
      <c r="E50" s="20"/>
      <c r="F50" s="16"/>
      <c r="G50" s="20"/>
      <c r="H50" s="13"/>
      <c r="I50" s="30"/>
      <c r="J50" s="119"/>
      <c r="K50" s="32"/>
      <c r="L50" s="17"/>
      <c r="M50" s="18">
        <f t="shared" si="1"/>
        <v>0</v>
      </c>
      <c r="N50" s="19">
        <f t="shared" si="2"/>
        <v>2</v>
      </c>
    </row>
    <row r="51" spans="1:14" ht="14.4" x14ac:dyDescent="0.25">
      <c r="A51" s="12" t="str">
        <f t="shared" si="0"/>
        <v/>
      </c>
      <c r="B51" s="13"/>
      <c r="C51" s="14"/>
      <c r="D51" s="15"/>
      <c r="E51" s="20"/>
      <c r="F51" s="16"/>
      <c r="G51" s="20"/>
      <c r="H51" s="13"/>
      <c r="I51" s="30"/>
      <c r="J51" s="119"/>
      <c r="K51" s="32"/>
      <c r="L51" s="17"/>
      <c r="M51" s="18">
        <f t="shared" si="1"/>
        <v>0</v>
      </c>
      <c r="N51" s="19">
        <f t="shared" si="2"/>
        <v>2</v>
      </c>
    </row>
    <row r="52" spans="1:14" ht="14.4" x14ac:dyDescent="0.25">
      <c r="A52" s="12" t="str">
        <f t="shared" si="0"/>
        <v/>
      </c>
      <c r="B52" s="13"/>
      <c r="C52" s="14"/>
      <c r="D52" s="15"/>
      <c r="E52" s="20"/>
      <c r="F52" s="16"/>
      <c r="G52" s="20"/>
      <c r="H52" s="13"/>
      <c r="I52" s="30"/>
      <c r="J52" s="119"/>
      <c r="K52" s="32"/>
      <c r="L52" s="17"/>
      <c r="M52" s="18">
        <f t="shared" si="1"/>
        <v>0</v>
      </c>
      <c r="N52" s="19">
        <f t="shared" si="2"/>
        <v>2</v>
      </c>
    </row>
    <row r="53" spans="1:14" ht="14.4" x14ac:dyDescent="0.25">
      <c r="A53" s="12" t="str">
        <f t="shared" si="0"/>
        <v/>
      </c>
      <c r="B53" s="13"/>
      <c r="C53" s="14"/>
      <c r="D53" s="15"/>
      <c r="E53" s="20"/>
      <c r="F53" s="16"/>
      <c r="G53" s="20"/>
      <c r="H53" s="13"/>
      <c r="I53" s="30"/>
      <c r="J53" s="119"/>
      <c r="K53" s="32"/>
      <c r="L53" s="17"/>
      <c r="M53" s="18">
        <f t="shared" si="1"/>
        <v>0</v>
      </c>
      <c r="N53" s="19">
        <f t="shared" si="2"/>
        <v>2</v>
      </c>
    </row>
    <row r="54" spans="1:14" ht="14.4" x14ac:dyDescent="0.25">
      <c r="A54" s="12" t="str">
        <f t="shared" si="0"/>
        <v/>
      </c>
      <c r="B54" s="13"/>
      <c r="C54" s="14"/>
      <c r="D54" s="15"/>
      <c r="E54" s="20"/>
      <c r="F54" s="16"/>
      <c r="G54" s="20"/>
      <c r="H54" s="13"/>
      <c r="I54" s="30"/>
      <c r="J54" s="119"/>
      <c r="K54" s="32"/>
      <c r="L54" s="17"/>
      <c r="M54" s="18">
        <f t="shared" si="1"/>
        <v>0</v>
      </c>
      <c r="N54" s="19">
        <f t="shared" si="2"/>
        <v>2</v>
      </c>
    </row>
    <row r="55" spans="1:14" ht="14.4" x14ac:dyDescent="0.25">
      <c r="A55" s="12" t="str">
        <f t="shared" si="0"/>
        <v/>
      </c>
      <c r="B55" s="13"/>
      <c r="C55" s="14"/>
      <c r="D55" s="15"/>
      <c r="E55" s="20"/>
      <c r="F55" s="16"/>
      <c r="G55" s="20"/>
      <c r="H55" s="13"/>
      <c r="I55" s="30"/>
      <c r="J55" s="119"/>
      <c r="K55" s="32"/>
      <c r="L55" s="17"/>
      <c r="M55" s="18">
        <f t="shared" si="1"/>
        <v>0</v>
      </c>
      <c r="N55" s="19">
        <f t="shared" si="2"/>
        <v>2</v>
      </c>
    </row>
  </sheetData>
  <mergeCells count="19">
    <mergeCell ref="F3:F4"/>
    <mergeCell ref="E1:J1"/>
    <mergeCell ref="L1:M1"/>
    <mergeCell ref="B2:M2"/>
    <mergeCell ref="G3:K3"/>
    <mergeCell ref="M3:M5"/>
    <mergeCell ref="K4:K5"/>
    <mergeCell ref="E5:F5"/>
    <mergeCell ref="L3:L5"/>
    <mergeCell ref="G4:G5"/>
    <mergeCell ref="H4:H5"/>
    <mergeCell ref="I4:I5"/>
    <mergeCell ref="J4:J5"/>
    <mergeCell ref="B1:C1"/>
    <mergeCell ref="A3:A5"/>
    <mergeCell ref="B3:B5"/>
    <mergeCell ref="C3:C5"/>
    <mergeCell ref="D3:D5"/>
    <mergeCell ref="E3:E4"/>
  </mergeCells>
  <conditionalFormatting sqref="C1:D5">
    <cfRule type="duplicateValues" dxfId="19" priority="1"/>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A49AD-19C9-4107-A9A2-49ABE512F921}">
  <sheetPr>
    <tabColor rgb="FFC00000"/>
  </sheetPr>
  <dimension ref="A1:P104"/>
  <sheetViews>
    <sheetView topLeftCell="A32" zoomScale="65" zoomScaleNormal="65" workbookViewId="0">
      <selection activeCell="C51" sqref="C51"/>
    </sheetView>
  </sheetViews>
  <sheetFormatPr defaultColWidth="9.109375" defaultRowHeight="13.2" x14ac:dyDescent="0.25"/>
  <cols>
    <col min="1" max="1" width="37.88671875" bestFit="1" customWidth="1"/>
    <col min="2" max="2" width="6.6640625" customWidth="1"/>
    <col min="3" max="3" width="18.6640625" bestFit="1" customWidth="1"/>
    <col min="4" max="4" width="17.88671875" bestFit="1" customWidth="1"/>
    <col min="5" max="5" width="10.6640625" bestFit="1" customWidth="1"/>
    <col min="6" max="6" width="16.33203125" bestFit="1" customWidth="1"/>
    <col min="7" max="10" width="6.5546875" bestFit="1" customWidth="1"/>
    <col min="11" max="11" width="15.109375" bestFit="1" customWidth="1"/>
    <col min="12" max="12" width="7" bestFit="1" customWidth="1"/>
    <col min="13" max="13" width="12.88671875" bestFit="1" customWidth="1"/>
    <col min="14" max="14" width="30.5546875" bestFit="1" customWidth="1"/>
  </cols>
  <sheetData>
    <row r="1" spans="1:16" s="9" customFormat="1" ht="22.5" customHeight="1" thickBot="1" x14ac:dyDescent="0.3">
      <c r="A1" s="76">
        <f>SUM(A2-1)</f>
        <v>68</v>
      </c>
      <c r="B1" s="559" t="s">
        <v>98</v>
      </c>
      <c r="C1" s="560"/>
      <c r="D1" s="7" t="s">
        <v>11</v>
      </c>
      <c r="E1" s="539" t="s">
        <v>148</v>
      </c>
      <c r="F1" s="540"/>
      <c r="G1" s="540"/>
      <c r="H1" s="540"/>
      <c r="I1" s="540"/>
      <c r="J1" s="540"/>
      <c r="K1" s="8" t="s">
        <v>12</v>
      </c>
      <c r="L1" s="541" t="s">
        <v>149</v>
      </c>
      <c r="M1" s="542"/>
      <c r="N1" s="8" t="s">
        <v>22</v>
      </c>
    </row>
    <row r="2" spans="1:16" s="9" customFormat="1" ht="22.5" customHeight="1" thickBot="1" x14ac:dyDescent="0.3">
      <c r="A2" s="1">
        <f>COUNTA(_xlfn.UNIQUE(D6:D201))</f>
        <v>69</v>
      </c>
      <c r="B2" s="543" t="s">
        <v>23</v>
      </c>
      <c r="C2" s="544"/>
      <c r="D2" s="544"/>
      <c r="E2" s="544"/>
      <c r="F2" s="544"/>
      <c r="G2" s="544"/>
      <c r="H2" s="544"/>
      <c r="I2" s="544"/>
      <c r="J2" s="544"/>
      <c r="K2" s="544"/>
      <c r="L2" s="544"/>
      <c r="M2" s="545"/>
      <c r="N2" s="10" t="s">
        <v>24</v>
      </c>
    </row>
    <row r="3" spans="1:16" s="9" customFormat="1" ht="14.4" thickBot="1" x14ac:dyDescent="0.3">
      <c r="A3" s="524" t="s">
        <v>25</v>
      </c>
      <c r="B3" s="527" t="s">
        <v>13</v>
      </c>
      <c r="C3" s="530" t="s">
        <v>14</v>
      </c>
      <c r="D3" s="533" t="s">
        <v>15</v>
      </c>
      <c r="E3" s="536" t="s">
        <v>26</v>
      </c>
      <c r="F3" s="533" t="s">
        <v>18</v>
      </c>
      <c r="G3" s="539" t="s">
        <v>99</v>
      </c>
      <c r="H3" s="540"/>
      <c r="I3" s="540"/>
      <c r="J3" s="540"/>
      <c r="K3" s="546"/>
      <c r="L3" s="552" t="s">
        <v>10</v>
      </c>
      <c r="M3" s="547" t="s">
        <v>16</v>
      </c>
      <c r="N3" s="44" t="s">
        <v>27</v>
      </c>
    </row>
    <row r="4" spans="1:16" s="9" customFormat="1" ht="14.4" thickBot="1" x14ac:dyDescent="0.3">
      <c r="A4" s="525"/>
      <c r="B4" s="528"/>
      <c r="C4" s="531"/>
      <c r="D4" s="534"/>
      <c r="E4" s="537"/>
      <c r="F4" s="538"/>
      <c r="G4" s="555" t="s">
        <v>100</v>
      </c>
      <c r="H4" s="557" t="s">
        <v>101</v>
      </c>
      <c r="I4" s="557" t="s">
        <v>102</v>
      </c>
      <c r="J4" s="557" t="s">
        <v>103</v>
      </c>
      <c r="K4" s="533" t="s">
        <v>104</v>
      </c>
      <c r="L4" s="553"/>
      <c r="M4" s="548"/>
      <c r="N4" s="11">
        <v>2</v>
      </c>
    </row>
    <row r="5" spans="1:16" s="9" customFormat="1" ht="14.4" thickBot="1" x14ac:dyDescent="0.3">
      <c r="A5" s="526"/>
      <c r="B5" s="529"/>
      <c r="C5" s="532"/>
      <c r="D5" s="535"/>
      <c r="E5" s="550" t="s">
        <v>17</v>
      </c>
      <c r="F5" s="551"/>
      <c r="G5" s="556"/>
      <c r="H5" s="558"/>
      <c r="I5" s="558"/>
      <c r="J5" s="558"/>
      <c r="K5" s="535"/>
      <c r="L5" s="554"/>
      <c r="M5" s="549"/>
      <c r="N5" s="45">
        <f>IF(N4=1,0,IF(N4=2,1,IF(N4=3,2,0)))</f>
        <v>1</v>
      </c>
    </row>
    <row r="6" spans="1:16" ht="14.4" x14ac:dyDescent="0.25">
      <c r="A6" s="12" t="str">
        <f t="shared" ref="A6:A37" si="0">CONCATENATE(B6,C6,D6)</f>
        <v>95Georgina ClarkeParkiarrup Puzzle</v>
      </c>
      <c r="B6" s="13">
        <v>95</v>
      </c>
      <c r="C6" s="238" t="s">
        <v>393</v>
      </c>
      <c r="D6" s="242" t="s">
        <v>394</v>
      </c>
      <c r="E6" s="20">
        <v>6022685</v>
      </c>
      <c r="F6" s="16" t="s">
        <v>287</v>
      </c>
      <c r="G6" s="20"/>
      <c r="H6" s="13"/>
      <c r="I6" s="30"/>
      <c r="J6" s="119">
        <v>36</v>
      </c>
      <c r="K6" s="32"/>
      <c r="L6" s="17">
        <v>1</v>
      </c>
      <c r="M6" s="236">
        <f t="shared" ref="M6:M20" si="1">IF(L6=1,7,IF(L6=2,6,IF(L6=3,5,IF(L6=4,4,IF(L6=5,3,IF(L6=6,2,IF(L6&gt;=6,1,0)))))))</f>
        <v>7</v>
      </c>
      <c r="N6" s="19">
        <f t="shared" ref="N6:N17" si="2">SUM(M6+$N$5)</f>
        <v>8</v>
      </c>
      <c r="O6" s="29"/>
      <c r="P6" s="29"/>
    </row>
    <row r="7" spans="1:16" ht="14.4" x14ac:dyDescent="0.25">
      <c r="A7" s="12" t="str">
        <f t="shared" si="0"/>
        <v>95Ava TinsleyImage Of Pilatus</v>
      </c>
      <c r="B7" s="237">
        <v>95</v>
      </c>
      <c r="C7" s="238" t="s">
        <v>400</v>
      </c>
      <c r="D7" s="14" t="s">
        <v>423</v>
      </c>
      <c r="E7" s="20">
        <v>6008861</v>
      </c>
      <c r="F7" s="16" t="s">
        <v>472</v>
      </c>
      <c r="G7" s="20"/>
      <c r="H7" s="13"/>
      <c r="I7" s="30"/>
      <c r="J7" s="119">
        <v>39</v>
      </c>
      <c r="K7" s="32"/>
      <c r="L7" s="17">
        <v>2</v>
      </c>
      <c r="M7" s="236">
        <f t="shared" si="1"/>
        <v>6</v>
      </c>
      <c r="N7" s="19">
        <f t="shared" si="2"/>
        <v>7</v>
      </c>
    </row>
    <row r="8" spans="1:16" ht="14.4" x14ac:dyDescent="0.25">
      <c r="A8" s="12" t="str">
        <f t="shared" si="0"/>
        <v>95Tessa EdwardsFeros High Fidelity</v>
      </c>
      <c r="B8" s="13">
        <v>95</v>
      </c>
      <c r="C8" s="238" t="s">
        <v>657</v>
      </c>
      <c r="D8" s="14" t="s">
        <v>794</v>
      </c>
      <c r="E8" s="20">
        <v>6005361</v>
      </c>
      <c r="F8" s="16" t="s">
        <v>795</v>
      </c>
      <c r="G8" s="20"/>
      <c r="H8" s="13"/>
      <c r="I8" s="30"/>
      <c r="J8" s="119">
        <v>109.5</v>
      </c>
      <c r="K8" s="32"/>
      <c r="L8" s="17">
        <v>3</v>
      </c>
      <c r="M8" s="236">
        <f t="shared" si="1"/>
        <v>5</v>
      </c>
      <c r="N8" s="19">
        <f t="shared" si="2"/>
        <v>6</v>
      </c>
    </row>
    <row r="9" spans="1:16" ht="14.4" x14ac:dyDescent="0.25">
      <c r="A9" s="12" t="str">
        <f t="shared" si="0"/>
        <v>95Amberlee BrownMaccacino</v>
      </c>
      <c r="B9" s="13">
        <v>95</v>
      </c>
      <c r="C9" s="15" t="s">
        <v>586</v>
      </c>
      <c r="D9" s="14" t="s">
        <v>587</v>
      </c>
      <c r="E9" s="20">
        <v>6005951</v>
      </c>
      <c r="F9" s="16" t="s">
        <v>485</v>
      </c>
      <c r="G9" s="20"/>
      <c r="H9" s="13"/>
      <c r="I9" s="30"/>
      <c r="J9" s="119">
        <v>134.4</v>
      </c>
      <c r="K9" s="32"/>
      <c r="L9" s="17">
        <v>4</v>
      </c>
      <c r="M9" s="236">
        <f t="shared" si="1"/>
        <v>4</v>
      </c>
      <c r="N9" s="19">
        <f t="shared" si="2"/>
        <v>5</v>
      </c>
    </row>
    <row r="10" spans="1:16" ht="14.4" x14ac:dyDescent="0.25">
      <c r="A10" s="12" t="str">
        <f t="shared" si="0"/>
        <v>80Aimee KiddMister Sugar San</v>
      </c>
      <c r="B10" s="13">
        <v>80</v>
      </c>
      <c r="C10" s="15" t="s">
        <v>309</v>
      </c>
      <c r="D10" s="14" t="s">
        <v>355</v>
      </c>
      <c r="E10" s="20">
        <v>6014720</v>
      </c>
      <c r="F10" s="16" t="s">
        <v>316</v>
      </c>
      <c r="G10" s="20"/>
      <c r="H10" s="13"/>
      <c r="I10" s="30">
        <v>24.4</v>
      </c>
      <c r="J10" s="119"/>
      <c r="K10" s="32"/>
      <c r="L10" s="17">
        <v>1</v>
      </c>
      <c r="M10" s="236">
        <f t="shared" si="1"/>
        <v>7</v>
      </c>
      <c r="N10" s="19">
        <f t="shared" si="2"/>
        <v>8</v>
      </c>
    </row>
    <row r="11" spans="1:16" ht="14.4" x14ac:dyDescent="0.25">
      <c r="A11" s="12" t="str">
        <f t="shared" si="0"/>
        <v>80Kaitlyn BrownMellandra Touch Of Class</v>
      </c>
      <c r="B11" s="13">
        <v>80</v>
      </c>
      <c r="C11" s="15" t="s">
        <v>531</v>
      </c>
      <c r="D11" s="14" t="s">
        <v>580</v>
      </c>
      <c r="E11" s="20">
        <v>6008556</v>
      </c>
      <c r="F11" s="16" t="s">
        <v>505</v>
      </c>
      <c r="G11" s="20"/>
      <c r="H11" s="13"/>
      <c r="I11" s="30">
        <v>29.2</v>
      </c>
      <c r="J11" s="119"/>
      <c r="K11" s="32"/>
      <c r="L11" s="17">
        <v>2</v>
      </c>
      <c r="M11" s="236">
        <f t="shared" si="1"/>
        <v>6</v>
      </c>
      <c r="N11" s="19">
        <f t="shared" si="2"/>
        <v>7</v>
      </c>
    </row>
    <row r="12" spans="1:16" ht="14.4" x14ac:dyDescent="0.25">
      <c r="A12" s="12" t="str">
        <f t="shared" si="0"/>
        <v>80Rachelle BrownRed Dar Jon</v>
      </c>
      <c r="B12" s="237">
        <v>80</v>
      </c>
      <c r="C12" s="238" t="s">
        <v>796</v>
      </c>
      <c r="D12" s="14" t="s">
        <v>797</v>
      </c>
      <c r="E12" s="20">
        <v>6005948</v>
      </c>
      <c r="F12" s="16" t="s">
        <v>485</v>
      </c>
      <c r="G12" s="20"/>
      <c r="H12" s="13"/>
      <c r="I12" s="30">
        <v>29.8</v>
      </c>
      <c r="J12" s="119"/>
      <c r="K12" s="32"/>
      <c r="L12" s="17">
        <v>3</v>
      </c>
      <c r="M12" s="236">
        <f t="shared" si="1"/>
        <v>5</v>
      </c>
      <c r="N12" s="19">
        <f t="shared" si="2"/>
        <v>6</v>
      </c>
    </row>
    <row r="13" spans="1:16" ht="14.4" x14ac:dyDescent="0.25">
      <c r="A13" s="12" t="str">
        <f t="shared" si="0"/>
        <v>80Marni BerceneParkiarrup Edward</v>
      </c>
      <c r="B13" s="237">
        <v>80</v>
      </c>
      <c r="C13" s="15" t="s">
        <v>543</v>
      </c>
      <c r="D13" s="14" t="s">
        <v>544</v>
      </c>
      <c r="E13" s="20">
        <v>6007278</v>
      </c>
      <c r="F13" s="16" t="s">
        <v>521</v>
      </c>
      <c r="G13" s="20"/>
      <c r="H13" s="13"/>
      <c r="I13" s="30">
        <v>32.299999999999997</v>
      </c>
      <c r="J13" s="119"/>
      <c r="K13" s="32"/>
      <c r="L13" s="17">
        <v>4</v>
      </c>
      <c r="M13" s="236">
        <f t="shared" si="1"/>
        <v>4</v>
      </c>
      <c r="N13" s="19">
        <f t="shared" si="2"/>
        <v>5</v>
      </c>
    </row>
    <row r="14" spans="1:16" ht="14.4" x14ac:dyDescent="0.25">
      <c r="A14" s="12" t="str">
        <f t="shared" si="0"/>
        <v>80Alexis WyllieBuffalo Soldier</v>
      </c>
      <c r="B14" s="237">
        <v>80</v>
      </c>
      <c r="C14" s="238" t="s">
        <v>290</v>
      </c>
      <c r="D14" s="14" t="s">
        <v>348</v>
      </c>
      <c r="E14" s="20">
        <v>6008161</v>
      </c>
      <c r="F14" s="16" t="s">
        <v>477</v>
      </c>
      <c r="G14" s="20"/>
      <c r="H14" s="13"/>
      <c r="I14" s="30">
        <v>40.6</v>
      </c>
      <c r="J14" s="119"/>
      <c r="K14" s="32"/>
      <c r="L14" s="17">
        <v>5</v>
      </c>
      <c r="M14" s="236">
        <f t="shared" si="1"/>
        <v>3</v>
      </c>
      <c r="N14" s="19">
        <f t="shared" si="2"/>
        <v>4</v>
      </c>
    </row>
    <row r="15" spans="1:16" ht="14.4" x14ac:dyDescent="0.25">
      <c r="A15" s="12" t="str">
        <f t="shared" si="0"/>
        <v>80Joanne LangeClare Downs Sultans Of Swing</v>
      </c>
      <c r="B15" s="13">
        <v>80</v>
      </c>
      <c r="C15" s="15" t="s">
        <v>374</v>
      </c>
      <c r="D15" s="242" t="s">
        <v>1120</v>
      </c>
      <c r="E15" s="20">
        <v>6021318</v>
      </c>
      <c r="F15" s="16" t="s">
        <v>123</v>
      </c>
      <c r="G15" s="20"/>
      <c r="H15" s="13"/>
      <c r="I15" s="30">
        <v>58.1</v>
      </c>
      <c r="J15" s="119"/>
      <c r="K15" s="32"/>
      <c r="L15" s="17">
        <v>6</v>
      </c>
      <c r="M15" s="236">
        <f t="shared" si="1"/>
        <v>2</v>
      </c>
      <c r="N15" s="19">
        <f t="shared" si="2"/>
        <v>3</v>
      </c>
    </row>
    <row r="16" spans="1:16" ht="14.4" x14ac:dyDescent="0.25">
      <c r="A16" s="12" t="str">
        <f t="shared" si="0"/>
        <v>80Mia StainesThe Chorister</v>
      </c>
      <c r="B16" s="13">
        <v>80</v>
      </c>
      <c r="C16" s="238" t="s">
        <v>547</v>
      </c>
      <c r="D16" s="14" t="s">
        <v>548</v>
      </c>
      <c r="E16" s="20"/>
      <c r="F16" s="16" t="s">
        <v>485</v>
      </c>
      <c r="G16" s="20"/>
      <c r="H16" s="13"/>
      <c r="I16" s="30">
        <v>77.400000000000006</v>
      </c>
      <c r="J16" s="119"/>
      <c r="K16" s="32"/>
      <c r="L16" s="17">
        <v>7</v>
      </c>
      <c r="M16" s="236">
        <f t="shared" si="1"/>
        <v>1</v>
      </c>
      <c r="N16" s="19">
        <f t="shared" si="2"/>
        <v>2</v>
      </c>
    </row>
    <row r="17" spans="1:14" ht="14.4" x14ac:dyDescent="0.25">
      <c r="A17" s="12" t="str">
        <f t="shared" si="0"/>
        <v>80Tegan HughesJudaroo Love Me Do</v>
      </c>
      <c r="B17" s="13">
        <v>80</v>
      </c>
      <c r="C17" s="15" t="s">
        <v>300</v>
      </c>
      <c r="D17" s="14" t="s">
        <v>352</v>
      </c>
      <c r="E17" s="20">
        <v>6024488</v>
      </c>
      <c r="F17" s="16" t="s">
        <v>316</v>
      </c>
      <c r="G17" s="20"/>
      <c r="H17" s="13"/>
      <c r="I17" s="30">
        <v>97.8</v>
      </c>
      <c r="J17" s="119"/>
      <c r="K17" s="32"/>
      <c r="L17" s="17">
        <v>8</v>
      </c>
      <c r="M17" s="236">
        <f t="shared" si="1"/>
        <v>1</v>
      </c>
      <c r="N17" s="19">
        <f t="shared" si="2"/>
        <v>2</v>
      </c>
    </row>
    <row r="18" spans="1:14" ht="14.4" x14ac:dyDescent="0.25">
      <c r="A18" s="12" t="str">
        <f t="shared" si="0"/>
        <v>80Brittany WrightonEagleburra Intruder</v>
      </c>
      <c r="B18" s="237">
        <v>80</v>
      </c>
      <c r="C18" s="15" t="s">
        <v>798</v>
      </c>
      <c r="D18" s="14" t="s">
        <v>799</v>
      </c>
      <c r="E18" s="20">
        <v>6008215</v>
      </c>
      <c r="F18" s="16" t="s">
        <v>569</v>
      </c>
      <c r="G18" s="20"/>
      <c r="H18" s="13"/>
      <c r="I18" s="30" t="s">
        <v>800</v>
      </c>
      <c r="J18" s="119"/>
      <c r="K18" s="32"/>
      <c r="L18" s="17"/>
      <c r="M18" s="236">
        <f t="shared" si="1"/>
        <v>0</v>
      </c>
      <c r="N18" s="19">
        <v>0</v>
      </c>
    </row>
    <row r="19" spans="1:14" ht="14.4" x14ac:dyDescent="0.25">
      <c r="A19" s="12" t="str">
        <f t="shared" si="0"/>
        <v>65Krystina BerceneDeepfields Holly</v>
      </c>
      <c r="B19" s="237">
        <v>65</v>
      </c>
      <c r="C19" s="15" t="s">
        <v>610</v>
      </c>
      <c r="D19" s="14" t="s">
        <v>801</v>
      </c>
      <c r="E19" s="20">
        <v>6012072</v>
      </c>
      <c r="F19" s="16" t="s">
        <v>521</v>
      </c>
      <c r="G19" s="20"/>
      <c r="H19" s="13">
        <v>31.5</v>
      </c>
      <c r="I19" s="30"/>
      <c r="J19" s="119"/>
      <c r="K19" s="32"/>
      <c r="L19" s="17">
        <v>1</v>
      </c>
      <c r="M19" s="236">
        <f t="shared" si="1"/>
        <v>7</v>
      </c>
      <c r="N19" s="19">
        <f t="shared" ref="N19:N32" si="3">SUM(M19+$N$5)</f>
        <v>8</v>
      </c>
    </row>
    <row r="20" spans="1:14" ht="14.4" x14ac:dyDescent="0.25">
      <c r="A20" s="12" t="str">
        <f t="shared" si="0"/>
        <v>65Ithica HarrisOldfield Drill Rigs</v>
      </c>
      <c r="B20" s="237">
        <v>65</v>
      </c>
      <c r="C20" s="15" t="s">
        <v>591</v>
      </c>
      <c r="D20" s="14" t="s">
        <v>592</v>
      </c>
      <c r="E20" s="20">
        <v>6020264</v>
      </c>
      <c r="F20" s="16" t="s">
        <v>802</v>
      </c>
      <c r="G20" s="20"/>
      <c r="H20" s="13">
        <v>31.8</v>
      </c>
      <c r="I20" s="30"/>
      <c r="J20" s="119"/>
      <c r="K20" s="32"/>
      <c r="L20" s="17">
        <v>2</v>
      </c>
      <c r="M20" s="236">
        <f t="shared" si="1"/>
        <v>6</v>
      </c>
      <c r="N20" s="19">
        <f t="shared" si="3"/>
        <v>7</v>
      </c>
    </row>
    <row r="21" spans="1:14" ht="14.4" x14ac:dyDescent="0.25">
      <c r="A21" s="12" t="str">
        <f t="shared" si="0"/>
        <v>65Ava DebritoShame N Scandal</v>
      </c>
      <c r="B21" s="237">
        <v>65</v>
      </c>
      <c r="C21" s="15" t="s">
        <v>442</v>
      </c>
      <c r="D21" s="14" t="s">
        <v>315</v>
      </c>
      <c r="E21" s="20">
        <v>6021731</v>
      </c>
      <c r="F21" s="16" t="s">
        <v>316</v>
      </c>
      <c r="G21" s="20"/>
      <c r="H21" s="13">
        <v>31.9</v>
      </c>
      <c r="I21" s="30"/>
      <c r="J21" s="119"/>
      <c r="K21" s="32"/>
      <c r="L21" s="17">
        <v>3</v>
      </c>
      <c r="M21" s="236">
        <f t="shared" ref="M21:M74" si="4">IF(L21=1,7,IF(L21=2,6,IF(L21=3,5,IF(L21=4,4,IF(L21=5,3,IF(L21=6,2,IF(L21&gt;=6,1,0)))))))</f>
        <v>5</v>
      </c>
      <c r="N21" s="19">
        <f t="shared" si="3"/>
        <v>6</v>
      </c>
    </row>
    <row r="22" spans="1:14" ht="14.4" x14ac:dyDescent="0.25">
      <c r="A22" s="12" t="str">
        <f t="shared" si="0"/>
        <v>65Reagan HillHunter Brook River Dance</v>
      </c>
      <c r="B22" s="237">
        <v>65</v>
      </c>
      <c r="C22" s="15" t="s">
        <v>803</v>
      </c>
      <c r="D22" s="14" t="s">
        <v>804</v>
      </c>
      <c r="E22" s="20">
        <v>6023236</v>
      </c>
      <c r="F22" s="16" t="s">
        <v>287</v>
      </c>
      <c r="G22" s="20"/>
      <c r="H22" s="13">
        <v>36.6</v>
      </c>
      <c r="I22" s="30"/>
      <c r="J22" s="119"/>
      <c r="K22" s="32"/>
      <c r="L22" s="17">
        <v>4</v>
      </c>
      <c r="M22" s="236">
        <f t="shared" si="4"/>
        <v>4</v>
      </c>
      <c r="N22" s="19">
        <f t="shared" si="3"/>
        <v>5</v>
      </c>
    </row>
    <row r="23" spans="1:14" ht="14.4" x14ac:dyDescent="0.25">
      <c r="A23" s="12" t="str">
        <f t="shared" si="0"/>
        <v>65Amy ChancellorKoonawarra Fighter Pilot</v>
      </c>
      <c r="B23" s="237">
        <v>65</v>
      </c>
      <c r="C23" s="15" t="s">
        <v>805</v>
      </c>
      <c r="D23" s="14" t="s">
        <v>314</v>
      </c>
      <c r="E23" s="20">
        <v>6024044</v>
      </c>
      <c r="F23" s="16" t="s">
        <v>806</v>
      </c>
      <c r="G23" s="20"/>
      <c r="H23" s="13">
        <v>36.6</v>
      </c>
      <c r="I23" s="30"/>
      <c r="J23" s="119"/>
      <c r="K23" s="32"/>
      <c r="L23" s="17">
        <v>5</v>
      </c>
      <c r="M23" s="236">
        <f t="shared" si="4"/>
        <v>3</v>
      </c>
      <c r="N23" s="19">
        <f t="shared" si="3"/>
        <v>4</v>
      </c>
    </row>
    <row r="24" spans="1:14" ht="14.4" x14ac:dyDescent="0.25">
      <c r="A24" s="12" t="str">
        <f t="shared" si="0"/>
        <v>65Sierra LyonTrapalanda Downs Rhambeau</v>
      </c>
      <c r="B24" s="237">
        <v>65</v>
      </c>
      <c r="C24" s="15" t="s">
        <v>563</v>
      </c>
      <c r="D24" s="14" t="s">
        <v>564</v>
      </c>
      <c r="E24" s="20">
        <v>6007285</v>
      </c>
      <c r="F24" s="16" t="s">
        <v>485</v>
      </c>
      <c r="G24" s="20"/>
      <c r="H24" s="13">
        <v>37.1</v>
      </c>
      <c r="I24" s="30"/>
      <c r="J24" s="119"/>
      <c r="K24" s="32"/>
      <c r="L24" s="17">
        <v>6</v>
      </c>
      <c r="M24" s="236">
        <f t="shared" si="4"/>
        <v>2</v>
      </c>
      <c r="N24" s="19">
        <f t="shared" si="3"/>
        <v>3</v>
      </c>
    </row>
    <row r="25" spans="1:14" ht="14.4" x14ac:dyDescent="0.25">
      <c r="A25" s="12" t="str">
        <f t="shared" si="0"/>
        <v>65Harriet ForrestSandra Callow</v>
      </c>
      <c r="B25" s="237">
        <v>65</v>
      </c>
      <c r="C25" s="15" t="s">
        <v>517</v>
      </c>
      <c r="D25" s="14" t="s">
        <v>807</v>
      </c>
      <c r="E25" s="20">
        <v>6005412</v>
      </c>
      <c r="F25" s="16" t="s">
        <v>505</v>
      </c>
      <c r="G25" s="20"/>
      <c r="H25" s="13">
        <v>40.4</v>
      </c>
      <c r="I25" s="30"/>
      <c r="J25" s="119"/>
      <c r="K25" s="32"/>
      <c r="L25" s="17">
        <v>7</v>
      </c>
      <c r="M25" s="236">
        <f t="shared" si="4"/>
        <v>1</v>
      </c>
      <c r="N25" s="19">
        <f t="shared" si="3"/>
        <v>2</v>
      </c>
    </row>
    <row r="26" spans="1:14" ht="14.4" x14ac:dyDescent="0.25">
      <c r="A26" s="12" t="str">
        <f t="shared" si="0"/>
        <v>65Reagan HughesKalaf</v>
      </c>
      <c r="B26" s="237">
        <v>65</v>
      </c>
      <c r="C26" s="15" t="s">
        <v>808</v>
      </c>
      <c r="D26" s="14" t="s">
        <v>809</v>
      </c>
      <c r="E26" s="20">
        <v>6006665</v>
      </c>
      <c r="F26" s="16" t="s">
        <v>810</v>
      </c>
      <c r="G26" s="20"/>
      <c r="H26" s="13">
        <v>40.799999999999997</v>
      </c>
      <c r="I26" s="30"/>
      <c r="J26" s="119"/>
      <c r="K26" s="32"/>
      <c r="L26" s="17">
        <v>8</v>
      </c>
      <c r="M26" s="236">
        <f t="shared" si="4"/>
        <v>1</v>
      </c>
      <c r="N26" s="19">
        <f t="shared" si="3"/>
        <v>2</v>
      </c>
    </row>
    <row r="27" spans="1:14" ht="14.4" x14ac:dyDescent="0.25">
      <c r="A27" s="12" t="str">
        <f t="shared" si="0"/>
        <v>65Alexis WyllieWinston</v>
      </c>
      <c r="B27" s="237">
        <v>65</v>
      </c>
      <c r="C27" s="15" t="s">
        <v>290</v>
      </c>
      <c r="D27" s="14" t="s">
        <v>291</v>
      </c>
      <c r="E27" s="20">
        <v>6008161</v>
      </c>
      <c r="F27" s="16" t="s">
        <v>477</v>
      </c>
      <c r="G27" s="20"/>
      <c r="H27" s="13">
        <v>43.4</v>
      </c>
      <c r="I27" s="30"/>
      <c r="J27" s="119"/>
      <c r="K27" s="32"/>
      <c r="L27" s="17">
        <v>9</v>
      </c>
      <c r="M27" s="236">
        <f t="shared" si="4"/>
        <v>1</v>
      </c>
      <c r="N27" s="19">
        <f t="shared" si="3"/>
        <v>2</v>
      </c>
    </row>
    <row r="28" spans="1:14" ht="14.4" x14ac:dyDescent="0.25">
      <c r="A28" s="12" t="str">
        <f t="shared" si="0"/>
        <v>65Tea GrootBevanlee Havana</v>
      </c>
      <c r="B28" s="237">
        <v>65</v>
      </c>
      <c r="C28" s="15" t="s">
        <v>441</v>
      </c>
      <c r="D28" s="14" t="s">
        <v>452</v>
      </c>
      <c r="E28" s="20">
        <v>6026057</v>
      </c>
      <c r="F28" s="16" t="s">
        <v>795</v>
      </c>
      <c r="G28" s="20"/>
      <c r="H28" s="13">
        <v>66.400000000000006</v>
      </c>
      <c r="I28" s="30"/>
      <c r="J28" s="119"/>
      <c r="K28" s="32"/>
      <c r="L28" s="17">
        <v>10</v>
      </c>
      <c r="M28" s="236">
        <f t="shared" si="4"/>
        <v>1</v>
      </c>
      <c r="N28" s="19">
        <f t="shared" si="3"/>
        <v>2</v>
      </c>
    </row>
    <row r="29" spans="1:14" ht="14.4" x14ac:dyDescent="0.25">
      <c r="A29" s="12" t="str">
        <f t="shared" si="0"/>
        <v>65Vanessa VincentPriority One</v>
      </c>
      <c r="B29" s="237">
        <v>65</v>
      </c>
      <c r="C29" s="15" t="s">
        <v>571</v>
      </c>
      <c r="D29" s="14" t="s">
        <v>572</v>
      </c>
      <c r="E29" s="20">
        <v>6020724</v>
      </c>
      <c r="F29" s="16" t="s">
        <v>316</v>
      </c>
      <c r="G29" s="20"/>
      <c r="H29" s="13">
        <v>70.400000000000006</v>
      </c>
      <c r="I29" s="30"/>
      <c r="J29" s="119"/>
      <c r="K29" s="32"/>
      <c r="L29" s="17">
        <v>11</v>
      </c>
      <c r="M29" s="236">
        <f t="shared" si="4"/>
        <v>1</v>
      </c>
      <c r="N29" s="19">
        <f t="shared" si="3"/>
        <v>2</v>
      </c>
    </row>
    <row r="30" spans="1:14" ht="14.4" x14ac:dyDescent="0.25">
      <c r="A30" s="12" t="str">
        <f t="shared" si="0"/>
        <v>65Sophie DebritoTiaja Park Folly</v>
      </c>
      <c r="B30" s="237">
        <v>65</v>
      </c>
      <c r="C30" s="15" t="s">
        <v>811</v>
      </c>
      <c r="D30" s="14" t="s">
        <v>812</v>
      </c>
      <c r="E30" s="20">
        <v>6021732</v>
      </c>
      <c r="F30" s="16" t="s">
        <v>316</v>
      </c>
      <c r="G30" s="20"/>
      <c r="H30" s="13">
        <v>82.7</v>
      </c>
      <c r="I30" s="30"/>
      <c r="J30" s="119"/>
      <c r="K30" s="32"/>
      <c r="L30" s="17">
        <v>12</v>
      </c>
      <c r="M30" s="236">
        <f t="shared" si="4"/>
        <v>1</v>
      </c>
      <c r="N30" s="19">
        <f t="shared" si="3"/>
        <v>2</v>
      </c>
    </row>
    <row r="31" spans="1:14" ht="14.4" x14ac:dyDescent="0.25">
      <c r="A31" s="12" t="str">
        <f t="shared" si="0"/>
        <v>65Tammy CameronWithout Compromise</v>
      </c>
      <c r="B31" s="237">
        <v>65</v>
      </c>
      <c r="C31" s="15" t="s">
        <v>604</v>
      </c>
      <c r="D31" s="14" t="s">
        <v>605</v>
      </c>
      <c r="E31" s="20">
        <v>6028424</v>
      </c>
      <c r="F31" s="16" t="s">
        <v>530</v>
      </c>
      <c r="G31" s="20"/>
      <c r="H31" s="13">
        <v>109.3</v>
      </c>
      <c r="I31" s="30"/>
      <c r="J31" s="119"/>
      <c r="K31" s="32"/>
      <c r="L31" s="17">
        <v>13</v>
      </c>
      <c r="M31" s="236">
        <f t="shared" si="4"/>
        <v>1</v>
      </c>
      <c r="N31" s="19">
        <f t="shared" si="3"/>
        <v>2</v>
      </c>
    </row>
    <row r="32" spans="1:14" ht="14.4" x14ac:dyDescent="0.25">
      <c r="A32" s="12" t="str">
        <f t="shared" si="0"/>
        <v>65Ella ByrneChantilly Lace</v>
      </c>
      <c r="B32" s="237">
        <v>65</v>
      </c>
      <c r="C32" s="15" t="s">
        <v>813</v>
      </c>
      <c r="D32" s="14" t="s">
        <v>814</v>
      </c>
      <c r="E32" s="20">
        <v>6029422</v>
      </c>
      <c r="F32" s="16" t="s">
        <v>485</v>
      </c>
      <c r="G32" s="20"/>
      <c r="H32" s="13">
        <v>166.4</v>
      </c>
      <c r="I32" s="30"/>
      <c r="J32" s="119"/>
      <c r="K32" s="32"/>
      <c r="L32" s="17">
        <v>14</v>
      </c>
      <c r="M32" s="236">
        <f t="shared" si="4"/>
        <v>1</v>
      </c>
      <c r="N32" s="19">
        <f t="shared" si="3"/>
        <v>2</v>
      </c>
    </row>
    <row r="33" spans="1:14" ht="14.4" x14ac:dyDescent="0.25">
      <c r="A33" s="12" t="str">
        <f t="shared" si="0"/>
        <v>65Clare JamesLilly</v>
      </c>
      <c r="B33" s="237">
        <v>65</v>
      </c>
      <c r="C33" s="15" t="s">
        <v>815</v>
      </c>
      <c r="D33" s="14" t="s">
        <v>816</v>
      </c>
      <c r="E33" s="20">
        <v>6020384</v>
      </c>
      <c r="F33" s="16" t="s">
        <v>244</v>
      </c>
      <c r="G33" s="20"/>
      <c r="H33" s="13" t="s">
        <v>817</v>
      </c>
      <c r="I33" s="30"/>
      <c r="J33" s="119"/>
      <c r="K33" s="32"/>
      <c r="L33" s="17"/>
      <c r="M33" s="236">
        <f t="shared" si="4"/>
        <v>0</v>
      </c>
      <c r="N33" s="19">
        <v>0</v>
      </c>
    </row>
    <row r="34" spans="1:14" ht="14.4" x14ac:dyDescent="0.25">
      <c r="A34" s="12" t="str">
        <f t="shared" si="0"/>
        <v>65Jasmine ElliottWindy Hills Ginger Rocks</v>
      </c>
      <c r="B34" s="237">
        <v>65</v>
      </c>
      <c r="C34" s="15" t="s">
        <v>268</v>
      </c>
      <c r="D34" s="14" t="s">
        <v>818</v>
      </c>
      <c r="E34" s="20">
        <v>6022088</v>
      </c>
      <c r="F34" s="16" t="s">
        <v>505</v>
      </c>
      <c r="G34" s="20"/>
      <c r="H34" s="13" t="s">
        <v>800</v>
      </c>
      <c r="I34" s="30"/>
      <c r="J34" s="119"/>
      <c r="K34" s="32"/>
      <c r="L34" s="17"/>
      <c r="M34" s="236">
        <f t="shared" si="4"/>
        <v>0</v>
      </c>
      <c r="N34" s="19">
        <v>0</v>
      </c>
    </row>
    <row r="35" spans="1:14" ht="14.4" x14ac:dyDescent="0.25">
      <c r="A35" s="12" t="str">
        <f t="shared" si="0"/>
        <v>65Sienna MckimmRiocambria Integrity</v>
      </c>
      <c r="B35" s="237">
        <v>65</v>
      </c>
      <c r="C35" s="15" t="s">
        <v>1227</v>
      </c>
      <c r="D35" s="242" t="s">
        <v>1230</v>
      </c>
      <c r="E35" s="20">
        <v>6028415</v>
      </c>
      <c r="F35" s="16" t="s">
        <v>505</v>
      </c>
      <c r="G35" s="20"/>
      <c r="H35" s="13" t="s">
        <v>800</v>
      </c>
      <c r="I35" s="30"/>
      <c r="J35" s="119"/>
      <c r="K35" s="32"/>
      <c r="L35" s="17"/>
      <c r="M35" s="236">
        <f t="shared" si="4"/>
        <v>0</v>
      </c>
      <c r="N35" s="19">
        <v>0</v>
      </c>
    </row>
    <row r="36" spans="1:14" ht="14.4" x14ac:dyDescent="0.25">
      <c r="A36" s="12" t="str">
        <f t="shared" si="0"/>
        <v>65Lily QuirkLuna</v>
      </c>
      <c r="B36" s="237">
        <v>65</v>
      </c>
      <c r="C36" s="15" t="s">
        <v>1228</v>
      </c>
      <c r="D36" s="14" t="s">
        <v>819</v>
      </c>
      <c r="E36" s="20">
        <v>9105328</v>
      </c>
      <c r="F36" s="16" t="s">
        <v>820</v>
      </c>
      <c r="G36" s="20"/>
      <c r="H36" s="13" t="s">
        <v>800</v>
      </c>
      <c r="I36" s="30"/>
      <c r="J36" s="119"/>
      <c r="K36" s="32"/>
      <c r="L36" s="17"/>
      <c r="M36" s="236">
        <f t="shared" si="4"/>
        <v>0</v>
      </c>
      <c r="N36" s="19">
        <v>0</v>
      </c>
    </row>
    <row r="37" spans="1:14" ht="14.4" x14ac:dyDescent="0.25">
      <c r="A37" s="12" t="str">
        <f t="shared" si="0"/>
        <v>65Taylah SunderlandElectric Storm</v>
      </c>
      <c r="B37" s="237">
        <v>65</v>
      </c>
      <c r="C37" s="15" t="s">
        <v>821</v>
      </c>
      <c r="D37" s="14" t="s">
        <v>822</v>
      </c>
      <c r="E37" s="20">
        <v>6007289</v>
      </c>
      <c r="F37" s="16" t="s">
        <v>521</v>
      </c>
      <c r="G37" s="20"/>
      <c r="H37" s="13" t="s">
        <v>800</v>
      </c>
      <c r="I37" s="30"/>
      <c r="J37" s="119"/>
      <c r="K37" s="32"/>
      <c r="L37" s="17"/>
      <c r="M37" s="236">
        <f t="shared" si="4"/>
        <v>0</v>
      </c>
      <c r="N37" s="19">
        <v>0</v>
      </c>
    </row>
    <row r="38" spans="1:14" ht="14.4" x14ac:dyDescent="0.25">
      <c r="A38" s="12" t="str">
        <f t="shared" ref="A38:A69" si="5">CONCATENATE(B38,C38,D38)</f>
        <v>65Rachel Stainforth-SmithKatannah Chardonnay</v>
      </c>
      <c r="B38" s="237">
        <v>65</v>
      </c>
      <c r="C38" s="15" t="s">
        <v>823</v>
      </c>
      <c r="D38" s="14" t="s">
        <v>304</v>
      </c>
      <c r="E38" s="20">
        <v>6023342</v>
      </c>
      <c r="F38" s="16" t="s">
        <v>820</v>
      </c>
      <c r="G38" s="20"/>
      <c r="H38" s="13" t="s">
        <v>800</v>
      </c>
      <c r="I38" s="30"/>
      <c r="J38" s="119"/>
      <c r="K38" s="32"/>
      <c r="L38" s="17"/>
      <c r="M38" s="236">
        <f t="shared" si="4"/>
        <v>0</v>
      </c>
      <c r="N38" s="19">
        <v>0</v>
      </c>
    </row>
    <row r="39" spans="1:14" ht="14.4" x14ac:dyDescent="0.25">
      <c r="A39" s="12" t="str">
        <f t="shared" si="5"/>
        <v>65Alex ByrneMink</v>
      </c>
      <c r="B39" s="237">
        <v>65</v>
      </c>
      <c r="C39" s="15" t="s">
        <v>824</v>
      </c>
      <c r="D39" s="14" t="s">
        <v>825</v>
      </c>
      <c r="E39" s="20">
        <v>9109910</v>
      </c>
      <c r="F39" s="16" t="s">
        <v>505</v>
      </c>
      <c r="G39" s="20"/>
      <c r="H39" s="13" t="s">
        <v>800</v>
      </c>
      <c r="I39" s="30"/>
      <c r="J39" s="119"/>
      <c r="K39" s="32"/>
      <c r="L39" s="17"/>
      <c r="M39" s="236">
        <f t="shared" si="4"/>
        <v>0</v>
      </c>
      <c r="N39" s="19">
        <v>0</v>
      </c>
    </row>
    <row r="40" spans="1:14" ht="14.4" x14ac:dyDescent="0.25">
      <c r="A40" s="12" t="str">
        <f t="shared" si="5"/>
        <v>65Kaeleigh BrownMystic Shadows Celtic Wizard</v>
      </c>
      <c r="B40" s="237">
        <v>65</v>
      </c>
      <c r="C40" s="15" t="s">
        <v>320</v>
      </c>
      <c r="D40" s="14" t="s">
        <v>321</v>
      </c>
      <c r="E40" s="20">
        <v>6005942</v>
      </c>
      <c r="F40" s="16" t="s">
        <v>485</v>
      </c>
      <c r="G40" s="20"/>
      <c r="H40" s="13">
        <v>29.9</v>
      </c>
      <c r="I40" s="30"/>
      <c r="J40" s="119"/>
      <c r="K40" s="32"/>
      <c r="L40" s="17">
        <v>1</v>
      </c>
      <c r="M40" s="236">
        <f t="shared" si="4"/>
        <v>7</v>
      </c>
      <c r="N40" s="19">
        <f t="shared" ref="N40:N48" si="6">SUM(M40+$N$5)</f>
        <v>8</v>
      </c>
    </row>
    <row r="41" spans="1:14" ht="14.4" x14ac:dyDescent="0.25">
      <c r="A41" s="12" t="str">
        <f t="shared" si="5"/>
        <v>65Olivia SmithLight Up The Day</v>
      </c>
      <c r="B41" s="237">
        <v>65</v>
      </c>
      <c r="C41" s="15" t="s">
        <v>366</v>
      </c>
      <c r="D41" s="14" t="s">
        <v>367</v>
      </c>
      <c r="E41" s="20">
        <v>6020249</v>
      </c>
      <c r="F41" s="16" t="s">
        <v>485</v>
      </c>
      <c r="G41" s="20"/>
      <c r="H41" s="13">
        <v>33.5</v>
      </c>
      <c r="I41" s="30"/>
      <c r="J41" s="119"/>
      <c r="K41" s="32"/>
      <c r="L41" s="17">
        <v>2</v>
      </c>
      <c r="M41" s="236">
        <f t="shared" si="4"/>
        <v>6</v>
      </c>
      <c r="N41" s="19">
        <f t="shared" si="6"/>
        <v>7</v>
      </c>
    </row>
    <row r="42" spans="1:14" ht="14.4" x14ac:dyDescent="0.25">
      <c r="A42" s="12" t="str">
        <f t="shared" si="5"/>
        <v>65Elexia ChallingerOur Boy Chester</v>
      </c>
      <c r="B42" s="237">
        <v>65</v>
      </c>
      <c r="C42" s="15" t="s">
        <v>826</v>
      </c>
      <c r="D42" s="14" t="s">
        <v>827</v>
      </c>
      <c r="E42" s="20">
        <v>9114767</v>
      </c>
      <c r="F42" s="16" t="s">
        <v>485</v>
      </c>
      <c r="G42" s="20"/>
      <c r="H42" s="13">
        <v>42.8</v>
      </c>
      <c r="I42" s="30"/>
      <c r="J42" s="119"/>
      <c r="K42" s="32"/>
      <c r="L42" s="17">
        <v>3</v>
      </c>
      <c r="M42" s="236">
        <f t="shared" si="4"/>
        <v>5</v>
      </c>
      <c r="N42" s="19">
        <f t="shared" si="6"/>
        <v>6</v>
      </c>
    </row>
    <row r="43" spans="1:14" ht="14.4" x14ac:dyDescent="0.25">
      <c r="A43" s="12" t="str">
        <f t="shared" si="5"/>
        <v>65Jorjia SilvesterJoshua Brook Everlasting</v>
      </c>
      <c r="B43" s="237">
        <v>65</v>
      </c>
      <c r="C43" s="15" t="s">
        <v>828</v>
      </c>
      <c r="D43" s="14" t="s">
        <v>829</v>
      </c>
      <c r="E43" s="20">
        <v>6008581</v>
      </c>
      <c r="F43" s="16" t="s">
        <v>485</v>
      </c>
      <c r="G43" s="20"/>
      <c r="H43" s="13">
        <v>47.2</v>
      </c>
      <c r="I43" s="30"/>
      <c r="J43" s="119"/>
      <c r="K43" s="32"/>
      <c r="L43" s="17">
        <v>4</v>
      </c>
      <c r="M43" s="236">
        <f t="shared" si="4"/>
        <v>4</v>
      </c>
      <c r="N43" s="19">
        <f t="shared" si="6"/>
        <v>5</v>
      </c>
    </row>
    <row r="44" spans="1:14" ht="14.4" x14ac:dyDescent="0.25">
      <c r="A44" s="12" t="str">
        <f t="shared" si="5"/>
        <v>65Ruby Bruce- McginnLevel Up</v>
      </c>
      <c r="B44" s="237">
        <v>65</v>
      </c>
      <c r="C44" s="15" t="s">
        <v>830</v>
      </c>
      <c r="D44" s="14" t="s">
        <v>263</v>
      </c>
      <c r="E44" s="20">
        <v>6005973</v>
      </c>
      <c r="F44" s="16" t="s">
        <v>316</v>
      </c>
      <c r="G44" s="20"/>
      <c r="H44" s="13">
        <v>47.4</v>
      </c>
      <c r="I44" s="30"/>
      <c r="J44" s="119"/>
      <c r="K44" s="32"/>
      <c r="L44" s="17">
        <v>5</v>
      </c>
      <c r="M44" s="236">
        <f t="shared" si="4"/>
        <v>3</v>
      </c>
      <c r="N44" s="19">
        <f t="shared" si="6"/>
        <v>4</v>
      </c>
    </row>
    <row r="45" spans="1:14" ht="14.4" x14ac:dyDescent="0.25">
      <c r="A45" s="12" t="str">
        <f t="shared" si="5"/>
        <v>65Alexia StubbsSerendipity T</v>
      </c>
      <c r="B45" s="237">
        <v>65</v>
      </c>
      <c r="C45" s="15" t="s">
        <v>831</v>
      </c>
      <c r="D45" s="14" t="s">
        <v>832</v>
      </c>
      <c r="E45" s="20">
        <v>6011178</v>
      </c>
      <c r="F45" s="16" t="s">
        <v>833</v>
      </c>
      <c r="G45" s="20"/>
      <c r="H45" s="13">
        <v>67</v>
      </c>
      <c r="I45" s="30"/>
      <c r="J45" s="119"/>
      <c r="K45" s="32"/>
      <c r="L45" s="17">
        <v>6</v>
      </c>
      <c r="M45" s="236">
        <f t="shared" si="4"/>
        <v>2</v>
      </c>
      <c r="N45" s="19">
        <f t="shared" si="6"/>
        <v>3</v>
      </c>
    </row>
    <row r="46" spans="1:14" ht="14.4" x14ac:dyDescent="0.25">
      <c r="A46" s="12" t="str">
        <f t="shared" si="5"/>
        <v>65Oceania LyonYahweh Jireh Joel</v>
      </c>
      <c r="B46" s="237">
        <v>65</v>
      </c>
      <c r="C46" s="15" t="s">
        <v>834</v>
      </c>
      <c r="D46" s="14" t="s">
        <v>835</v>
      </c>
      <c r="E46" s="20">
        <v>6007284</v>
      </c>
      <c r="F46" s="16" t="s">
        <v>485</v>
      </c>
      <c r="G46" s="20"/>
      <c r="H46" s="13">
        <v>76.900000000000006</v>
      </c>
      <c r="I46" s="30"/>
      <c r="J46" s="119"/>
      <c r="K46" s="32"/>
      <c r="L46" s="17">
        <v>7</v>
      </c>
      <c r="M46" s="236">
        <f t="shared" si="4"/>
        <v>1</v>
      </c>
      <c r="N46" s="19">
        <f t="shared" si="6"/>
        <v>2</v>
      </c>
    </row>
    <row r="47" spans="1:14" ht="14.4" x14ac:dyDescent="0.25">
      <c r="A47" s="12" t="str">
        <f t="shared" si="5"/>
        <v>65Sophie BraggeSavvy'S Dazzler</v>
      </c>
      <c r="B47" s="237">
        <v>65</v>
      </c>
      <c r="C47" s="15" t="s">
        <v>836</v>
      </c>
      <c r="D47" s="14" t="s">
        <v>1231</v>
      </c>
      <c r="E47" s="20">
        <v>6008654</v>
      </c>
      <c r="F47" s="16" t="s">
        <v>120</v>
      </c>
      <c r="G47" s="20"/>
      <c r="H47" s="13">
        <v>98.3</v>
      </c>
      <c r="I47" s="30"/>
      <c r="J47" s="119"/>
      <c r="K47" s="32"/>
      <c r="L47" s="17">
        <v>8</v>
      </c>
      <c r="M47" s="236">
        <f t="shared" si="4"/>
        <v>1</v>
      </c>
      <c r="N47" s="19">
        <f t="shared" si="6"/>
        <v>2</v>
      </c>
    </row>
    <row r="48" spans="1:14" ht="14.4" x14ac:dyDescent="0.25">
      <c r="A48" s="12" t="str">
        <f t="shared" si="5"/>
        <v>65Mhontana DuttonOld Man Ken</v>
      </c>
      <c r="B48" s="237">
        <v>65</v>
      </c>
      <c r="C48" s="15" t="s">
        <v>608</v>
      </c>
      <c r="D48" s="14" t="s">
        <v>609</v>
      </c>
      <c r="E48" s="20">
        <v>6029016</v>
      </c>
      <c r="F48" s="16" t="s">
        <v>477</v>
      </c>
      <c r="G48" s="20"/>
      <c r="H48" s="13">
        <v>121.6</v>
      </c>
      <c r="I48" s="30"/>
      <c r="J48" s="119"/>
      <c r="K48" s="32"/>
      <c r="L48" s="17">
        <v>9</v>
      </c>
      <c r="M48" s="236">
        <f t="shared" si="4"/>
        <v>1</v>
      </c>
      <c r="N48" s="19">
        <f t="shared" si="6"/>
        <v>2</v>
      </c>
    </row>
    <row r="49" spans="1:14" ht="14.4" x14ac:dyDescent="0.25">
      <c r="A49" s="12" t="str">
        <f t="shared" si="5"/>
        <v>65Hayley CookeCooperpedy</v>
      </c>
      <c r="B49" s="237">
        <v>65</v>
      </c>
      <c r="C49" s="15" t="s">
        <v>837</v>
      </c>
      <c r="D49" s="14" t="s">
        <v>838</v>
      </c>
      <c r="E49" s="20">
        <v>6024850</v>
      </c>
      <c r="F49" s="16" t="s">
        <v>726</v>
      </c>
      <c r="G49" s="20"/>
      <c r="H49" s="13" t="s">
        <v>817</v>
      </c>
      <c r="I49" s="30"/>
      <c r="J49" s="119"/>
      <c r="K49" s="32"/>
      <c r="L49" s="17"/>
      <c r="M49" s="236">
        <f t="shared" si="4"/>
        <v>0</v>
      </c>
      <c r="N49" s="19">
        <v>0</v>
      </c>
    </row>
    <row r="50" spans="1:14" ht="14.4" x14ac:dyDescent="0.25">
      <c r="A50" s="12" t="str">
        <f t="shared" si="5"/>
        <v>65Madeline WilsonBayside Cool Winds</v>
      </c>
      <c r="B50" s="237">
        <v>65</v>
      </c>
      <c r="C50" s="15" t="s">
        <v>839</v>
      </c>
      <c r="D50" s="14" t="s">
        <v>840</v>
      </c>
      <c r="E50" s="20">
        <v>6020958</v>
      </c>
      <c r="F50" s="16" t="s">
        <v>485</v>
      </c>
      <c r="G50" s="20"/>
      <c r="H50" s="13" t="s">
        <v>800</v>
      </c>
      <c r="I50" s="30"/>
      <c r="J50" s="119"/>
      <c r="K50" s="32"/>
      <c r="L50" s="17"/>
      <c r="M50" s="236">
        <f t="shared" si="4"/>
        <v>0</v>
      </c>
      <c r="N50" s="19">
        <v>0</v>
      </c>
    </row>
    <row r="51" spans="1:14" ht="14.4" x14ac:dyDescent="0.25">
      <c r="A51" s="12" t="str">
        <f t="shared" si="5"/>
        <v>65Sophie MorrisonPowderbark Orlaith</v>
      </c>
      <c r="B51" s="237">
        <v>65</v>
      </c>
      <c r="C51" s="238" t="s">
        <v>331</v>
      </c>
      <c r="D51" s="14" t="s">
        <v>332</v>
      </c>
      <c r="E51" s="20">
        <v>6026197</v>
      </c>
      <c r="F51" s="16" t="s">
        <v>505</v>
      </c>
      <c r="G51" s="20"/>
      <c r="H51" s="13" t="s">
        <v>800</v>
      </c>
      <c r="I51" s="30"/>
      <c r="J51" s="119"/>
      <c r="K51" s="32"/>
      <c r="L51" s="17"/>
      <c r="M51" s="236">
        <f t="shared" si="4"/>
        <v>0</v>
      </c>
      <c r="N51" s="19">
        <v>0</v>
      </c>
    </row>
    <row r="52" spans="1:14" ht="14.4" x14ac:dyDescent="0.25">
      <c r="A52" s="12" t="str">
        <f t="shared" si="5"/>
        <v>65Shay McguinessAntyk Winchester</v>
      </c>
      <c r="B52" s="237">
        <v>65</v>
      </c>
      <c r="C52" s="15" t="s">
        <v>1229</v>
      </c>
      <c r="D52" s="14" t="s">
        <v>841</v>
      </c>
      <c r="E52" s="20">
        <v>6014721</v>
      </c>
      <c r="F52" s="16" t="s">
        <v>316</v>
      </c>
      <c r="G52" s="20"/>
      <c r="H52" s="13" t="s">
        <v>800</v>
      </c>
      <c r="I52" s="30"/>
      <c r="J52" s="119"/>
      <c r="K52" s="32"/>
      <c r="L52" s="17"/>
      <c r="M52" s="236">
        <f t="shared" si="4"/>
        <v>0</v>
      </c>
      <c r="N52" s="19">
        <v>0</v>
      </c>
    </row>
    <row r="53" spans="1:14" ht="14.4" x14ac:dyDescent="0.25">
      <c r="A53" s="12" t="str">
        <f t="shared" si="5"/>
        <v>65Tessa EdwardsSliced Bread</v>
      </c>
      <c r="B53" s="237">
        <v>65</v>
      </c>
      <c r="C53" s="15" t="s">
        <v>657</v>
      </c>
      <c r="D53" s="14" t="s">
        <v>636</v>
      </c>
      <c r="E53" s="20">
        <v>6005361</v>
      </c>
      <c r="F53" s="16" t="s">
        <v>795</v>
      </c>
      <c r="G53" s="20"/>
      <c r="H53" s="13" t="s">
        <v>800</v>
      </c>
      <c r="I53" s="30"/>
      <c r="J53" s="119"/>
      <c r="K53" s="32"/>
      <c r="L53" s="17"/>
      <c r="M53" s="236">
        <f t="shared" si="4"/>
        <v>0</v>
      </c>
      <c r="N53" s="19">
        <v>0</v>
      </c>
    </row>
    <row r="54" spans="1:14" ht="14.4" x14ac:dyDescent="0.25">
      <c r="A54" s="12" t="str">
        <f t="shared" si="5"/>
        <v>45Sophie SummersBuddy</v>
      </c>
      <c r="B54" s="237">
        <v>45</v>
      </c>
      <c r="C54" s="15" t="s">
        <v>565</v>
      </c>
      <c r="D54" s="14" t="s">
        <v>566</v>
      </c>
      <c r="E54" s="20">
        <v>6027240</v>
      </c>
      <c r="F54" s="16" t="s">
        <v>560</v>
      </c>
      <c r="G54" s="20">
        <v>30.3</v>
      </c>
      <c r="H54" s="13"/>
      <c r="I54" s="30"/>
      <c r="J54" s="119"/>
      <c r="K54" s="32"/>
      <c r="L54" s="17">
        <v>1</v>
      </c>
      <c r="M54" s="236">
        <f t="shared" si="4"/>
        <v>7</v>
      </c>
      <c r="N54" s="19">
        <f>SUM(M54+$N$5)</f>
        <v>8</v>
      </c>
    </row>
    <row r="55" spans="1:14" ht="14.4" x14ac:dyDescent="0.25">
      <c r="A55" s="12" t="str">
        <f t="shared" si="5"/>
        <v>45Katie HallyburtonSimba</v>
      </c>
      <c r="B55" s="237">
        <v>45</v>
      </c>
      <c r="C55" s="15" t="s">
        <v>216</v>
      </c>
      <c r="D55" s="14" t="s">
        <v>618</v>
      </c>
      <c r="E55" s="20">
        <v>6026139</v>
      </c>
      <c r="F55" s="16" t="s">
        <v>505</v>
      </c>
      <c r="G55" s="20">
        <v>34.1</v>
      </c>
      <c r="H55" s="13"/>
      <c r="I55" s="30"/>
      <c r="J55" s="119"/>
      <c r="K55" s="32"/>
      <c r="L55" s="17">
        <v>2</v>
      </c>
      <c r="M55" s="236">
        <f t="shared" si="4"/>
        <v>6</v>
      </c>
      <c r="N55" s="19">
        <f>SUM(M55+$N$5)</f>
        <v>7</v>
      </c>
    </row>
    <row r="56" spans="1:14" ht="14.4" x14ac:dyDescent="0.25">
      <c r="A56" s="12" t="str">
        <f t="shared" si="5"/>
        <v>45Aerin HoyneLeedale Alice In Wonderland</v>
      </c>
      <c r="B56" s="237">
        <v>45</v>
      </c>
      <c r="C56" s="15" t="s">
        <v>842</v>
      </c>
      <c r="D56" s="14" t="s">
        <v>843</v>
      </c>
      <c r="E56" s="20">
        <v>6028241</v>
      </c>
      <c r="F56" s="16" t="s">
        <v>536</v>
      </c>
      <c r="G56" s="20">
        <v>49.6</v>
      </c>
      <c r="H56" s="13"/>
      <c r="I56" s="30"/>
      <c r="J56" s="119"/>
      <c r="K56" s="32"/>
      <c r="L56" s="17">
        <v>3</v>
      </c>
      <c r="M56" s="236">
        <f t="shared" si="4"/>
        <v>5</v>
      </c>
      <c r="N56" s="19">
        <f>SUM(M56+$N$5)</f>
        <v>6</v>
      </c>
    </row>
    <row r="57" spans="1:14" ht="14.4" x14ac:dyDescent="0.25">
      <c r="A57" s="12" t="str">
        <f t="shared" si="5"/>
        <v>45Ivy ColebrookPixie</v>
      </c>
      <c r="B57" s="237">
        <v>45</v>
      </c>
      <c r="C57" s="15" t="s">
        <v>844</v>
      </c>
      <c r="D57" s="14" t="s">
        <v>845</v>
      </c>
      <c r="E57" s="20">
        <v>6010917</v>
      </c>
      <c r="F57" s="16" t="s">
        <v>316</v>
      </c>
      <c r="G57" s="20">
        <v>61.7</v>
      </c>
      <c r="H57" s="13"/>
      <c r="I57" s="30"/>
      <c r="J57" s="119"/>
      <c r="K57" s="32"/>
      <c r="L57" s="17">
        <v>4</v>
      </c>
      <c r="M57" s="236">
        <f t="shared" si="4"/>
        <v>4</v>
      </c>
      <c r="N57" s="19">
        <f>SUM(M57+$N$5)</f>
        <v>5</v>
      </c>
    </row>
    <row r="58" spans="1:14" ht="14.4" x14ac:dyDescent="0.25">
      <c r="A58" s="12" t="str">
        <f t="shared" si="5"/>
        <v>45Holly GreeningLockharts Enterprise</v>
      </c>
      <c r="B58" s="237">
        <v>45</v>
      </c>
      <c r="C58" s="15" t="s">
        <v>197</v>
      </c>
      <c r="D58" s="14" t="s">
        <v>198</v>
      </c>
      <c r="E58" s="20">
        <v>6027084</v>
      </c>
      <c r="F58" s="16" t="s">
        <v>505</v>
      </c>
      <c r="G58" s="20" t="s">
        <v>817</v>
      </c>
      <c r="H58" s="13"/>
      <c r="I58" s="30"/>
      <c r="J58" s="119"/>
      <c r="K58" s="32"/>
      <c r="L58" s="17"/>
      <c r="M58" s="236">
        <f t="shared" si="4"/>
        <v>0</v>
      </c>
      <c r="N58" s="19">
        <v>0</v>
      </c>
    </row>
    <row r="59" spans="1:14" ht="14.4" x14ac:dyDescent="0.25">
      <c r="A59" s="12" t="str">
        <f t="shared" si="5"/>
        <v>45Pip StillPangari D'Artagnan</v>
      </c>
      <c r="B59" s="237">
        <v>45</v>
      </c>
      <c r="C59" s="15" t="s">
        <v>558</v>
      </c>
      <c r="D59" s="14" t="s">
        <v>846</v>
      </c>
      <c r="E59" s="20">
        <v>6028004</v>
      </c>
      <c r="F59" s="16" t="s">
        <v>560</v>
      </c>
      <c r="G59" s="20" t="s">
        <v>800</v>
      </c>
      <c r="H59" s="13"/>
      <c r="I59" s="30"/>
      <c r="J59" s="119"/>
      <c r="K59" s="32"/>
      <c r="L59" s="17"/>
      <c r="M59" s="236">
        <f t="shared" si="4"/>
        <v>0</v>
      </c>
      <c r="N59" s="19">
        <v>0</v>
      </c>
    </row>
    <row r="60" spans="1:14" ht="14.4" x14ac:dyDescent="0.25">
      <c r="A60" s="12" t="str">
        <f t="shared" si="5"/>
        <v>45Chiara ThomasMaddi</v>
      </c>
      <c r="B60" s="237">
        <v>45</v>
      </c>
      <c r="C60" s="15" t="s">
        <v>459</v>
      </c>
      <c r="D60" s="14" t="s">
        <v>227</v>
      </c>
      <c r="E60" s="20">
        <v>6025678</v>
      </c>
      <c r="F60" s="16" t="s">
        <v>287</v>
      </c>
      <c r="G60" s="20" t="s">
        <v>800</v>
      </c>
      <c r="H60" s="13"/>
      <c r="I60" s="30"/>
      <c r="J60" s="119"/>
      <c r="K60" s="32"/>
      <c r="L60" s="17"/>
      <c r="M60" s="236">
        <f t="shared" si="4"/>
        <v>0</v>
      </c>
      <c r="N60" s="19">
        <v>0</v>
      </c>
    </row>
    <row r="61" spans="1:14" ht="14.4" x14ac:dyDescent="0.25">
      <c r="A61" s="12" t="str">
        <f t="shared" si="5"/>
        <v>45Aaron HolleyTanoraa Snippets</v>
      </c>
      <c r="B61" s="237">
        <v>45</v>
      </c>
      <c r="C61" s="15" t="s">
        <v>847</v>
      </c>
      <c r="D61" s="14" t="s">
        <v>848</v>
      </c>
      <c r="E61" s="20">
        <v>6020336</v>
      </c>
      <c r="F61" s="16" t="s">
        <v>849</v>
      </c>
      <c r="G61" s="20" t="s">
        <v>800</v>
      </c>
      <c r="H61" s="13"/>
      <c r="I61" s="30"/>
      <c r="J61" s="119"/>
      <c r="K61" s="32"/>
      <c r="L61" s="17"/>
      <c r="M61" s="236">
        <f t="shared" si="4"/>
        <v>0</v>
      </c>
      <c r="N61" s="19">
        <v>0</v>
      </c>
    </row>
    <row r="62" spans="1:14" ht="14.4" x14ac:dyDescent="0.25">
      <c r="A62" s="12" t="str">
        <f t="shared" si="5"/>
        <v>45Zahara WintersGynudup Plains Arabella</v>
      </c>
      <c r="B62" s="237">
        <v>45</v>
      </c>
      <c r="C62" s="15" t="s">
        <v>573</v>
      </c>
      <c r="D62" s="14" t="s">
        <v>850</v>
      </c>
      <c r="E62" s="20">
        <v>6010597</v>
      </c>
      <c r="F62" s="16" t="s">
        <v>485</v>
      </c>
      <c r="G62" s="20" t="s">
        <v>800</v>
      </c>
      <c r="H62" s="13"/>
      <c r="I62" s="30"/>
      <c r="J62" s="119"/>
      <c r="K62" s="32"/>
      <c r="L62" s="17"/>
      <c r="M62" s="236">
        <f t="shared" si="4"/>
        <v>0</v>
      </c>
      <c r="N62" s="19">
        <v>0</v>
      </c>
    </row>
    <row r="63" spans="1:14" ht="14.4" x14ac:dyDescent="0.25">
      <c r="A63" s="12" t="str">
        <f t="shared" si="5"/>
        <v>45Rebecca SimpsonKasac Park Global</v>
      </c>
      <c r="B63" s="237">
        <v>45</v>
      </c>
      <c r="C63" s="15" t="s">
        <v>431</v>
      </c>
      <c r="D63" s="14" t="s">
        <v>851</v>
      </c>
      <c r="E63" s="20">
        <v>6021210</v>
      </c>
      <c r="F63" s="16" t="s">
        <v>802</v>
      </c>
      <c r="G63" s="20">
        <v>63.7</v>
      </c>
      <c r="H63" s="13"/>
      <c r="I63" s="30"/>
      <c r="J63" s="119"/>
      <c r="K63" s="32"/>
      <c r="L63" s="17">
        <v>1</v>
      </c>
      <c r="M63" s="236">
        <f t="shared" si="4"/>
        <v>7</v>
      </c>
      <c r="N63" s="19">
        <f>SUM(M63+$N$5)</f>
        <v>8</v>
      </c>
    </row>
    <row r="64" spans="1:14" ht="14.4" x14ac:dyDescent="0.25">
      <c r="A64" s="12" t="str">
        <f t="shared" si="5"/>
        <v>45Brooke BishopLivanto</v>
      </c>
      <c r="B64" s="237">
        <v>45</v>
      </c>
      <c r="C64" s="15" t="s">
        <v>852</v>
      </c>
      <c r="D64" s="14" t="s">
        <v>853</v>
      </c>
      <c r="E64" s="20">
        <v>6008555</v>
      </c>
      <c r="F64" s="16" t="s">
        <v>316</v>
      </c>
      <c r="G64" s="20">
        <v>71.900000000000006</v>
      </c>
      <c r="H64" s="13"/>
      <c r="I64" s="30"/>
      <c r="J64" s="119"/>
      <c r="K64" s="32"/>
      <c r="L64" s="17">
        <v>2</v>
      </c>
      <c r="M64" s="236">
        <f t="shared" si="4"/>
        <v>6</v>
      </c>
      <c r="N64" s="19">
        <f>SUM(M64+$N$5)</f>
        <v>7</v>
      </c>
    </row>
    <row r="65" spans="1:14" ht="14.4" x14ac:dyDescent="0.25">
      <c r="A65" s="12" t="str">
        <f t="shared" si="5"/>
        <v>45Darcy LaityJettstar</v>
      </c>
      <c r="B65" s="237">
        <v>45</v>
      </c>
      <c r="C65" s="15" t="s">
        <v>854</v>
      </c>
      <c r="D65" s="14" t="s">
        <v>855</v>
      </c>
      <c r="E65" s="20">
        <v>6027763</v>
      </c>
      <c r="F65" s="16" t="s">
        <v>569</v>
      </c>
      <c r="G65" s="20">
        <v>75.900000000000006</v>
      </c>
      <c r="H65" s="13"/>
      <c r="I65" s="30"/>
      <c r="J65" s="119"/>
      <c r="K65" s="32"/>
      <c r="L65" s="17">
        <v>3</v>
      </c>
      <c r="M65" s="236">
        <f t="shared" si="4"/>
        <v>5</v>
      </c>
      <c r="N65" s="19">
        <f>SUM(M65+$N$5)</f>
        <v>6</v>
      </c>
    </row>
    <row r="66" spans="1:14" ht="14.4" x14ac:dyDescent="0.25">
      <c r="A66" s="12" t="str">
        <f t="shared" si="5"/>
        <v>45Bel DabicBurkina</v>
      </c>
      <c r="B66" s="237">
        <v>45</v>
      </c>
      <c r="C66" s="15" t="s">
        <v>856</v>
      </c>
      <c r="D66" s="14" t="s">
        <v>857</v>
      </c>
      <c r="E66" s="20">
        <v>6028417</v>
      </c>
      <c r="F66" s="16" t="s">
        <v>536</v>
      </c>
      <c r="G66" s="20">
        <v>219.1</v>
      </c>
      <c r="H66" s="13"/>
      <c r="I66" s="30"/>
      <c r="J66" s="119"/>
      <c r="K66" s="32"/>
      <c r="L66" s="17">
        <v>4</v>
      </c>
      <c r="M66" s="236">
        <f t="shared" si="4"/>
        <v>4</v>
      </c>
      <c r="N66" s="19">
        <f>SUM(M66+$N$5)</f>
        <v>5</v>
      </c>
    </row>
    <row r="67" spans="1:14" ht="14.4" x14ac:dyDescent="0.25">
      <c r="A67" s="12" t="str">
        <f t="shared" si="5"/>
        <v>45Eliza HuttonSerenity Park Calais</v>
      </c>
      <c r="B67" s="237">
        <v>45</v>
      </c>
      <c r="C67" s="15" t="s">
        <v>515</v>
      </c>
      <c r="D67" s="14" t="s">
        <v>858</v>
      </c>
      <c r="E67" s="20">
        <v>6022769</v>
      </c>
      <c r="F67" s="16" t="s">
        <v>485</v>
      </c>
      <c r="G67" s="20" t="s">
        <v>817</v>
      </c>
      <c r="H67" s="13"/>
      <c r="I67" s="30"/>
      <c r="J67" s="119"/>
      <c r="K67" s="32"/>
      <c r="L67" s="17"/>
      <c r="M67" s="236">
        <f t="shared" si="4"/>
        <v>0</v>
      </c>
      <c r="N67" s="19">
        <v>0</v>
      </c>
    </row>
    <row r="68" spans="1:14" ht="14.4" x14ac:dyDescent="0.25">
      <c r="A68" s="12" t="str">
        <f t="shared" si="5"/>
        <v>45Annabel CreekKoyuna Last Dance</v>
      </c>
      <c r="B68" s="13">
        <v>45</v>
      </c>
      <c r="C68" s="15" t="s">
        <v>859</v>
      </c>
      <c r="D68" s="14" t="s">
        <v>860</v>
      </c>
      <c r="E68" s="20">
        <v>6005407</v>
      </c>
      <c r="F68" s="16" t="s">
        <v>505</v>
      </c>
      <c r="G68" s="20" t="s">
        <v>800</v>
      </c>
      <c r="H68" s="13"/>
      <c r="I68" s="30"/>
      <c r="J68" s="119"/>
      <c r="K68" s="32"/>
      <c r="L68" s="17"/>
      <c r="M68" s="236">
        <f t="shared" si="4"/>
        <v>0</v>
      </c>
      <c r="N68" s="19">
        <v>0</v>
      </c>
    </row>
    <row r="69" spans="1:14" ht="14.4" x14ac:dyDescent="0.25">
      <c r="A69" s="12" t="str">
        <f t="shared" si="5"/>
        <v>45Abbie KirkhamLuminous Star</v>
      </c>
      <c r="B69" s="13">
        <v>45</v>
      </c>
      <c r="C69" s="15" t="s">
        <v>460</v>
      </c>
      <c r="D69" s="14" t="s">
        <v>229</v>
      </c>
      <c r="E69" s="20">
        <v>6027917</v>
      </c>
      <c r="F69" s="16" t="s">
        <v>560</v>
      </c>
      <c r="G69" s="20" t="s">
        <v>800</v>
      </c>
      <c r="H69" s="13"/>
      <c r="I69" s="30"/>
      <c r="J69" s="119"/>
      <c r="K69" s="32"/>
      <c r="L69" s="17"/>
      <c r="M69" s="236">
        <f t="shared" si="4"/>
        <v>0</v>
      </c>
      <c r="N69" s="19">
        <v>0</v>
      </c>
    </row>
    <row r="70" spans="1:14" ht="14.4" x14ac:dyDescent="0.25">
      <c r="A70" s="12" t="str">
        <f t="shared" ref="A70:A101" si="7">CONCATENATE(B70,C70,D70)</f>
        <v>45Bridget DixonPowderbark Charlie</v>
      </c>
      <c r="B70" s="13">
        <v>45</v>
      </c>
      <c r="C70" s="15" t="s">
        <v>861</v>
      </c>
      <c r="D70" s="14" t="s">
        <v>862</v>
      </c>
      <c r="E70" s="20">
        <v>6009058</v>
      </c>
      <c r="F70" s="16" t="s">
        <v>863</v>
      </c>
      <c r="G70" s="20" t="s">
        <v>800</v>
      </c>
      <c r="H70" s="13"/>
      <c r="I70" s="30"/>
      <c r="J70" s="119"/>
      <c r="K70" s="32"/>
      <c r="L70" s="17"/>
      <c r="M70" s="236">
        <f t="shared" si="4"/>
        <v>0</v>
      </c>
      <c r="N70" s="19">
        <v>0</v>
      </c>
    </row>
    <row r="71" spans="1:14" ht="14.4" x14ac:dyDescent="0.25">
      <c r="A71" s="12" t="str">
        <f t="shared" si="7"/>
        <v>45Omi Calnan MotrtisonKeera Lee Frosty Mist</v>
      </c>
      <c r="B71" s="13">
        <v>45</v>
      </c>
      <c r="C71" s="15" t="s">
        <v>864</v>
      </c>
      <c r="D71" s="14" t="s">
        <v>865</v>
      </c>
      <c r="E71" s="20">
        <v>6027260</v>
      </c>
      <c r="F71" s="16" t="s">
        <v>316</v>
      </c>
      <c r="G71" s="20" t="s">
        <v>800</v>
      </c>
      <c r="H71" s="13"/>
      <c r="I71" s="30"/>
      <c r="J71" s="119"/>
      <c r="K71" s="32"/>
      <c r="L71" s="17"/>
      <c r="M71" s="236">
        <f t="shared" si="4"/>
        <v>0</v>
      </c>
      <c r="N71" s="19">
        <v>0</v>
      </c>
    </row>
    <row r="72" spans="1:14" ht="14.4" x14ac:dyDescent="0.25">
      <c r="A72" s="12" t="str">
        <f t="shared" si="7"/>
        <v>45Jade ReillyWally</v>
      </c>
      <c r="B72" s="13">
        <v>45</v>
      </c>
      <c r="C72" s="15" t="s">
        <v>519</v>
      </c>
      <c r="D72" s="14" t="s">
        <v>520</v>
      </c>
      <c r="E72" s="20">
        <v>6024596</v>
      </c>
      <c r="F72" s="16" t="s">
        <v>521</v>
      </c>
      <c r="G72" s="20" t="s">
        <v>800</v>
      </c>
      <c r="H72" s="13"/>
      <c r="I72" s="30"/>
      <c r="J72" s="119"/>
      <c r="K72" s="32"/>
      <c r="L72" s="17"/>
      <c r="M72" s="236">
        <f t="shared" si="4"/>
        <v>0</v>
      </c>
      <c r="N72" s="19">
        <v>0</v>
      </c>
    </row>
    <row r="73" spans="1:14" ht="14.4" x14ac:dyDescent="0.25">
      <c r="A73" s="12" t="str">
        <f t="shared" si="7"/>
        <v>45Ahntaya Hjelte-LachsPrince</v>
      </c>
      <c r="B73" s="13">
        <v>45</v>
      </c>
      <c r="C73" s="15" t="s">
        <v>866</v>
      </c>
      <c r="D73" s="14" t="s">
        <v>867</v>
      </c>
      <c r="E73" s="20">
        <v>9110108</v>
      </c>
      <c r="F73" s="16" t="s">
        <v>820</v>
      </c>
      <c r="G73" s="20" t="s">
        <v>800</v>
      </c>
      <c r="H73" s="13"/>
      <c r="I73" s="30"/>
      <c r="J73" s="119"/>
      <c r="K73" s="32"/>
      <c r="L73" s="17"/>
      <c r="M73" s="236">
        <f t="shared" si="4"/>
        <v>0</v>
      </c>
      <c r="N73" s="19">
        <v>0</v>
      </c>
    </row>
    <row r="74" spans="1:14" ht="14.4" x14ac:dyDescent="0.25">
      <c r="A74" s="12" t="str">
        <f t="shared" si="7"/>
        <v/>
      </c>
      <c r="B74" s="13"/>
      <c r="C74" s="15"/>
      <c r="D74" s="14"/>
      <c r="E74" s="20"/>
      <c r="F74" s="16"/>
      <c r="G74" s="20"/>
      <c r="H74" s="13"/>
      <c r="I74" s="30"/>
      <c r="J74" s="119"/>
      <c r="K74" s="32"/>
      <c r="L74" s="17"/>
      <c r="M74" s="236">
        <f t="shared" si="4"/>
        <v>0</v>
      </c>
      <c r="N74" s="19">
        <v>0</v>
      </c>
    </row>
    <row r="75" spans="1:14" ht="14.4" x14ac:dyDescent="0.25">
      <c r="A75" s="12" t="str">
        <f t="shared" si="7"/>
        <v/>
      </c>
      <c r="B75" s="13"/>
      <c r="C75" s="15"/>
      <c r="D75" s="14"/>
      <c r="E75" s="20"/>
      <c r="F75" s="16"/>
      <c r="G75" s="20"/>
      <c r="H75" s="13"/>
      <c r="I75" s="30"/>
      <c r="J75" s="119"/>
      <c r="K75" s="32"/>
      <c r="L75" s="17"/>
      <c r="M75" s="236"/>
      <c r="N75" s="19">
        <v>0</v>
      </c>
    </row>
    <row r="76" spans="1:14" ht="14.4" x14ac:dyDescent="0.25">
      <c r="A76" s="12" t="str">
        <f t="shared" si="7"/>
        <v/>
      </c>
      <c r="B76" s="13"/>
      <c r="C76" s="15"/>
      <c r="D76" s="14"/>
      <c r="E76" s="20"/>
      <c r="F76" s="16"/>
      <c r="G76" s="20"/>
      <c r="H76" s="13"/>
      <c r="I76" s="30"/>
      <c r="J76" s="119"/>
      <c r="K76" s="32"/>
      <c r="L76" s="17"/>
      <c r="M76" s="236"/>
      <c r="N76" s="19"/>
    </row>
    <row r="77" spans="1:14" ht="14.4" x14ac:dyDescent="0.25">
      <c r="A77" s="12" t="str">
        <f t="shared" si="7"/>
        <v/>
      </c>
      <c r="B77" s="237"/>
      <c r="C77" s="15"/>
      <c r="D77" s="14"/>
      <c r="E77" s="20"/>
      <c r="F77" s="16"/>
      <c r="G77" s="20"/>
      <c r="H77" s="13"/>
      <c r="I77" s="30"/>
      <c r="J77" s="119"/>
      <c r="K77" s="32"/>
      <c r="L77" s="17"/>
      <c r="M77" s="236"/>
      <c r="N77" s="19"/>
    </row>
    <row r="78" spans="1:14" ht="14.4" x14ac:dyDescent="0.25">
      <c r="A78" s="12" t="str">
        <f t="shared" si="7"/>
        <v/>
      </c>
      <c r="B78" s="237"/>
      <c r="C78" s="15"/>
      <c r="D78" s="14"/>
      <c r="E78" s="20"/>
      <c r="F78" s="16"/>
      <c r="G78" s="20"/>
      <c r="H78" s="13"/>
      <c r="I78" s="30"/>
      <c r="J78" s="119"/>
      <c r="K78" s="32"/>
      <c r="L78" s="17"/>
      <c r="M78" s="236"/>
      <c r="N78" s="19"/>
    </row>
    <row r="79" spans="1:14" ht="14.4" x14ac:dyDescent="0.25">
      <c r="A79" s="12" t="str">
        <f t="shared" si="7"/>
        <v/>
      </c>
      <c r="B79" s="237"/>
      <c r="C79" s="15"/>
      <c r="D79" s="14"/>
      <c r="E79" s="20"/>
      <c r="F79" s="16"/>
      <c r="G79" s="20"/>
      <c r="H79" s="13"/>
      <c r="I79" s="30"/>
      <c r="J79" s="119"/>
      <c r="K79" s="32"/>
      <c r="L79" s="17"/>
      <c r="M79" s="236"/>
      <c r="N79" s="19"/>
    </row>
    <row r="80" spans="1:14" ht="14.4" x14ac:dyDescent="0.25">
      <c r="A80" s="12" t="str">
        <f t="shared" si="7"/>
        <v/>
      </c>
      <c r="B80" s="237"/>
      <c r="C80" s="15"/>
      <c r="D80" s="14"/>
      <c r="E80" s="20"/>
      <c r="F80" s="16"/>
      <c r="G80" s="20"/>
      <c r="H80" s="13"/>
      <c r="I80" s="30"/>
      <c r="J80" s="119"/>
      <c r="K80" s="32"/>
      <c r="L80" s="17"/>
      <c r="M80" s="236"/>
      <c r="N80" s="19"/>
    </row>
    <row r="81" spans="1:14" ht="14.4" x14ac:dyDescent="0.25">
      <c r="A81" s="12" t="str">
        <f t="shared" si="7"/>
        <v/>
      </c>
      <c r="B81" s="237"/>
      <c r="C81" s="15"/>
      <c r="D81" s="14"/>
      <c r="E81" s="20"/>
      <c r="F81" s="16"/>
      <c r="G81" s="20"/>
      <c r="H81" s="13"/>
      <c r="I81" s="30"/>
      <c r="J81" s="119"/>
      <c r="K81" s="32"/>
      <c r="L81" s="17"/>
      <c r="M81" s="236"/>
      <c r="N81" s="19"/>
    </row>
    <row r="82" spans="1:14" ht="14.4" x14ac:dyDescent="0.25">
      <c r="A82" s="12" t="str">
        <f t="shared" si="7"/>
        <v/>
      </c>
      <c r="B82" s="237"/>
      <c r="C82" s="15"/>
      <c r="D82" s="14"/>
      <c r="E82" s="20"/>
      <c r="F82" s="16"/>
      <c r="G82" s="20"/>
      <c r="H82" s="13"/>
      <c r="I82" s="30"/>
      <c r="J82" s="119"/>
      <c r="K82" s="32"/>
      <c r="L82" s="17"/>
      <c r="M82" s="236"/>
      <c r="N82" s="19"/>
    </row>
    <row r="83" spans="1:14" ht="14.4" x14ac:dyDescent="0.25">
      <c r="A83" s="12" t="str">
        <f t="shared" si="7"/>
        <v/>
      </c>
      <c r="B83" s="237"/>
      <c r="C83" s="15"/>
      <c r="D83" s="14"/>
      <c r="E83" s="20"/>
      <c r="F83" s="16"/>
      <c r="G83" s="20"/>
      <c r="H83" s="13"/>
      <c r="I83" s="30"/>
      <c r="J83" s="119"/>
      <c r="K83" s="32"/>
      <c r="L83" s="17"/>
      <c r="M83" s="236"/>
      <c r="N83" s="19"/>
    </row>
    <row r="84" spans="1:14" ht="14.4" x14ac:dyDescent="0.25">
      <c r="A84" s="12" t="str">
        <f t="shared" si="7"/>
        <v/>
      </c>
      <c r="B84" s="237"/>
      <c r="C84" s="15"/>
      <c r="D84" s="14"/>
      <c r="E84" s="20"/>
      <c r="F84" s="16"/>
      <c r="G84" s="20"/>
      <c r="H84" s="13"/>
      <c r="I84" s="30"/>
      <c r="J84" s="119"/>
      <c r="K84" s="32"/>
      <c r="L84" s="17"/>
      <c r="M84" s="236"/>
      <c r="N84" s="19"/>
    </row>
    <row r="85" spans="1:14" ht="14.4" x14ac:dyDescent="0.25">
      <c r="A85" s="12" t="str">
        <f t="shared" si="7"/>
        <v/>
      </c>
      <c r="B85" s="237"/>
      <c r="C85" s="15"/>
      <c r="D85" s="14"/>
      <c r="E85" s="20"/>
      <c r="F85" s="16"/>
      <c r="G85" s="20"/>
      <c r="H85" s="13"/>
      <c r="I85" s="30"/>
      <c r="J85" s="119"/>
      <c r="K85" s="32"/>
      <c r="L85" s="17"/>
      <c r="M85" s="236"/>
      <c r="N85" s="19"/>
    </row>
    <row r="86" spans="1:14" ht="14.4" x14ac:dyDescent="0.25">
      <c r="A86" s="12" t="str">
        <f t="shared" si="7"/>
        <v/>
      </c>
      <c r="B86" s="237"/>
      <c r="C86" s="15"/>
      <c r="D86" s="14"/>
      <c r="E86" s="20"/>
      <c r="F86" s="16"/>
      <c r="G86" s="20"/>
      <c r="H86" s="13"/>
      <c r="I86" s="30"/>
      <c r="J86" s="119"/>
      <c r="K86" s="32"/>
      <c r="L86" s="17"/>
      <c r="M86" s="236"/>
      <c r="N86" s="19"/>
    </row>
    <row r="87" spans="1:14" ht="14.4" x14ac:dyDescent="0.25">
      <c r="A87" s="12" t="str">
        <f t="shared" si="7"/>
        <v/>
      </c>
      <c r="B87" s="237"/>
      <c r="C87" s="15"/>
      <c r="D87" s="14"/>
      <c r="E87" s="20"/>
      <c r="F87" s="16"/>
      <c r="G87" s="20"/>
      <c r="H87" s="13"/>
      <c r="I87" s="30"/>
      <c r="J87" s="119"/>
      <c r="K87" s="32"/>
      <c r="L87" s="17"/>
      <c r="M87" s="236"/>
      <c r="N87" s="19"/>
    </row>
    <row r="88" spans="1:14" ht="14.4" x14ac:dyDescent="0.25">
      <c r="A88" s="12" t="str">
        <f t="shared" si="7"/>
        <v/>
      </c>
      <c r="B88" s="237"/>
      <c r="C88" s="15"/>
      <c r="D88" s="14"/>
      <c r="E88" s="20"/>
      <c r="F88" s="16"/>
      <c r="G88" s="20"/>
      <c r="H88" s="13"/>
      <c r="I88" s="30"/>
      <c r="J88" s="119"/>
      <c r="K88" s="32"/>
      <c r="L88" s="17"/>
      <c r="M88" s="236"/>
      <c r="N88" s="19"/>
    </row>
    <row r="89" spans="1:14" ht="14.4" x14ac:dyDescent="0.25">
      <c r="A89" s="12" t="str">
        <f t="shared" si="7"/>
        <v/>
      </c>
      <c r="B89" s="237"/>
      <c r="C89" s="15"/>
      <c r="D89" s="14"/>
      <c r="E89" s="20"/>
      <c r="F89" s="16"/>
      <c r="G89" s="20"/>
      <c r="H89" s="13"/>
      <c r="I89" s="30"/>
      <c r="J89" s="119"/>
      <c r="K89" s="32"/>
      <c r="L89" s="17"/>
      <c r="M89" s="236"/>
      <c r="N89" s="19"/>
    </row>
    <row r="90" spans="1:14" ht="14.4" x14ac:dyDescent="0.25">
      <c r="A90" s="12" t="str">
        <f t="shared" si="7"/>
        <v/>
      </c>
      <c r="B90" s="237"/>
      <c r="C90" s="15"/>
      <c r="D90" s="14"/>
      <c r="E90" s="20"/>
      <c r="F90" s="16"/>
      <c r="G90" s="20"/>
      <c r="H90" s="13"/>
      <c r="I90" s="30"/>
      <c r="J90" s="119"/>
      <c r="K90" s="32"/>
      <c r="L90" s="17"/>
      <c r="M90" s="236"/>
      <c r="N90" s="19"/>
    </row>
    <row r="91" spans="1:14" ht="14.4" x14ac:dyDescent="0.25">
      <c r="A91" s="12" t="str">
        <f t="shared" si="7"/>
        <v/>
      </c>
      <c r="B91" s="237"/>
      <c r="C91" s="15"/>
      <c r="D91" s="14"/>
      <c r="E91" s="20"/>
      <c r="F91" s="16"/>
      <c r="G91" s="20"/>
      <c r="H91" s="13"/>
      <c r="I91" s="30"/>
      <c r="J91" s="119"/>
      <c r="K91" s="32"/>
      <c r="L91" s="17"/>
      <c r="M91" s="236"/>
      <c r="N91" s="19"/>
    </row>
    <row r="92" spans="1:14" ht="14.4" x14ac:dyDescent="0.25">
      <c r="A92" s="12" t="str">
        <f t="shared" si="7"/>
        <v/>
      </c>
      <c r="B92" s="237"/>
      <c r="C92" s="15"/>
      <c r="D92" s="14"/>
      <c r="E92" s="20"/>
      <c r="F92" s="16"/>
      <c r="G92" s="20"/>
      <c r="H92" s="13"/>
      <c r="I92" s="30"/>
      <c r="J92" s="119"/>
      <c r="K92" s="32"/>
      <c r="L92" s="17"/>
      <c r="M92" s="236"/>
      <c r="N92" s="19"/>
    </row>
    <row r="93" spans="1:14" ht="14.4" x14ac:dyDescent="0.25">
      <c r="A93" s="12" t="str">
        <f t="shared" si="7"/>
        <v/>
      </c>
      <c r="B93" s="13"/>
      <c r="C93" s="15"/>
      <c r="D93" s="14"/>
      <c r="E93" s="20"/>
      <c r="F93" s="16"/>
      <c r="G93" s="20"/>
      <c r="H93" s="13"/>
      <c r="I93" s="30"/>
      <c r="J93" s="119"/>
      <c r="K93" s="32"/>
      <c r="L93" s="17"/>
      <c r="M93" s="236"/>
      <c r="N93" s="19"/>
    </row>
    <row r="94" spans="1:14" ht="14.4" x14ac:dyDescent="0.25">
      <c r="A94" s="12" t="str">
        <f t="shared" si="7"/>
        <v/>
      </c>
      <c r="B94" s="13"/>
      <c r="C94" s="15"/>
      <c r="D94" s="14"/>
      <c r="E94" s="20"/>
      <c r="F94" s="16"/>
      <c r="G94" s="20"/>
      <c r="H94" s="13"/>
      <c r="I94" s="30"/>
      <c r="J94" s="119"/>
      <c r="K94" s="32"/>
      <c r="L94" s="17"/>
      <c r="M94" s="236"/>
      <c r="N94" s="19"/>
    </row>
    <row r="95" spans="1:14" ht="14.4" x14ac:dyDescent="0.25">
      <c r="A95" s="12" t="str">
        <f t="shared" si="7"/>
        <v/>
      </c>
      <c r="B95" s="13"/>
      <c r="C95" s="15"/>
      <c r="D95" s="14"/>
      <c r="E95" s="20"/>
      <c r="F95" s="16"/>
      <c r="G95" s="20"/>
      <c r="H95" s="13"/>
      <c r="I95" s="30"/>
      <c r="J95" s="119"/>
      <c r="K95" s="32"/>
      <c r="L95" s="17"/>
      <c r="M95" s="236"/>
      <c r="N95" s="19"/>
    </row>
    <row r="96" spans="1:14" ht="14.4" x14ac:dyDescent="0.25">
      <c r="A96" s="12" t="str">
        <f t="shared" si="7"/>
        <v/>
      </c>
      <c r="B96" s="13"/>
      <c r="C96" s="15"/>
      <c r="D96" s="14"/>
      <c r="E96" s="20"/>
      <c r="F96" s="16"/>
      <c r="G96" s="20"/>
      <c r="H96" s="13"/>
      <c r="I96" s="30"/>
      <c r="J96" s="119"/>
      <c r="K96" s="32"/>
      <c r="L96" s="17"/>
      <c r="M96" s="236"/>
      <c r="N96" s="19"/>
    </row>
    <row r="97" spans="1:14" ht="14.4" x14ac:dyDescent="0.25">
      <c r="A97" s="12" t="str">
        <f t="shared" si="7"/>
        <v/>
      </c>
      <c r="B97" s="13"/>
      <c r="C97" s="15"/>
      <c r="D97" s="14"/>
      <c r="E97" s="20"/>
      <c r="F97" s="16"/>
      <c r="G97" s="20"/>
      <c r="H97" s="13"/>
      <c r="I97" s="30"/>
      <c r="J97" s="119"/>
      <c r="K97" s="32"/>
      <c r="L97" s="17"/>
      <c r="M97" s="236"/>
      <c r="N97" s="19"/>
    </row>
    <row r="98" spans="1:14" ht="14.4" x14ac:dyDescent="0.25">
      <c r="A98" s="12" t="str">
        <f t="shared" si="7"/>
        <v/>
      </c>
      <c r="B98" s="237"/>
      <c r="C98" s="15"/>
      <c r="D98" s="14"/>
      <c r="E98" s="20"/>
      <c r="F98" s="16"/>
      <c r="G98" s="20"/>
      <c r="H98" s="13"/>
      <c r="I98" s="30"/>
      <c r="J98" s="119"/>
      <c r="K98" s="32"/>
      <c r="L98" s="17"/>
      <c r="M98" s="236"/>
      <c r="N98" s="19"/>
    </row>
    <row r="99" spans="1:14" ht="14.4" x14ac:dyDescent="0.25">
      <c r="A99" s="12" t="str">
        <f t="shared" si="7"/>
        <v/>
      </c>
      <c r="B99" s="237"/>
      <c r="C99" s="15"/>
      <c r="D99" s="14"/>
      <c r="E99" s="20"/>
      <c r="F99" s="16"/>
      <c r="G99" s="20"/>
      <c r="H99" s="13"/>
      <c r="I99" s="30"/>
      <c r="J99" s="119"/>
      <c r="K99" s="32"/>
      <c r="L99" s="17"/>
      <c r="M99" s="236"/>
      <c r="N99" s="19"/>
    </row>
    <row r="100" spans="1:14" ht="14.4" x14ac:dyDescent="0.25">
      <c r="A100" s="12" t="str">
        <f t="shared" si="7"/>
        <v/>
      </c>
      <c r="B100" s="237"/>
      <c r="C100" s="15"/>
      <c r="D100" s="14"/>
      <c r="E100" s="20"/>
      <c r="F100" s="16"/>
      <c r="G100" s="20"/>
      <c r="H100" s="13"/>
      <c r="I100" s="30"/>
      <c r="J100" s="119"/>
      <c r="K100" s="32"/>
      <c r="L100" s="17"/>
      <c r="M100" s="236"/>
      <c r="N100" s="19"/>
    </row>
    <row r="101" spans="1:14" ht="14.4" x14ac:dyDescent="0.25">
      <c r="A101" s="12" t="str">
        <f t="shared" si="7"/>
        <v/>
      </c>
      <c r="B101" s="237"/>
      <c r="C101" s="15"/>
      <c r="D101" s="14"/>
      <c r="E101" s="20"/>
      <c r="F101" s="16"/>
      <c r="G101" s="20"/>
      <c r="H101" s="13"/>
      <c r="I101" s="30"/>
      <c r="J101" s="119"/>
      <c r="K101" s="32"/>
      <c r="L101" s="17"/>
      <c r="M101" s="236"/>
      <c r="N101" s="19"/>
    </row>
    <row r="102" spans="1:14" ht="14.4" x14ac:dyDescent="0.25">
      <c r="A102" s="12" t="str">
        <f t="shared" ref="A102:A104" si="8">CONCATENATE(B102,C102,D102)</f>
        <v/>
      </c>
      <c r="B102" s="237"/>
      <c r="C102" s="15"/>
      <c r="D102" s="14"/>
      <c r="E102" s="20"/>
      <c r="F102" s="16"/>
      <c r="G102" s="20"/>
      <c r="H102" s="13"/>
      <c r="I102" s="30"/>
      <c r="J102" s="119"/>
      <c r="K102" s="32"/>
      <c r="L102" s="17"/>
      <c r="M102" s="236"/>
      <c r="N102" s="19"/>
    </row>
    <row r="103" spans="1:14" ht="14.4" x14ac:dyDescent="0.25">
      <c r="A103" s="12" t="str">
        <f t="shared" si="8"/>
        <v/>
      </c>
    </row>
    <row r="104" spans="1:14" ht="14.4" x14ac:dyDescent="0.25">
      <c r="A104" s="12" t="str">
        <f t="shared" si="8"/>
        <v/>
      </c>
    </row>
  </sheetData>
  <mergeCells count="19">
    <mergeCell ref="K4:K5"/>
    <mergeCell ref="B1:C1"/>
    <mergeCell ref="E1:J1"/>
    <mergeCell ref="L1:M1"/>
    <mergeCell ref="B2:M2"/>
    <mergeCell ref="F3:F4"/>
    <mergeCell ref="G3:K3"/>
    <mergeCell ref="L3:L5"/>
    <mergeCell ref="M3:M5"/>
    <mergeCell ref="G4:G5"/>
    <mergeCell ref="H4:H5"/>
    <mergeCell ref="I4:I5"/>
    <mergeCell ref="J4:J5"/>
    <mergeCell ref="A3:A5"/>
    <mergeCell ref="B3:B5"/>
    <mergeCell ref="C3:C5"/>
    <mergeCell ref="D3:D5"/>
    <mergeCell ref="E3:E4"/>
    <mergeCell ref="E5:F5"/>
  </mergeCells>
  <conditionalFormatting sqref="C1:D5">
    <cfRule type="duplicateValues" dxfId="18" priority="625"/>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AB325-FE0F-4E7F-BDA7-AEC36E281FE0}">
  <sheetPr codeName="Sheet18">
    <tabColor rgb="FFC00000"/>
  </sheetPr>
  <dimension ref="A1:P131"/>
  <sheetViews>
    <sheetView topLeftCell="A27" workbookViewId="0">
      <selection activeCell="D41" sqref="D41"/>
    </sheetView>
  </sheetViews>
  <sheetFormatPr defaultColWidth="9.109375" defaultRowHeight="13.2" x14ac:dyDescent="0.25"/>
  <cols>
    <col min="1" max="1" width="46.109375" bestFit="1" customWidth="1"/>
    <col min="2" max="2" width="6.6640625" customWidth="1"/>
    <col min="3" max="3" width="17.88671875" bestFit="1" customWidth="1"/>
    <col min="4" max="4" width="25.88671875" bestFit="1" customWidth="1"/>
    <col min="5" max="5" width="6.6640625" style="241" bestFit="1" customWidth="1"/>
    <col min="6" max="6" width="13.109375" style="241" bestFit="1" customWidth="1"/>
    <col min="7" max="10" width="6.33203125" bestFit="1" customWidth="1"/>
    <col min="11" max="11" width="12.88671875" bestFit="1" customWidth="1"/>
    <col min="12" max="12" width="6.5546875" bestFit="1" customWidth="1"/>
    <col min="13" max="13" width="12.5546875" bestFit="1" customWidth="1"/>
    <col min="14" max="14" width="29.44140625" bestFit="1" customWidth="1"/>
  </cols>
  <sheetData>
    <row r="1" spans="1:16" s="9" customFormat="1" ht="22.5" customHeight="1" thickBot="1" x14ac:dyDescent="0.3">
      <c r="A1" s="76">
        <f>SUM(A2-1)</f>
        <v>49</v>
      </c>
      <c r="B1" s="559" t="s">
        <v>98</v>
      </c>
      <c r="C1" s="560"/>
      <c r="D1" s="7" t="s">
        <v>11</v>
      </c>
      <c r="E1" s="539" t="s">
        <v>127</v>
      </c>
      <c r="F1" s="540"/>
      <c r="G1" s="540"/>
      <c r="H1" s="540"/>
      <c r="I1" s="540"/>
      <c r="J1" s="540"/>
      <c r="K1" s="8" t="s">
        <v>12</v>
      </c>
      <c r="L1" s="541" t="s">
        <v>150</v>
      </c>
      <c r="M1" s="542"/>
      <c r="N1" s="8" t="s">
        <v>22</v>
      </c>
    </row>
    <row r="2" spans="1:16" s="9" customFormat="1" ht="22.5" customHeight="1" thickBot="1" x14ac:dyDescent="0.3">
      <c r="A2" s="1">
        <f>COUNTA(_xlfn.UNIQUE(D6:D198))</f>
        <v>50</v>
      </c>
      <c r="B2" s="543" t="s">
        <v>23</v>
      </c>
      <c r="C2" s="544"/>
      <c r="D2" s="544"/>
      <c r="E2" s="544"/>
      <c r="F2" s="544"/>
      <c r="G2" s="544"/>
      <c r="H2" s="544"/>
      <c r="I2" s="544"/>
      <c r="J2" s="544"/>
      <c r="K2" s="544"/>
      <c r="L2" s="544"/>
      <c r="M2" s="545"/>
      <c r="N2" s="10" t="s">
        <v>24</v>
      </c>
    </row>
    <row r="3" spans="1:16" s="9" customFormat="1" ht="14.4" thickBot="1" x14ac:dyDescent="0.3">
      <c r="A3" s="524" t="s">
        <v>25</v>
      </c>
      <c r="B3" s="527" t="s">
        <v>13</v>
      </c>
      <c r="C3" s="530" t="s">
        <v>14</v>
      </c>
      <c r="D3" s="533" t="s">
        <v>15</v>
      </c>
      <c r="E3" s="561" t="s">
        <v>26</v>
      </c>
      <c r="F3" s="563" t="s">
        <v>18</v>
      </c>
      <c r="G3" s="539" t="s">
        <v>99</v>
      </c>
      <c r="H3" s="540"/>
      <c r="I3" s="540"/>
      <c r="J3" s="540"/>
      <c r="K3" s="546"/>
      <c r="L3" s="552" t="s">
        <v>10</v>
      </c>
      <c r="M3" s="547" t="s">
        <v>16</v>
      </c>
      <c r="N3" s="44" t="s">
        <v>27</v>
      </c>
    </row>
    <row r="4" spans="1:16" s="9" customFormat="1" ht="14.4" thickBot="1" x14ac:dyDescent="0.3">
      <c r="A4" s="525"/>
      <c r="B4" s="528"/>
      <c r="C4" s="531"/>
      <c r="D4" s="534"/>
      <c r="E4" s="562"/>
      <c r="F4" s="564"/>
      <c r="G4" s="555" t="s">
        <v>100</v>
      </c>
      <c r="H4" s="557" t="s">
        <v>101</v>
      </c>
      <c r="I4" s="557" t="s">
        <v>102</v>
      </c>
      <c r="J4" s="557" t="s">
        <v>103</v>
      </c>
      <c r="K4" s="533" t="s">
        <v>104</v>
      </c>
      <c r="L4" s="553"/>
      <c r="M4" s="548"/>
      <c r="N4" s="11">
        <v>2</v>
      </c>
    </row>
    <row r="5" spans="1:16" s="9" customFormat="1" ht="14.4" thickBot="1" x14ac:dyDescent="0.3">
      <c r="A5" s="526"/>
      <c r="B5" s="529"/>
      <c r="C5" s="532"/>
      <c r="D5" s="535"/>
      <c r="E5" s="565" t="s">
        <v>17</v>
      </c>
      <c r="F5" s="566"/>
      <c r="G5" s="556"/>
      <c r="H5" s="558"/>
      <c r="I5" s="558"/>
      <c r="J5" s="558"/>
      <c r="K5" s="535"/>
      <c r="L5" s="554"/>
      <c r="M5" s="549"/>
      <c r="N5" s="45">
        <f>IF(N4=1,0,IF(N4=2,1,IF(N4=3,2,0)))</f>
        <v>1</v>
      </c>
    </row>
    <row r="6" spans="1:16" ht="14.4" x14ac:dyDescent="0.25">
      <c r="A6" s="12" t="str">
        <f t="shared" ref="A6:A37" si="0">CONCATENATE(B6,C6,D6)</f>
        <v>45Kate AddisonLuvash Heartthrob</v>
      </c>
      <c r="B6" s="13">
        <v>45</v>
      </c>
      <c r="C6" s="242" t="s">
        <v>687</v>
      </c>
      <c r="D6" s="15" t="s">
        <v>688</v>
      </c>
      <c r="E6" s="239" t="s">
        <v>689</v>
      </c>
      <c r="F6" s="240" t="s">
        <v>690</v>
      </c>
      <c r="G6" s="20">
        <v>26.25</v>
      </c>
      <c r="H6" s="13"/>
      <c r="I6" s="30"/>
      <c r="J6" s="119"/>
      <c r="K6" s="32"/>
      <c r="L6" s="17">
        <v>1</v>
      </c>
      <c r="M6" s="18">
        <f>IF(L6=1,7,IF(L6=2,6,IF(L6=3,5,IF(L6=4,4,IF(L6=5,3,IF(L6=6,2,IF(L6&gt;=6,1,0)))))))</f>
        <v>7</v>
      </c>
      <c r="N6" s="19">
        <f>SUM(M6+$N$5)</f>
        <v>8</v>
      </c>
      <c r="O6" s="29"/>
      <c r="P6" s="29"/>
    </row>
    <row r="7" spans="1:16" ht="14.4" x14ac:dyDescent="0.25">
      <c r="A7" s="12" t="str">
        <f t="shared" si="0"/>
        <v>45Tayah JoyLester</v>
      </c>
      <c r="B7" s="13">
        <v>45</v>
      </c>
      <c r="C7" s="14" t="s">
        <v>224</v>
      </c>
      <c r="D7" s="15" t="s">
        <v>691</v>
      </c>
      <c r="E7" s="239" t="s">
        <v>692</v>
      </c>
      <c r="F7" s="240" t="s">
        <v>693</v>
      </c>
      <c r="G7" s="20">
        <v>29.69</v>
      </c>
      <c r="H7" s="13"/>
      <c r="I7" s="30"/>
      <c r="J7" s="119"/>
      <c r="K7" s="32"/>
      <c r="L7" s="17">
        <v>2</v>
      </c>
      <c r="M7" s="18">
        <f t="shared" ref="M7:M70" si="1">IF(L7=1,7,IF(L7=2,6,IF(L7=3,5,IF(L7=4,4,IF(L7=5,3,IF(L7=6,2,IF(L7&gt;=6,1,0)))))))</f>
        <v>6</v>
      </c>
      <c r="N7" s="19">
        <f t="shared" ref="N7:N37" si="2">SUM(M7+$N$5)</f>
        <v>7</v>
      </c>
      <c r="O7" s="29"/>
      <c r="P7" s="29"/>
    </row>
    <row r="8" spans="1:16" ht="14.4" x14ac:dyDescent="0.25">
      <c r="A8" s="12" t="str">
        <f t="shared" si="0"/>
        <v>45Zoe DayRainbow</v>
      </c>
      <c r="B8" s="13">
        <v>45</v>
      </c>
      <c r="C8" s="14" t="s">
        <v>205</v>
      </c>
      <c r="D8" s="15" t="s">
        <v>206</v>
      </c>
      <c r="E8" s="239" t="s">
        <v>694</v>
      </c>
      <c r="F8" s="240" t="s">
        <v>695</v>
      </c>
      <c r="G8" s="20">
        <v>32.76</v>
      </c>
      <c r="H8" s="13"/>
      <c r="I8" s="30"/>
      <c r="J8" s="119"/>
      <c r="K8" s="32"/>
      <c r="L8" s="17">
        <v>3</v>
      </c>
      <c r="M8" s="18">
        <f t="shared" si="1"/>
        <v>5</v>
      </c>
      <c r="N8" s="19">
        <f t="shared" si="2"/>
        <v>6</v>
      </c>
      <c r="O8" s="29"/>
      <c r="P8" s="29"/>
    </row>
    <row r="9" spans="1:16" ht="14.4" x14ac:dyDescent="0.25">
      <c r="A9" s="12" t="str">
        <f t="shared" si="0"/>
        <v>45Jessica HerzerTaunton Vale Pumpkin</v>
      </c>
      <c r="B9" s="13">
        <v>45</v>
      </c>
      <c r="C9" s="14" t="s">
        <v>696</v>
      </c>
      <c r="D9" s="15" t="s">
        <v>697</v>
      </c>
      <c r="E9" s="239" t="s">
        <v>689</v>
      </c>
      <c r="F9" s="240" t="s">
        <v>698</v>
      </c>
      <c r="G9" s="20">
        <v>35.31</v>
      </c>
      <c r="H9" s="13"/>
      <c r="I9" s="30"/>
      <c r="J9" s="119"/>
      <c r="K9" s="32"/>
      <c r="L9" s="17">
        <v>4</v>
      </c>
      <c r="M9" s="18">
        <f t="shared" si="1"/>
        <v>4</v>
      </c>
      <c r="N9" s="19">
        <f t="shared" si="2"/>
        <v>5</v>
      </c>
      <c r="O9" s="29"/>
      <c r="P9" s="29"/>
    </row>
    <row r="10" spans="1:16" ht="14.4" x14ac:dyDescent="0.25">
      <c r="A10" s="12" t="str">
        <f t="shared" si="0"/>
        <v>45Estelle OakmanRomeo</v>
      </c>
      <c r="B10" s="13">
        <v>45</v>
      </c>
      <c r="C10" s="14" t="s">
        <v>699</v>
      </c>
      <c r="D10" s="15" t="s">
        <v>700</v>
      </c>
      <c r="E10" s="239" t="s">
        <v>701</v>
      </c>
      <c r="F10" s="240" t="s">
        <v>702</v>
      </c>
      <c r="G10" s="20">
        <v>44.94</v>
      </c>
      <c r="H10" s="13"/>
      <c r="I10" s="30"/>
      <c r="J10" s="119"/>
      <c r="K10" s="32"/>
      <c r="L10" s="17">
        <v>5</v>
      </c>
      <c r="M10" s="18">
        <f t="shared" si="1"/>
        <v>3</v>
      </c>
      <c r="N10" s="19">
        <f t="shared" si="2"/>
        <v>4</v>
      </c>
      <c r="O10" s="29"/>
      <c r="P10" s="29"/>
    </row>
    <row r="11" spans="1:16" ht="14.4" x14ac:dyDescent="0.25">
      <c r="A11" s="12" t="str">
        <f t="shared" si="0"/>
        <v>45Melissa JonesLamont Estate Pretty In Prada</v>
      </c>
      <c r="B11" s="13">
        <v>45</v>
      </c>
      <c r="C11" s="14" t="s">
        <v>238</v>
      </c>
      <c r="D11" s="15" t="s">
        <v>703</v>
      </c>
      <c r="E11" s="239" t="s">
        <v>704</v>
      </c>
      <c r="F11" s="240" t="s">
        <v>239</v>
      </c>
      <c r="G11" s="20" t="s">
        <v>482</v>
      </c>
      <c r="H11" s="13"/>
      <c r="I11" s="30"/>
      <c r="J11" s="119"/>
      <c r="K11" s="32"/>
      <c r="L11" s="17" t="s">
        <v>482</v>
      </c>
      <c r="M11" s="18">
        <f t="shared" si="1"/>
        <v>1</v>
      </c>
      <c r="N11" s="19">
        <f t="shared" si="2"/>
        <v>2</v>
      </c>
      <c r="O11" s="29"/>
      <c r="P11" s="29"/>
    </row>
    <row r="12" spans="1:16" ht="14.4" x14ac:dyDescent="0.25">
      <c r="A12" s="12" t="str">
        <f t="shared" si="0"/>
        <v>45Portia AllanFolly Foot Alchemy</v>
      </c>
      <c r="B12" s="13">
        <v>45</v>
      </c>
      <c r="C12" s="14" t="s">
        <v>705</v>
      </c>
      <c r="D12" s="15" t="s">
        <v>706</v>
      </c>
      <c r="E12" s="239" t="s">
        <v>707</v>
      </c>
      <c r="F12" s="240" t="s">
        <v>38</v>
      </c>
      <c r="G12" s="20" t="s">
        <v>478</v>
      </c>
      <c r="H12" s="13"/>
      <c r="I12" s="30"/>
      <c r="J12" s="119"/>
      <c r="K12" s="32"/>
      <c r="L12" s="17" t="s">
        <v>478</v>
      </c>
      <c r="M12" s="18">
        <v>0</v>
      </c>
      <c r="N12" s="19"/>
      <c r="O12" s="29"/>
      <c r="P12" s="29"/>
    </row>
    <row r="13" spans="1:16" ht="14.4" x14ac:dyDescent="0.25">
      <c r="A13" s="12" t="str">
        <f t="shared" si="0"/>
        <v>45Bridie BushCounty Glenn Mathilda</v>
      </c>
      <c r="B13" s="13">
        <v>45</v>
      </c>
      <c r="C13" s="14" t="s">
        <v>708</v>
      </c>
      <c r="D13" s="15" t="s">
        <v>709</v>
      </c>
      <c r="E13" s="239" t="s">
        <v>710</v>
      </c>
      <c r="F13" s="240" t="s">
        <v>693</v>
      </c>
      <c r="G13" s="20" t="s">
        <v>478</v>
      </c>
      <c r="H13" s="13"/>
      <c r="I13" s="30"/>
      <c r="J13" s="119"/>
      <c r="K13" s="32"/>
      <c r="L13" s="17" t="s">
        <v>478</v>
      </c>
      <c r="M13" s="18">
        <v>0</v>
      </c>
      <c r="N13" s="19"/>
      <c r="O13" s="29"/>
      <c r="P13" s="29"/>
    </row>
    <row r="14" spans="1:16" ht="14.4" x14ac:dyDescent="0.25">
      <c r="A14" s="12" t="str">
        <f t="shared" si="0"/>
        <v>45Lincoln PriestFelix</v>
      </c>
      <c r="B14" s="13">
        <v>45</v>
      </c>
      <c r="C14" s="14" t="s">
        <v>711</v>
      </c>
      <c r="D14" s="15" t="s">
        <v>712</v>
      </c>
      <c r="E14" s="239" t="s">
        <v>713</v>
      </c>
      <c r="F14" s="240" t="s">
        <v>714</v>
      </c>
      <c r="G14" s="20" t="s">
        <v>478</v>
      </c>
      <c r="H14" s="13"/>
      <c r="I14" s="30"/>
      <c r="J14" s="119"/>
      <c r="K14" s="32"/>
      <c r="L14" s="17" t="s">
        <v>478</v>
      </c>
      <c r="M14" s="18">
        <v>0</v>
      </c>
      <c r="N14" s="19"/>
      <c r="P14" s="29"/>
    </row>
    <row r="15" spans="1:16" ht="14.4" x14ac:dyDescent="0.25">
      <c r="A15" s="12" t="str">
        <f t="shared" si="0"/>
        <v>65Joshua DuncanTyalla Oriole</v>
      </c>
      <c r="B15" s="13">
        <v>65</v>
      </c>
      <c r="C15" s="14" t="s">
        <v>715</v>
      </c>
      <c r="D15" s="15" t="s">
        <v>716</v>
      </c>
      <c r="E15" s="239" t="s">
        <v>717</v>
      </c>
      <c r="F15" s="240" t="s">
        <v>122</v>
      </c>
      <c r="G15" s="20"/>
      <c r="H15" s="13">
        <v>29.06</v>
      </c>
      <c r="I15" s="30"/>
      <c r="J15" s="119"/>
      <c r="K15" s="32"/>
      <c r="L15" s="17">
        <v>1</v>
      </c>
      <c r="M15" s="18">
        <f t="shared" si="1"/>
        <v>7</v>
      </c>
      <c r="N15" s="19">
        <f t="shared" si="2"/>
        <v>8</v>
      </c>
      <c r="P15" s="29"/>
    </row>
    <row r="16" spans="1:16" ht="14.4" x14ac:dyDescent="0.25">
      <c r="A16" s="12" t="str">
        <f t="shared" si="0"/>
        <v>65Claudia GibsonZalwood</v>
      </c>
      <c r="B16" s="13">
        <v>65</v>
      </c>
      <c r="C16" s="14" t="s">
        <v>718</v>
      </c>
      <c r="D16" s="15" t="s">
        <v>719</v>
      </c>
      <c r="E16" s="239" t="s">
        <v>720</v>
      </c>
      <c r="F16" s="240" t="s">
        <v>721</v>
      </c>
      <c r="G16" s="20"/>
      <c r="H16" s="13">
        <v>40.4</v>
      </c>
      <c r="I16" s="30"/>
      <c r="J16" s="119"/>
      <c r="K16" s="32"/>
      <c r="L16" s="17">
        <v>2</v>
      </c>
      <c r="M16" s="18">
        <f t="shared" si="1"/>
        <v>6</v>
      </c>
      <c r="N16" s="19">
        <f t="shared" si="2"/>
        <v>7</v>
      </c>
    </row>
    <row r="17" spans="1:14" ht="14.4" x14ac:dyDescent="0.25">
      <c r="A17" s="12" t="str">
        <f t="shared" si="0"/>
        <v>65Zoe VernonWillow</v>
      </c>
      <c r="B17" s="13">
        <v>65</v>
      </c>
      <c r="C17" s="14" t="s">
        <v>253</v>
      </c>
      <c r="D17" s="238" t="s">
        <v>254</v>
      </c>
      <c r="E17" s="239" t="s">
        <v>722</v>
      </c>
      <c r="F17" s="240" t="s">
        <v>239</v>
      </c>
      <c r="G17" s="20"/>
      <c r="H17" s="13">
        <v>46.91</v>
      </c>
      <c r="I17" s="30"/>
      <c r="J17" s="119"/>
      <c r="K17" s="32"/>
      <c r="L17" s="17">
        <v>2</v>
      </c>
      <c r="M17" s="18">
        <f t="shared" si="1"/>
        <v>6</v>
      </c>
      <c r="N17" s="19">
        <f t="shared" si="2"/>
        <v>7</v>
      </c>
    </row>
    <row r="18" spans="1:14" ht="14.4" x14ac:dyDescent="0.25">
      <c r="A18" s="12" t="str">
        <f t="shared" si="0"/>
        <v>65Remy BentJameela</v>
      </c>
      <c r="B18" s="13">
        <v>65</v>
      </c>
      <c r="C18" s="14" t="s">
        <v>723</v>
      </c>
      <c r="D18" s="15" t="s">
        <v>724</v>
      </c>
      <c r="E18" s="239" t="s">
        <v>725</v>
      </c>
      <c r="F18" s="240" t="s">
        <v>726</v>
      </c>
      <c r="G18" s="20"/>
      <c r="H18" s="13">
        <v>62.81</v>
      </c>
      <c r="I18" s="30"/>
      <c r="J18" s="119"/>
      <c r="K18" s="32"/>
      <c r="L18" s="17">
        <v>4</v>
      </c>
      <c r="M18" s="18">
        <f t="shared" si="1"/>
        <v>4</v>
      </c>
      <c r="N18" s="19">
        <f t="shared" si="2"/>
        <v>5</v>
      </c>
    </row>
    <row r="19" spans="1:14" ht="14.4" x14ac:dyDescent="0.25">
      <c r="A19" s="12" t="str">
        <f t="shared" si="0"/>
        <v>65Lieve LudgateKirralea Showman</v>
      </c>
      <c r="B19" s="13">
        <v>65</v>
      </c>
      <c r="C19" s="14" t="s">
        <v>727</v>
      </c>
      <c r="D19" s="15" t="s">
        <v>728</v>
      </c>
      <c r="E19" s="239" t="s">
        <v>729</v>
      </c>
      <c r="F19" s="240" t="s">
        <v>730</v>
      </c>
      <c r="G19" s="20"/>
      <c r="H19" s="13">
        <v>68.09</v>
      </c>
      <c r="I19" s="30"/>
      <c r="J19" s="119"/>
      <c r="K19" s="32"/>
      <c r="L19" s="17">
        <v>5</v>
      </c>
      <c r="M19" s="18">
        <f t="shared" si="1"/>
        <v>3</v>
      </c>
      <c r="N19" s="19">
        <f t="shared" si="2"/>
        <v>4</v>
      </c>
    </row>
    <row r="20" spans="1:14" ht="14.4" x14ac:dyDescent="0.25">
      <c r="A20" s="12" t="str">
        <f t="shared" si="0"/>
        <v>65Ruth ElsegoodKarlinda Gus</v>
      </c>
      <c r="B20" s="13">
        <v>65</v>
      </c>
      <c r="C20" s="14" t="s">
        <v>242</v>
      </c>
      <c r="D20" s="15" t="s">
        <v>1259</v>
      </c>
      <c r="E20" s="239" t="s">
        <v>731</v>
      </c>
      <c r="F20" s="240" t="s">
        <v>244</v>
      </c>
      <c r="G20" s="20"/>
      <c r="H20" s="13">
        <v>122.16</v>
      </c>
      <c r="I20" s="30"/>
      <c r="J20" s="119"/>
      <c r="K20" s="32"/>
      <c r="L20" s="17">
        <v>6</v>
      </c>
      <c r="M20" s="18">
        <f t="shared" si="1"/>
        <v>2</v>
      </c>
      <c r="N20" s="19">
        <f t="shared" si="2"/>
        <v>3</v>
      </c>
    </row>
    <row r="21" spans="1:14" ht="14.4" x14ac:dyDescent="0.25">
      <c r="A21" s="12" t="str">
        <f t="shared" si="0"/>
        <v>65Tahlia BurkeAlsarosh</v>
      </c>
      <c r="B21" s="13">
        <v>65</v>
      </c>
      <c r="C21" s="14" t="s">
        <v>454</v>
      </c>
      <c r="D21" s="15" t="s">
        <v>453</v>
      </c>
      <c r="E21" s="239" t="s">
        <v>732</v>
      </c>
      <c r="F21" s="240" t="s">
        <v>120</v>
      </c>
      <c r="G21" s="20"/>
      <c r="H21" s="13" t="s">
        <v>478</v>
      </c>
      <c r="I21" s="30"/>
      <c r="J21" s="119"/>
      <c r="K21" s="32"/>
      <c r="L21" s="17" t="s">
        <v>478</v>
      </c>
      <c r="M21" s="18"/>
      <c r="N21" s="19"/>
    </row>
    <row r="22" spans="1:14" ht="14.4" x14ac:dyDescent="0.25">
      <c r="A22" s="12" t="str">
        <f t="shared" si="0"/>
        <v>65Tahlia BurkeUpward Others</v>
      </c>
      <c r="B22" s="13">
        <v>65</v>
      </c>
      <c r="C22" s="14" t="s">
        <v>454</v>
      </c>
      <c r="D22" s="15" t="s">
        <v>733</v>
      </c>
      <c r="E22" s="239" t="s">
        <v>732</v>
      </c>
      <c r="F22" s="240" t="s">
        <v>120</v>
      </c>
      <c r="G22" s="20"/>
      <c r="H22" s="13" t="s">
        <v>478</v>
      </c>
      <c r="I22" s="30"/>
      <c r="J22" s="119"/>
      <c r="K22" s="32"/>
      <c r="L22" s="17" t="s">
        <v>478</v>
      </c>
      <c r="M22" s="18"/>
      <c r="N22" s="19"/>
    </row>
    <row r="23" spans="1:14" ht="14.4" x14ac:dyDescent="0.25">
      <c r="A23" s="12" t="str">
        <f t="shared" si="0"/>
        <v>65Jorja BrownPaint Me A Picture</v>
      </c>
      <c r="B23" s="13">
        <v>65</v>
      </c>
      <c r="C23" s="14" t="s">
        <v>581</v>
      </c>
      <c r="D23" s="15" t="s">
        <v>599</v>
      </c>
      <c r="E23" s="239" t="s">
        <v>734</v>
      </c>
      <c r="F23" s="240" t="s">
        <v>735</v>
      </c>
      <c r="G23" s="20"/>
      <c r="H23" s="13">
        <v>35</v>
      </c>
      <c r="I23" s="30"/>
      <c r="J23" s="119"/>
      <c r="K23" s="32"/>
      <c r="L23" s="17">
        <v>1</v>
      </c>
      <c r="M23" s="18">
        <f t="shared" si="1"/>
        <v>7</v>
      </c>
      <c r="N23" s="19">
        <f t="shared" si="2"/>
        <v>8</v>
      </c>
    </row>
    <row r="24" spans="1:14" ht="14.4" x14ac:dyDescent="0.25">
      <c r="A24" s="12" t="str">
        <f t="shared" si="0"/>
        <v>65Amelia AddisonOutback Reno</v>
      </c>
      <c r="B24" s="13">
        <v>65</v>
      </c>
      <c r="C24" s="14" t="s">
        <v>736</v>
      </c>
      <c r="D24" s="15" t="s">
        <v>737</v>
      </c>
      <c r="E24" s="239" t="s">
        <v>738</v>
      </c>
      <c r="F24" s="240" t="s">
        <v>521</v>
      </c>
      <c r="G24" s="20"/>
      <c r="H24" s="13">
        <v>35.94</v>
      </c>
      <c r="I24" s="30"/>
      <c r="J24" s="119"/>
      <c r="K24" s="32"/>
      <c r="L24" s="17">
        <v>2</v>
      </c>
      <c r="M24" s="18">
        <f t="shared" si="1"/>
        <v>6</v>
      </c>
      <c r="N24" s="19">
        <f t="shared" si="2"/>
        <v>7</v>
      </c>
    </row>
    <row r="25" spans="1:14" ht="14.4" x14ac:dyDescent="0.25">
      <c r="A25" s="12" t="str">
        <f t="shared" si="0"/>
        <v>65Annie HerzerMizzy</v>
      </c>
      <c r="B25" s="13">
        <v>65</v>
      </c>
      <c r="C25" s="14" t="s">
        <v>739</v>
      </c>
      <c r="D25" s="15" t="s">
        <v>740</v>
      </c>
      <c r="E25" s="239" t="s">
        <v>741</v>
      </c>
      <c r="F25" s="240" t="s">
        <v>693</v>
      </c>
      <c r="G25" s="20"/>
      <c r="H25" s="13">
        <v>37.19</v>
      </c>
      <c r="I25" s="30"/>
      <c r="J25" s="119"/>
      <c r="K25" s="32"/>
      <c r="L25" s="17">
        <v>3</v>
      </c>
      <c r="M25" s="18">
        <f t="shared" si="1"/>
        <v>5</v>
      </c>
      <c r="N25" s="19">
        <f t="shared" si="2"/>
        <v>6</v>
      </c>
    </row>
    <row r="26" spans="1:14" ht="14.4" x14ac:dyDescent="0.25">
      <c r="A26" s="12" t="str">
        <f t="shared" si="0"/>
        <v>65Maddison HorneKiara Brook Paradise City</v>
      </c>
      <c r="B26" s="13">
        <v>65</v>
      </c>
      <c r="C26" s="14" t="s">
        <v>742</v>
      </c>
      <c r="D26" s="15" t="s">
        <v>743</v>
      </c>
      <c r="E26" s="239" t="s">
        <v>744</v>
      </c>
      <c r="F26" s="240" t="s">
        <v>745</v>
      </c>
      <c r="G26" s="20"/>
      <c r="H26" s="13">
        <v>53.78</v>
      </c>
      <c r="I26" s="30"/>
      <c r="J26" s="119"/>
      <c r="K26" s="32"/>
      <c r="L26" s="17">
        <v>4</v>
      </c>
      <c r="M26" s="18">
        <f t="shared" si="1"/>
        <v>4</v>
      </c>
      <c r="N26" s="19">
        <f t="shared" si="2"/>
        <v>5</v>
      </c>
    </row>
    <row r="27" spans="1:14" ht="14.4" x14ac:dyDescent="0.25">
      <c r="A27" s="12" t="str">
        <f t="shared" si="0"/>
        <v>65Emily CarpenterFabulistic</v>
      </c>
      <c r="B27" s="13">
        <v>65</v>
      </c>
      <c r="C27" s="14" t="s">
        <v>302</v>
      </c>
      <c r="D27" s="15" t="s">
        <v>1336</v>
      </c>
      <c r="E27" s="239" t="s">
        <v>746</v>
      </c>
      <c r="F27" s="240" t="s">
        <v>122</v>
      </c>
      <c r="G27" s="20"/>
      <c r="H27" s="13">
        <v>69.59</v>
      </c>
      <c r="I27" s="30"/>
      <c r="J27" s="119"/>
      <c r="K27" s="32"/>
      <c r="L27" s="17">
        <v>5</v>
      </c>
      <c r="M27" s="18">
        <f t="shared" si="1"/>
        <v>3</v>
      </c>
      <c r="N27" s="19">
        <f t="shared" si="2"/>
        <v>4</v>
      </c>
    </row>
    <row r="28" spans="1:14" ht="14.4" x14ac:dyDescent="0.25">
      <c r="A28" s="12" t="str">
        <f t="shared" si="0"/>
        <v>65Asha MasseeTommy</v>
      </c>
      <c r="B28" s="13">
        <v>65</v>
      </c>
      <c r="C28" s="14" t="s">
        <v>306</v>
      </c>
      <c r="D28" s="15" t="s">
        <v>747</v>
      </c>
      <c r="E28" s="239" t="s">
        <v>748</v>
      </c>
      <c r="F28" s="240" t="s">
        <v>749</v>
      </c>
      <c r="G28" s="20"/>
      <c r="H28" s="13">
        <v>70.709999999999994</v>
      </c>
      <c r="I28" s="30"/>
      <c r="J28" s="119"/>
      <c r="K28" s="32"/>
      <c r="L28" s="17">
        <v>6</v>
      </c>
      <c r="M28" s="18">
        <f t="shared" si="1"/>
        <v>2</v>
      </c>
      <c r="N28" s="19">
        <f t="shared" si="2"/>
        <v>3</v>
      </c>
    </row>
    <row r="29" spans="1:14" ht="14.4" x14ac:dyDescent="0.25">
      <c r="A29" s="12" t="str">
        <f t="shared" si="0"/>
        <v>65Allye HaydonPikelet</v>
      </c>
      <c r="B29" s="13">
        <v>65</v>
      </c>
      <c r="C29" s="14" t="s">
        <v>750</v>
      </c>
      <c r="D29" s="15" t="s">
        <v>751</v>
      </c>
      <c r="E29" s="239" t="s">
        <v>752</v>
      </c>
      <c r="F29" s="240" t="s">
        <v>753</v>
      </c>
      <c r="G29" s="20"/>
      <c r="H29" s="13">
        <v>114.39</v>
      </c>
      <c r="I29" s="30"/>
      <c r="J29" s="119"/>
      <c r="K29" s="32"/>
      <c r="L29" s="17">
        <v>7</v>
      </c>
      <c r="M29" s="18"/>
      <c r="N29" s="19"/>
    </row>
    <row r="30" spans="1:14" ht="14.4" x14ac:dyDescent="0.25">
      <c r="A30" s="12" t="str">
        <f t="shared" si="0"/>
        <v>65Abbigail HodderCode Red</v>
      </c>
      <c r="B30" s="13">
        <v>65</v>
      </c>
      <c r="C30" s="14" t="s">
        <v>754</v>
      </c>
      <c r="D30" s="15" t="s">
        <v>755</v>
      </c>
      <c r="E30" s="239" t="s">
        <v>756</v>
      </c>
      <c r="F30" s="240" t="s">
        <v>239</v>
      </c>
      <c r="G30" s="20"/>
      <c r="H30" s="13" t="s">
        <v>478</v>
      </c>
      <c r="I30" s="30"/>
      <c r="J30" s="119"/>
      <c r="K30" s="32"/>
      <c r="L30" s="17" t="s">
        <v>478</v>
      </c>
      <c r="M30" s="18"/>
      <c r="N30" s="19"/>
    </row>
    <row r="31" spans="1:14" ht="14.4" x14ac:dyDescent="0.25">
      <c r="A31" s="12" t="str">
        <f t="shared" si="0"/>
        <v>65Eden VandenbergColdplay</v>
      </c>
      <c r="B31" s="13">
        <v>65</v>
      </c>
      <c r="C31" s="14" t="s">
        <v>438</v>
      </c>
      <c r="D31" s="15" t="s">
        <v>445</v>
      </c>
      <c r="E31" s="239" t="s">
        <v>757</v>
      </c>
      <c r="F31" s="240" t="s">
        <v>274</v>
      </c>
      <c r="G31" s="20"/>
      <c r="H31" s="13" t="s">
        <v>478</v>
      </c>
      <c r="I31" s="30"/>
      <c r="J31" s="119"/>
      <c r="K31" s="32"/>
      <c r="L31" s="17" t="s">
        <v>478</v>
      </c>
      <c r="M31" s="18"/>
      <c r="N31" s="19"/>
    </row>
    <row r="32" spans="1:14" ht="14.4" x14ac:dyDescent="0.25">
      <c r="A32" s="12" t="str">
        <f t="shared" si="0"/>
        <v>80Amy LethleanMissletoe Jack</v>
      </c>
      <c r="B32" s="13">
        <v>80</v>
      </c>
      <c r="C32" s="14" t="s">
        <v>334</v>
      </c>
      <c r="D32" s="15" t="s">
        <v>335</v>
      </c>
      <c r="E32" s="239" t="s">
        <v>758</v>
      </c>
      <c r="F32" s="240" t="s">
        <v>481</v>
      </c>
      <c r="G32" s="20"/>
      <c r="H32" s="13"/>
      <c r="I32" s="30">
        <v>32.19</v>
      </c>
      <c r="J32" s="119"/>
      <c r="K32" s="32"/>
      <c r="L32" s="17">
        <v>1</v>
      </c>
      <c r="M32" s="18">
        <f t="shared" si="1"/>
        <v>7</v>
      </c>
      <c r="N32" s="19">
        <f t="shared" si="2"/>
        <v>8</v>
      </c>
    </row>
    <row r="33" spans="1:14" ht="14.4" x14ac:dyDescent="0.25">
      <c r="A33" s="12" t="str">
        <f t="shared" si="0"/>
        <v>80Lewis HudsonVain Moon</v>
      </c>
      <c r="B33" s="13">
        <v>80</v>
      </c>
      <c r="C33" s="14" t="s">
        <v>600</v>
      </c>
      <c r="D33" s="15" t="s">
        <v>1261</v>
      </c>
      <c r="E33" s="239" t="s">
        <v>759</v>
      </c>
      <c r="F33" s="240" t="s">
        <v>702</v>
      </c>
      <c r="G33" s="20"/>
      <c r="H33" s="13"/>
      <c r="I33" s="30">
        <v>33.44</v>
      </c>
      <c r="J33" s="119"/>
      <c r="K33" s="32"/>
      <c r="L33" s="17">
        <v>2</v>
      </c>
      <c r="M33" s="18">
        <f t="shared" si="1"/>
        <v>6</v>
      </c>
      <c r="N33" s="19">
        <f t="shared" si="2"/>
        <v>7</v>
      </c>
    </row>
    <row r="34" spans="1:14" ht="14.4" x14ac:dyDescent="0.25">
      <c r="A34" s="12" t="str">
        <f t="shared" si="0"/>
        <v>80Amy LethleanJust Wadda The Chances</v>
      </c>
      <c r="B34" s="13">
        <v>80</v>
      </c>
      <c r="C34" s="14" t="s">
        <v>334</v>
      </c>
      <c r="D34" s="15" t="s">
        <v>389</v>
      </c>
      <c r="E34" s="239" t="s">
        <v>758</v>
      </c>
      <c r="F34" s="240" t="s">
        <v>481</v>
      </c>
      <c r="G34" s="20"/>
      <c r="H34" s="13"/>
      <c r="I34" s="30">
        <v>35.31</v>
      </c>
      <c r="J34" s="119"/>
      <c r="K34" s="32"/>
      <c r="L34" s="17">
        <v>3</v>
      </c>
      <c r="M34" s="18">
        <f t="shared" si="1"/>
        <v>5</v>
      </c>
      <c r="N34" s="19">
        <f t="shared" si="2"/>
        <v>6</v>
      </c>
    </row>
    <row r="35" spans="1:14" ht="14.4" x14ac:dyDescent="0.25">
      <c r="A35" s="12" t="str">
        <f t="shared" si="0"/>
        <v>80Isabel VernonLondon</v>
      </c>
      <c r="B35" s="13">
        <v>80</v>
      </c>
      <c r="C35" s="14" t="s">
        <v>364</v>
      </c>
      <c r="D35" s="15" t="s">
        <v>365</v>
      </c>
      <c r="E35" s="239" t="s">
        <v>760</v>
      </c>
      <c r="F35" s="240" t="s">
        <v>239</v>
      </c>
      <c r="G35" s="20"/>
      <c r="H35" s="13"/>
      <c r="I35" s="30">
        <v>40.42</v>
      </c>
      <c r="J35" s="119"/>
      <c r="K35" s="32"/>
      <c r="L35" s="17">
        <v>4</v>
      </c>
      <c r="M35" s="18">
        <f t="shared" si="1"/>
        <v>4</v>
      </c>
      <c r="N35" s="19">
        <f t="shared" si="2"/>
        <v>5</v>
      </c>
    </row>
    <row r="36" spans="1:14" ht="14.4" x14ac:dyDescent="0.25">
      <c r="A36" s="12" t="str">
        <f t="shared" si="0"/>
        <v>80Lillian ShepheardDevereaux Snickers</v>
      </c>
      <c r="B36" s="13">
        <v>80</v>
      </c>
      <c r="C36" s="14" t="s">
        <v>391</v>
      </c>
      <c r="D36" s="15" t="s">
        <v>419</v>
      </c>
      <c r="E36" s="239" t="s">
        <v>761</v>
      </c>
      <c r="F36" s="240" t="s">
        <v>721</v>
      </c>
      <c r="G36" s="20"/>
      <c r="H36" s="13"/>
      <c r="I36" s="30">
        <v>41.85</v>
      </c>
      <c r="J36" s="119"/>
      <c r="K36" s="32"/>
      <c r="L36" s="17">
        <v>5</v>
      </c>
      <c r="M36" s="18">
        <f t="shared" si="1"/>
        <v>3</v>
      </c>
      <c r="N36" s="19">
        <f t="shared" si="2"/>
        <v>4</v>
      </c>
    </row>
    <row r="37" spans="1:14" ht="14.4" x14ac:dyDescent="0.25">
      <c r="A37" s="12" t="str">
        <f t="shared" si="0"/>
        <v>80Tiana WoollamsHeres To The Heros</v>
      </c>
      <c r="B37" s="13">
        <v>80</v>
      </c>
      <c r="C37" s="14" t="s">
        <v>414</v>
      </c>
      <c r="D37" s="15" t="s">
        <v>762</v>
      </c>
      <c r="E37" s="239" t="s">
        <v>763</v>
      </c>
      <c r="F37" s="240" t="s">
        <v>721</v>
      </c>
      <c r="G37" s="20"/>
      <c r="H37" s="13"/>
      <c r="I37" s="30">
        <v>45.81</v>
      </c>
      <c r="J37" s="119"/>
      <c r="K37" s="32"/>
      <c r="L37" s="17">
        <v>6</v>
      </c>
      <c r="M37" s="18">
        <f t="shared" si="1"/>
        <v>2</v>
      </c>
      <c r="N37" s="19">
        <f t="shared" si="2"/>
        <v>3</v>
      </c>
    </row>
    <row r="38" spans="1:14" ht="14.4" x14ac:dyDescent="0.25">
      <c r="A38" s="12" t="str">
        <f t="shared" ref="A38:A69" si="3">CONCATENATE(B38,C38,D38)</f>
        <v>80Jodie PriestMalibu Miss</v>
      </c>
      <c r="B38" s="13">
        <v>80</v>
      </c>
      <c r="C38" s="14" t="s">
        <v>353</v>
      </c>
      <c r="D38" s="238" t="s">
        <v>354</v>
      </c>
      <c r="E38" s="239" t="s">
        <v>764</v>
      </c>
      <c r="F38" s="240" t="s">
        <v>726</v>
      </c>
      <c r="G38" s="20"/>
      <c r="H38" s="13"/>
      <c r="I38" s="30">
        <v>51.86</v>
      </c>
      <c r="J38" s="119"/>
      <c r="K38" s="32"/>
      <c r="L38" s="17">
        <v>7</v>
      </c>
      <c r="M38" s="18">
        <f t="shared" ref="M38:M53" si="4">IF(L38=1,7,IF(L38=2,6,IF(L38=3,5,IF(L38=4,4,IF(L38=5,3,IF(L38=6,2,IF(L38&gt;=6,1,0)))))))</f>
        <v>1</v>
      </c>
      <c r="N38" s="19">
        <f t="shared" ref="N38:N53" si="5">SUM(M38+$N$5)</f>
        <v>2</v>
      </c>
    </row>
    <row r="39" spans="1:14" ht="14.4" x14ac:dyDescent="0.25">
      <c r="A39" s="12" t="str">
        <f t="shared" si="3"/>
        <v>80Taya WinsorAnzac</v>
      </c>
      <c r="B39" s="13">
        <v>80</v>
      </c>
      <c r="C39" s="14" t="s">
        <v>765</v>
      </c>
      <c r="D39" s="15" t="s">
        <v>766</v>
      </c>
      <c r="E39" s="239" t="s">
        <v>767</v>
      </c>
      <c r="F39" s="240" t="s">
        <v>177</v>
      </c>
      <c r="G39" s="20"/>
      <c r="H39" s="13"/>
      <c r="I39" s="30">
        <v>52.84</v>
      </c>
      <c r="J39" s="119"/>
      <c r="K39" s="32"/>
      <c r="L39" s="17">
        <v>8</v>
      </c>
      <c r="M39" s="18">
        <f t="shared" si="4"/>
        <v>1</v>
      </c>
      <c r="N39" s="19">
        <f t="shared" si="5"/>
        <v>2</v>
      </c>
    </row>
    <row r="40" spans="1:14" ht="14.4" x14ac:dyDescent="0.25">
      <c r="A40" s="12" t="str">
        <f t="shared" si="3"/>
        <v>80Isabella SpriggRock Bar</v>
      </c>
      <c r="B40" s="13">
        <v>80</v>
      </c>
      <c r="C40" s="14" t="s">
        <v>358</v>
      </c>
      <c r="D40" s="238" t="s">
        <v>359</v>
      </c>
      <c r="E40" s="239" t="s">
        <v>768</v>
      </c>
      <c r="F40" s="240" t="s">
        <v>769</v>
      </c>
      <c r="G40" s="20"/>
      <c r="H40" s="13"/>
      <c r="I40" s="30">
        <v>53.26</v>
      </c>
      <c r="J40" s="119"/>
      <c r="K40" s="32"/>
      <c r="L40" s="17">
        <v>9</v>
      </c>
      <c r="M40" s="18">
        <f t="shared" si="4"/>
        <v>1</v>
      </c>
      <c r="N40" s="19">
        <f t="shared" si="5"/>
        <v>2</v>
      </c>
    </row>
    <row r="41" spans="1:14" ht="14.4" x14ac:dyDescent="0.25">
      <c r="A41" s="12" t="str">
        <f t="shared" si="3"/>
        <v>80Lillian ShepheardHp Spider-Man</v>
      </c>
      <c r="B41" s="13">
        <v>80</v>
      </c>
      <c r="C41" s="14" t="s">
        <v>391</v>
      </c>
      <c r="D41" s="15" t="s">
        <v>770</v>
      </c>
      <c r="E41" s="239" t="s">
        <v>761</v>
      </c>
      <c r="F41" s="240" t="s">
        <v>721</v>
      </c>
      <c r="G41" s="20"/>
      <c r="H41" s="13"/>
      <c r="I41" s="30">
        <v>61.81</v>
      </c>
      <c r="J41" s="119"/>
      <c r="K41" s="32"/>
      <c r="L41" s="17">
        <v>10</v>
      </c>
      <c r="M41" s="18">
        <f t="shared" si="4"/>
        <v>1</v>
      </c>
      <c r="N41" s="19">
        <f t="shared" si="5"/>
        <v>2</v>
      </c>
    </row>
    <row r="42" spans="1:14" ht="14.4" x14ac:dyDescent="0.25">
      <c r="A42" s="12" t="str">
        <f t="shared" si="3"/>
        <v>80Asha MasseeNuclear Weapon</v>
      </c>
      <c r="B42" s="13">
        <v>80</v>
      </c>
      <c r="C42" s="14" t="s">
        <v>306</v>
      </c>
      <c r="D42" s="15" t="s">
        <v>771</v>
      </c>
      <c r="E42" s="239" t="s">
        <v>748</v>
      </c>
      <c r="F42" s="240" t="s">
        <v>749</v>
      </c>
      <c r="G42" s="20"/>
      <c r="H42" s="13"/>
      <c r="I42" s="30">
        <v>62.39</v>
      </c>
      <c r="J42" s="119"/>
      <c r="K42" s="32"/>
      <c r="L42" s="17">
        <v>11</v>
      </c>
      <c r="M42" s="18">
        <f t="shared" si="4"/>
        <v>1</v>
      </c>
      <c r="N42" s="19">
        <f t="shared" si="5"/>
        <v>2</v>
      </c>
    </row>
    <row r="43" spans="1:14" ht="14.4" x14ac:dyDescent="0.25">
      <c r="A43" s="12" t="str">
        <f t="shared" si="3"/>
        <v>80Jessica MaxwellShadylane Late Edition</v>
      </c>
      <c r="B43" s="13">
        <v>80</v>
      </c>
      <c r="C43" s="14" t="s">
        <v>772</v>
      </c>
      <c r="D43" s="15" t="s">
        <v>773</v>
      </c>
      <c r="E43" s="239" t="s">
        <v>774</v>
      </c>
      <c r="F43" s="240" t="s">
        <v>775</v>
      </c>
      <c r="G43" s="20"/>
      <c r="H43" s="13"/>
      <c r="I43" s="30">
        <v>69.849999999999994</v>
      </c>
      <c r="J43" s="119"/>
      <c r="K43" s="32"/>
      <c r="L43" s="17">
        <v>12</v>
      </c>
      <c r="M43" s="18">
        <f t="shared" si="4"/>
        <v>1</v>
      </c>
      <c r="N43" s="19">
        <f t="shared" si="5"/>
        <v>2</v>
      </c>
    </row>
    <row r="44" spans="1:14" ht="14.4" x14ac:dyDescent="0.25">
      <c r="A44" s="12" t="str">
        <f t="shared" si="3"/>
        <v>80Kailani MuirB P Jack Frost</v>
      </c>
      <c r="B44" s="13">
        <v>80</v>
      </c>
      <c r="C44" s="14" t="s">
        <v>776</v>
      </c>
      <c r="D44" s="15" t="s">
        <v>777</v>
      </c>
      <c r="E44" s="239" t="s">
        <v>778</v>
      </c>
      <c r="F44" s="240" t="s">
        <v>779</v>
      </c>
      <c r="G44" s="20"/>
      <c r="H44" s="13"/>
      <c r="I44" s="30">
        <v>83.04</v>
      </c>
      <c r="J44" s="119"/>
      <c r="K44" s="32"/>
      <c r="L44" s="17">
        <v>13</v>
      </c>
      <c r="M44" s="18">
        <f t="shared" si="4"/>
        <v>1</v>
      </c>
      <c r="N44" s="19">
        <f t="shared" si="5"/>
        <v>2</v>
      </c>
    </row>
    <row r="45" spans="1:14" ht="14.4" x14ac:dyDescent="0.25">
      <c r="A45" s="12" t="str">
        <f t="shared" si="3"/>
        <v>80Celeste WhittakerNatural Luck</v>
      </c>
      <c r="B45" s="13">
        <v>80</v>
      </c>
      <c r="C45" s="14" t="s">
        <v>780</v>
      </c>
      <c r="D45" s="15" t="s">
        <v>781</v>
      </c>
      <c r="E45" s="239" t="s">
        <v>782</v>
      </c>
      <c r="F45" s="240" t="s">
        <v>783</v>
      </c>
      <c r="G45" s="20"/>
      <c r="H45" s="13"/>
      <c r="I45" s="30">
        <v>117.62</v>
      </c>
      <c r="J45" s="119"/>
      <c r="K45" s="32"/>
      <c r="L45" s="17">
        <v>14</v>
      </c>
      <c r="M45" s="18">
        <f t="shared" si="4"/>
        <v>1</v>
      </c>
      <c r="N45" s="19">
        <f t="shared" si="5"/>
        <v>2</v>
      </c>
    </row>
    <row r="46" spans="1:14" ht="14.4" x14ac:dyDescent="0.25">
      <c r="A46" s="12" t="str">
        <f t="shared" si="3"/>
        <v>80Leah PriestChristopher Robin</v>
      </c>
      <c r="B46" s="13">
        <v>80</v>
      </c>
      <c r="C46" s="14" t="s">
        <v>344</v>
      </c>
      <c r="D46" s="15" t="s">
        <v>345</v>
      </c>
      <c r="E46" s="239" t="s">
        <v>784</v>
      </c>
      <c r="F46" s="240" t="s">
        <v>726</v>
      </c>
      <c r="G46" s="20"/>
      <c r="H46" s="13"/>
      <c r="I46" s="30" t="s">
        <v>482</v>
      </c>
      <c r="J46" s="119"/>
      <c r="K46" s="32"/>
      <c r="L46" s="17">
        <v>15</v>
      </c>
      <c r="M46" s="18">
        <f t="shared" si="4"/>
        <v>1</v>
      </c>
      <c r="N46" s="19">
        <f t="shared" si="5"/>
        <v>2</v>
      </c>
    </row>
    <row r="47" spans="1:14" ht="14.4" x14ac:dyDescent="0.25">
      <c r="A47" s="12" t="str">
        <f t="shared" si="3"/>
        <v>95Abby GreenEleventy</v>
      </c>
      <c r="B47" s="13">
        <v>95</v>
      </c>
      <c r="C47" s="14" t="s">
        <v>410</v>
      </c>
      <c r="D47" s="15" t="s">
        <v>411</v>
      </c>
      <c r="E47" s="239" t="s">
        <v>785</v>
      </c>
      <c r="F47" s="240" t="s">
        <v>786</v>
      </c>
      <c r="G47" s="20"/>
      <c r="H47" s="13"/>
      <c r="I47" s="30"/>
      <c r="J47" s="119">
        <v>31.32</v>
      </c>
      <c r="K47" s="32"/>
      <c r="L47" s="17">
        <v>16</v>
      </c>
      <c r="M47" s="18">
        <f t="shared" si="4"/>
        <v>1</v>
      </c>
      <c r="N47" s="19">
        <f t="shared" si="5"/>
        <v>2</v>
      </c>
    </row>
    <row r="48" spans="1:14" ht="14.4" x14ac:dyDescent="0.25">
      <c r="A48" s="12" t="str">
        <f t="shared" si="3"/>
        <v>95Justine LavisTruly A Flirt</v>
      </c>
      <c r="B48" s="13">
        <v>95</v>
      </c>
      <c r="C48" s="14" t="s">
        <v>416</v>
      </c>
      <c r="D48" s="15" t="s">
        <v>422</v>
      </c>
      <c r="E48" s="239" t="s">
        <v>787</v>
      </c>
      <c r="F48" s="240" t="s">
        <v>397</v>
      </c>
      <c r="G48" s="20"/>
      <c r="H48" s="13"/>
      <c r="I48" s="30"/>
      <c r="J48" s="119">
        <v>38.950000000000003</v>
      </c>
      <c r="K48" s="32"/>
      <c r="L48" s="17">
        <v>17</v>
      </c>
      <c r="M48" s="18">
        <f t="shared" si="4"/>
        <v>1</v>
      </c>
      <c r="N48" s="19">
        <f t="shared" si="5"/>
        <v>2</v>
      </c>
    </row>
    <row r="49" spans="1:14" ht="14.4" x14ac:dyDescent="0.25">
      <c r="A49" s="12" t="str">
        <f t="shared" si="3"/>
        <v>95Justine LavisSteph</v>
      </c>
      <c r="B49" s="13">
        <v>95</v>
      </c>
      <c r="C49" s="14" t="s">
        <v>416</v>
      </c>
      <c r="D49" s="15" t="s">
        <v>398</v>
      </c>
      <c r="E49" s="239" t="s">
        <v>787</v>
      </c>
      <c r="F49" s="240" t="s">
        <v>397</v>
      </c>
      <c r="G49" s="20"/>
      <c r="H49" s="13"/>
      <c r="I49" s="30"/>
      <c r="J49" s="119">
        <v>44.48</v>
      </c>
      <c r="K49" s="32"/>
      <c r="L49" s="17">
        <v>18</v>
      </c>
      <c r="M49" s="18">
        <f t="shared" si="4"/>
        <v>1</v>
      </c>
      <c r="N49" s="19">
        <f t="shared" si="5"/>
        <v>2</v>
      </c>
    </row>
    <row r="50" spans="1:14" ht="14.4" x14ac:dyDescent="0.25">
      <c r="A50" s="12" t="str">
        <f t="shared" si="3"/>
        <v>95Georgina ClarkeParkiarrup Puzzle</v>
      </c>
      <c r="B50" s="13">
        <v>95</v>
      </c>
      <c r="C50" s="14" t="s">
        <v>393</v>
      </c>
      <c r="D50" s="15" t="s">
        <v>394</v>
      </c>
      <c r="E50" s="239" t="s">
        <v>788</v>
      </c>
      <c r="F50" s="240" t="s">
        <v>287</v>
      </c>
      <c r="G50" s="20"/>
      <c r="H50" s="13"/>
      <c r="I50" s="30"/>
      <c r="J50" s="119">
        <v>58.39</v>
      </c>
      <c r="K50" s="32"/>
      <c r="L50" s="17">
        <v>19</v>
      </c>
      <c r="M50" s="18">
        <f t="shared" si="4"/>
        <v>1</v>
      </c>
      <c r="N50" s="19">
        <f t="shared" si="5"/>
        <v>2</v>
      </c>
    </row>
    <row r="51" spans="1:14" ht="14.4" x14ac:dyDescent="0.25">
      <c r="A51" s="12" t="str">
        <f t="shared" si="3"/>
        <v>95Caitlin WorthJerry Seinfair</v>
      </c>
      <c r="B51" s="13">
        <v>95</v>
      </c>
      <c r="C51" s="14" t="s">
        <v>499</v>
      </c>
      <c r="D51" s="15" t="s">
        <v>500</v>
      </c>
      <c r="E51" s="239" t="s">
        <v>789</v>
      </c>
      <c r="F51" s="240" t="s">
        <v>287</v>
      </c>
      <c r="G51" s="20"/>
      <c r="H51" s="13"/>
      <c r="I51" s="30"/>
      <c r="J51" s="119">
        <v>69.709999999999994</v>
      </c>
      <c r="K51" s="32"/>
      <c r="L51" s="17">
        <v>20</v>
      </c>
      <c r="M51" s="18">
        <f t="shared" si="4"/>
        <v>1</v>
      </c>
      <c r="N51" s="19">
        <f t="shared" si="5"/>
        <v>2</v>
      </c>
    </row>
    <row r="52" spans="1:14" ht="14.4" x14ac:dyDescent="0.25">
      <c r="A52" s="12" t="str">
        <f t="shared" si="3"/>
        <v>95Caitlin WorthFingers Crossed</v>
      </c>
      <c r="B52" s="13">
        <v>95</v>
      </c>
      <c r="C52" s="14" t="s">
        <v>499</v>
      </c>
      <c r="D52" s="15" t="s">
        <v>501</v>
      </c>
      <c r="E52" s="239" t="s">
        <v>789</v>
      </c>
      <c r="F52" s="240" t="s">
        <v>287</v>
      </c>
      <c r="G52" s="20"/>
      <c r="H52" s="13"/>
      <c r="I52" s="30"/>
      <c r="J52" s="119">
        <v>70.33</v>
      </c>
      <c r="K52" s="32"/>
      <c r="L52" s="17">
        <v>21</v>
      </c>
      <c r="M52" s="18">
        <f t="shared" si="4"/>
        <v>1</v>
      </c>
      <c r="N52" s="19">
        <f t="shared" si="5"/>
        <v>2</v>
      </c>
    </row>
    <row r="53" spans="1:14" ht="14.4" x14ac:dyDescent="0.25">
      <c r="A53" s="12" t="str">
        <f t="shared" si="3"/>
        <v>95Emily MaxwellDuty Calls</v>
      </c>
      <c r="B53" s="13">
        <v>95</v>
      </c>
      <c r="C53" s="14" t="s">
        <v>584</v>
      </c>
      <c r="D53" s="15" t="s">
        <v>790</v>
      </c>
      <c r="E53" s="239" t="s">
        <v>791</v>
      </c>
      <c r="F53" s="240" t="s">
        <v>792</v>
      </c>
      <c r="G53" s="20"/>
      <c r="H53" s="13"/>
      <c r="I53" s="30"/>
      <c r="J53" s="119">
        <v>85.35</v>
      </c>
      <c r="K53" s="32"/>
      <c r="L53" s="17">
        <v>22</v>
      </c>
      <c r="M53" s="18">
        <f t="shared" si="4"/>
        <v>1</v>
      </c>
      <c r="N53" s="19">
        <f t="shared" si="5"/>
        <v>2</v>
      </c>
    </row>
    <row r="54" spans="1:14" ht="14.4" x14ac:dyDescent="0.25">
      <c r="A54" s="12" t="str">
        <f t="shared" si="3"/>
        <v>95Kailani MuirMelayne Roseanna</v>
      </c>
      <c r="B54" s="13">
        <v>95</v>
      </c>
      <c r="C54" s="14" t="s">
        <v>776</v>
      </c>
      <c r="D54" s="15" t="s">
        <v>793</v>
      </c>
      <c r="E54" s="239" t="s">
        <v>778</v>
      </c>
      <c r="F54" s="240" t="s">
        <v>779</v>
      </c>
      <c r="G54" s="20"/>
      <c r="H54" s="13"/>
      <c r="I54" s="30"/>
      <c r="J54" s="119" t="s">
        <v>478</v>
      </c>
      <c r="K54" s="32"/>
      <c r="L54" s="17" t="s">
        <v>478</v>
      </c>
      <c r="M54" s="18">
        <f t="shared" si="1"/>
        <v>1</v>
      </c>
      <c r="N54" s="19"/>
    </row>
    <row r="55" spans="1:14" ht="14.4" x14ac:dyDescent="0.25">
      <c r="A55" s="12" t="str">
        <f t="shared" si="3"/>
        <v/>
      </c>
      <c r="B55" s="13"/>
      <c r="C55" s="14"/>
      <c r="D55" s="15"/>
      <c r="E55" s="239"/>
      <c r="F55" s="240"/>
      <c r="G55" s="20"/>
      <c r="H55" s="13"/>
      <c r="I55" s="30"/>
      <c r="J55" s="119"/>
      <c r="K55" s="32"/>
      <c r="L55" s="17"/>
      <c r="M55" s="18">
        <v>0</v>
      </c>
      <c r="N55" s="19"/>
    </row>
    <row r="56" spans="1:14" ht="14.4" x14ac:dyDescent="0.25">
      <c r="A56" s="12" t="str">
        <f t="shared" si="3"/>
        <v/>
      </c>
      <c r="B56" s="13"/>
      <c r="C56" s="14"/>
      <c r="D56" s="15"/>
      <c r="E56" s="239"/>
      <c r="F56" s="240"/>
      <c r="G56" s="20"/>
      <c r="H56" s="13"/>
      <c r="I56" s="30"/>
      <c r="J56" s="119"/>
      <c r="K56" s="32"/>
      <c r="L56" s="17"/>
      <c r="M56" s="18">
        <v>0</v>
      </c>
      <c r="N56" s="19"/>
    </row>
    <row r="57" spans="1:14" ht="14.4" x14ac:dyDescent="0.25">
      <c r="A57" s="12" t="str">
        <f t="shared" si="3"/>
        <v/>
      </c>
      <c r="B57" s="13"/>
      <c r="C57" s="14"/>
      <c r="D57" s="15"/>
      <c r="E57" s="239"/>
      <c r="F57" s="240"/>
      <c r="G57" s="20"/>
      <c r="H57" s="13"/>
      <c r="I57" s="30"/>
      <c r="J57" s="119"/>
      <c r="K57" s="32"/>
      <c r="L57" s="17"/>
      <c r="M57" s="18">
        <f t="shared" si="1"/>
        <v>0</v>
      </c>
      <c r="N57" s="19"/>
    </row>
    <row r="58" spans="1:14" ht="14.4" x14ac:dyDescent="0.25">
      <c r="A58" s="12" t="str">
        <f t="shared" si="3"/>
        <v/>
      </c>
      <c r="B58" s="13"/>
      <c r="C58" s="14"/>
      <c r="D58" s="15"/>
      <c r="E58" s="239"/>
      <c r="F58" s="240"/>
      <c r="G58" s="20"/>
      <c r="H58" s="13"/>
      <c r="I58" s="30"/>
      <c r="J58" s="119"/>
      <c r="K58" s="32"/>
      <c r="L58" s="17"/>
      <c r="M58" s="18">
        <f t="shared" si="1"/>
        <v>0</v>
      </c>
      <c r="N58" s="19"/>
    </row>
    <row r="59" spans="1:14" ht="14.4" x14ac:dyDescent="0.25">
      <c r="A59" s="12" t="str">
        <f t="shared" si="3"/>
        <v/>
      </c>
      <c r="B59" s="13"/>
      <c r="C59" s="14"/>
      <c r="D59" s="15"/>
      <c r="E59" s="239"/>
      <c r="F59" s="240"/>
      <c r="G59" s="20"/>
      <c r="H59" s="13"/>
      <c r="I59" s="30"/>
      <c r="J59" s="119"/>
      <c r="K59" s="32"/>
      <c r="L59" s="17"/>
      <c r="M59" s="18">
        <f t="shared" si="1"/>
        <v>0</v>
      </c>
      <c r="N59" s="19"/>
    </row>
    <row r="60" spans="1:14" ht="14.4" x14ac:dyDescent="0.25">
      <c r="A60" s="12" t="str">
        <f t="shared" si="3"/>
        <v/>
      </c>
      <c r="B60" s="13"/>
      <c r="C60" s="14"/>
      <c r="D60" s="15"/>
      <c r="E60" s="239"/>
      <c r="F60" s="240"/>
      <c r="G60" s="20"/>
      <c r="H60" s="13"/>
      <c r="I60" s="30"/>
      <c r="J60" s="119"/>
      <c r="K60" s="32"/>
      <c r="L60" s="17"/>
      <c r="M60" s="18">
        <f t="shared" si="1"/>
        <v>0</v>
      </c>
      <c r="N60" s="19"/>
    </row>
    <row r="61" spans="1:14" ht="14.4" x14ac:dyDescent="0.25">
      <c r="A61" s="12" t="str">
        <f t="shared" si="3"/>
        <v/>
      </c>
      <c r="B61" s="13"/>
      <c r="C61" s="14"/>
      <c r="D61" s="15"/>
      <c r="E61" s="239"/>
      <c r="F61" s="240"/>
      <c r="G61" s="20"/>
      <c r="H61" s="13"/>
      <c r="I61" s="30"/>
      <c r="J61" s="119"/>
      <c r="K61" s="32"/>
      <c r="L61" s="17"/>
      <c r="M61" s="18">
        <f t="shared" si="1"/>
        <v>0</v>
      </c>
      <c r="N61" s="19"/>
    </row>
    <row r="62" spans="1:14" ht="14.4" x14ac:dyDescent="0.25">
      <c r="A62" s="12" t="str">
        <f t="shared" si="3"/>
        <v/>
      </c>
      <c r="B62" s="13"/>
      <c r="C62" s="14"/>
      <c r="D62" s="15"/>
      <c r="E62" s="239"/>
      <c r="F62" s="240"/>
      <c r="G62" s="20"/>
      <c r="H62" s="13"/>
      <c r="I62" s="30"/>
      <c r="J62" s="119"/>
      <c r="K62" s="32"/>
      <c r="L62" s="17"/>
      <c r="M62" s="18">
        <f t="shared" si="1"/>
        <v>0</v>
      </c>
      <c r="N62" s="19"/>
    </row>
    <row r="63" spans="1:14" ht="14.4" x14ac:dyDescent="0.25">
      <c r="A63" s="12" t="str">
        <f t="shared" si="3"/>
        <v/>
      </c>
      <c r="B63" s="13"/>
      <c r="C63" s="242" t="s">
        <v>19</v>
      </c>
      <c r="D63" s="15"/>
      <c r="E63" s="239"/>
      <c r="F63" s="240"/>
      <c r="G63" s="20"/>
      <c r="H63" s="13"/>
      <c r="I63" s="30"/>
      <c r="J63" s="119"/>
      <c r="K63" s="32"/>
      <c r="L63" s="17"/>
      <c r="M63" s="18">
        <f t="shared" si="1"/>
        <v>0</v>
      </c>
      <c r="N63" s="19"/>
    </row>
    <row r="64" spans="1:14" ht="14.4" x14ac:dyDescent="0.25">
      <c r="A64" s="12" t="str">
        <f t="shared" si="3"/>
        <v/>
      </c>
      <c r="B64" s="13"/>
      <c r="C64" s="14" t="s">
        <v>19</v>
      </c>
      <c r="D64" s="15"/>
      <c r="E64" s="239"/>
      <c r="F64" s="240"/>
      <c r="G64" s="20"/>
      <c r="H64" s="13"/>
      <c r="I64" s="30"/>
      <c r="J64" s="119"/>
      <c r="K64" s="32"/>
      <c r="L64" s="17"/>
      <c r="M64" s="18">
        <f t="shared" si="1"/>
        <v>0</v>
      </c>
      <c r="N64" s="19"/>
    </row>
    <row r="65" spans="1:14" ht="14.4" x14ac:dyDescent="0.25">
      <c r="A65" s="12" t="str">
        <f t="shared" si="3"/>
        <v/>
      </c>
      <c r="B65" s="13"/>
      <c r="C65" s="14" t="s">
        <v>19</v>
      </c>
      <c r="D65" s="15"/>
      <c r="E65" s="239"/>
      <c r="F65" s="240"/>
      <c r="G65" s="20"/>
      <c r="H65" s="13"/>
      <c r="I65" s="30"/>
      <c r="J65" s="119"/>
      <c r="K65" s="32"/>
      <c r="L65" s="17"/>
      <c r="M65" s="18">
        <f t="shared" si="1"/>
        <v>0</v>
      </c>
      <c r="N65" s="19"/>
    </row>
    <row r="66" spans="1:14" ht="14.4" x14ac:dyDescent="0.25">
      <c r="A66" s="12" t="str">
        <f t="shared" si="3"/>
        <v/>
      </c>
      <c r="B66" s="13"/>
      <c r="C66" s="14" t="s">
        <v>19</v>
      </c>
      <c r="D66" s="15"/>
      <c r="E66" s="239"/>
      <c r="F66" s="240"/>
      <c r="G66" s="20"/>
      <c r="H66" s="13"/>
      <c r="I66" s="30"/>
      <c r="J66" s="119"/>
      <c r="K66" s="32"/>
      <c r="L66" s="17"/>
      <c r="M66" s="18">
        <f t="shared" si="1"/>
        <v>0</v>
      </c>
      <c r="N66" s="19"/>
    </row>
    <row r="67" spans="1:14" ht="14.4" x14ac:dyDescent="0.25">
      <c r="A67" s="12" t="str">
        <f t="shared" si="3"/>
        <v/>
      </c>
      <c r="B67" s="13"/>
      <c r="C67" s="14" t="s">
        <v>19</v>
      </c>
      <c r="D67" s="15"/>
      <c r="E67" s="239"/>
      <c r="F67" s="240"/>
      <c r="G67" s="20"/>
      <c r="H67" s="13"/>
      <c r="I67" s="30"/>
      <c r="J67" s="119"/>
      <c r="K67" s="32"/>
      <c r="L67" s="17"/>
      <c r="M67" s="18">
        <f t="shared" si="1"/>
        <v>0</v>
      </c>
      <c r="N67" s="19"/>
    </row>
    <row r="68" spans="1:14" ht="14.4" x14ac:dyDescent="0.25">
      <c r="A68" s="12" t="str">
        <f t="shared" si="3"/>
        <v/>
      </c>
      <c r="B68" s="13"/>
      <c r="C68" s="14" t="s">
        <v>19</v>
      </c>
      <c r="D68" s="15"/>
      <c r="E68" s="239"/>
      <c r="F68" s="240"/>
      <c r="G68" s="20"/>
      <c r="H68" s="13"/>
      <c r="I68" s="30"/>
      <c r="J68" s="119"/>
      <c r="K68" s="32"/>
      <c r="L68" s="17"/>
      <c r="M68" s="18">
        <f t="shared" si="1"/>
        <v>0</v>
      </c>
      <c r="N68" s="19"/>
    </row>
    <row r="69" spans="1:14" ht="14.4" x14ac:dyDescent="0.25">
      <c r="A69" s="12" t="str">
        <f t="shared" si="3"/>
        <v/>
      </c>
      <c r="B69" s="13"/>
      <c r="C69" s="14" t="s">
        <v>19</v>
      </c>
      <c r="D69" s="15"/>
      <c r="E69" s="239"/>
      <c r="F69" s="240"/>
      <c r="G69" s="20"/>
      <c r="H69" s="13"/>
      <c r="I69" s="30"/>
      <c r="J69" s="119"/>
      <c r="K69" s="32"/>
      <c r="L69" s="17"/>
      <c r="M69" s="18">
        <f t="shared" si="1"/>
        <v>0</v>
      </c>
      <c r="N69" s="19"/>
    </row>
    <row r="70" spans="1:14" ht="14.4" x14ac:dyDescent="0.25">
      <c r="A70" s="12" t="str">
        <f t="shared" ref="A70:A101" si="6">CONCATENATE(B70,C70,D70)</f>
        <v/>
      </c>
      <c r="B70" s="13"/>
      <c r="C70" s="14" t="s">
        <v>19</v>
      </c>
      <c r="D70" s="15"/>
      <c r="E70" s="239"/>
      <c r="F70" s="240"/>
      <c r="G70" s="20"/>
      <c r="H70" s="13"/>
      <c r="I70" s="30"/>
      <c r="J70" s="119"/>
      <c r="K70" s="32"/>
      <c r="L70" s="17"/>
      <c r="M70" s="18">
        <f t="shared" si="1"/>
        <v>0</v>
      </c>
      <c r="N70" s="19"/>
    </row>
    <row r="71" spans="1:14" ht="14.4" x14ac:dyDescent="0.25">
      <c r="A71" s="12" t="str">
        <f t="shared" si="6"/>
        <v/>
      </c>
      <c r="B71" s="13"/>
      <c r="C71" s="14"/>
      <c r="D71" s="15"/>
      <c r="E71" s="239"/>
      <c r="F71" s="240"/>
      <c r="G71" s="20"/>
      <c r="H71" s="13"/>
      <c r="I71" s="30"/>
      <c r="J71" s="119"/>
      <c r="K71" s="32"/>
      <c r="L71" s="17"/>
      <c r="M71" s="18">
        <f t="shared" ref="M71:M131" si="7">IF(L71=1,7,IF(L71=2,6,IF(L71=3,5,IF(L71=4,4,IF(L71=5,3,IF(L71=6,2,IF(L71&gt;=6,1,0)))))))</f>
        <v>0</v>
      </c>
      <c r="N71" s="19"/>
    </row>
    <row r="72" spans="1:14" ht="14.4" x14ac:dyDescent="0.25">
      <c r="A72" s="12" t="str">
        <f t="shared" si="6"/>
        <v/>
      </c>
      <c r="B72" s="13"/>
      <c r="C72" s="14"/>
      <c r="D72" s="15"/>
      <c r="E72" s="239"/>
      <c r="F72" s="240"/>
      <c r="G72" s="20"/>
      <c r="H72" s="13"/>
      <c r="I72" s="30"/>
      <c r="J72" s="119"/>
      <c r="K72" s="32"/>
      <c r="L72" s="17"/>
      <c r="M72" s="18">
        <f t="shared" si="7"/>
        <v>0</v>
      </c>
      <c r="N72" s="19"/>
    </row>
    <row r="73" spans="1:14" ht="14.4" x14ac:dyDescent="0.25">
      <c r="A73" s="12" t="str">
        <f t="shared" si="6"/>
        <v/>
      </c>
      <c r="B73" s="13"/>
      <c r="C73" s="14"/>
      <c r="D73" s="15"/>
      <c r="E73" s="239"/>
      <c r="F73" s="240"/>
      <c r="G73" s="20"/>
      <c r="H73" s="13"/>
      <c r="I73" s="30"/>
      <c r="J73" s="119"/>
      <c r="K73" s="32"/>
      <c r="L73" s="17"/>
      <c r="M73" s="18">
        <f t="shared" si="7"/>
        <v>0</v>
      </c>
      <c r="N73" s="19"/>
    </row>
    <row r="74" spans="1:14" ht="14.4" x14ac:dyDescent="0.25">
      <c r="A74" s="12" t="str">
        <f t="shared" si="6"/>
        <v/>
      </c>
      <c r="B74" s="13"/>
      <c r="C74" s="14"/>
      <c r="D74" s="15"/>
      <c r="E74" s="239"/>
      <c r="F74" s="240"/>
      <c r="G74" s="20"/>
      <c r="H74" s="13"/>
      <c r="I74" s="30"/>
      <c r="J74" s="119"/>
      <c r="K74" s="32"/>
      <c r="L74" s="17"/>
      <c r="M74" s="18">
        <f t="shared" si="7"/>
        <v>0</v>
      </c>
      <c r="N74" s="19"/>
    </row>
    <row r="75" spans="1:14" ht="14.4" x14ac:dyDescent="0.25">
      <c r="A75" s="12" t="str">
        <f t="shared" si="6"/>
        <v/>
      </c>
      <c r="B75" s="13"/>
      <c r="C75" s="14"/>
      <c r="D75" s="15"/>
      <c r="E75" s="239"/>
      <c r="F75" s="240"/>
      <c r="G75" s="20"/>
      <c r="H75" s="13"/>
      <c r="I75" s="30"/>
      <c r="J75" s="119"/>
      <c r="K75" s="32"/>
      <c r="L75" s="17"/>
      <c r="M75" s="18">
        <f t="shared" si="7"/>
        <v>0</v>
      </c>
      <c r="N75" s="19"/>
    </row>
    <row r="76" spans="1:14" ht="14.4" x14ac:dyDescent="0.25">
      <c r="A76" s="12" t="str">
        <f t="shared" si="6"/>
        <v/>
      </c>
      <c r="B76" s="13"/>
      <c r="C76" s="14"/>
      <c r="D76" s="15"/>
      <c r="E76" s="239"/>
      <c r="F76" s="240"/>
      <c r="G76" s="20"/>
      <c r="H76" s="13"/>
      <c r="I76" s="30"/>
      <c r="J76" s="119"/>
      <c r="K76" s="32"/>
      <c r="L76" s="17"/>
      <c r="M76" s="18">
        <f t="shared" si="7"/>
        <v>0</v>
      </c>
      <c r="N76" s="19"/>
    </row>
    <row r="77" spans="1:14" ht="14.4" x14ac:dyDescent="0.25">
      <c r="A77" s="12" t="str">
        <f t="shared" si="6"/>
        <v/>
      </c>
      <c r="B77" s="13"/>
      <c r="C77" s="14"/>
      <c r="D77" s="15"/>
      <c r="E77" s="239"/>
      <c r="F77" s="240"/>
      <c r="G77" s="20"/>
      <c r="H77" s="13"/>
      <c r="I77" s="30"/>
      <c r="J77" s="119"/>
      <c r="K77" s="32"/>
      <c r="L77" s="17"/>
      <c r="M77" s="18">
        <f t="shared" si="7"/>
        <v>0</v>
      </c>
      <c r="N77" s="19"/>
    </row>
    <row r="78" spans="1:14" ht="14.4" x14ac:dyDescent="0.25">
      <c r="A78" s="12" t="str">
        <f t="shared" si="6"/>
        <v/>
      </c>
      <c r="B78" s="13"/>
      <c r="C78" s="14"/>
      <c r="D78" s="15"/>
      <c r="E78" s="239"/>
      <c r="F78" s="240"/>
      <c r="G78" s="20"/>
      <c r="H78" s="13"/>
      <c r="I78" s="30"/>
      <c r="J78" s="119"/>
      <c r="K78" s="32"/>
      <c r="L78" s="17"/>
      <c r="M78" s="18">
        <f t="shared" si="7"/>
        <v>0</v>
      </c>
      <c r="N78" s="19"/>
    </row>
    <row r="79" spans="1:14" ht="14.4" x14ac:dyDescent="0.25">
      <c r="A79" s="12" t="str">
        <f t="shared" si="6"/>
        <v/>
      </c>
      <c r="B79" s="13"/>
      <c r="C79" s="14"/>
      <c r="D79" s="15"/>
      <c r="E79" s="239"/>
      <c r="F79" s="240"/>
      <c r="G79" s="20"/>
      <c r="H79" s="13"/>
      <c r="I79" s="30"/>
      <c r="J79" s="119"/>
      <c r="K79" s="32"/>
      <c r="L79" s="17"/>
      <c r="M79" s="18">
        <f t="shared" si="7"/>
        <v>0</v>
      </c>
      <c r="N79" s="19"/>
    </row>
    <row r="80" spans="1:14" ht="14.4" x14ac:dyDescent="0.25">
      <c r="A80" s="12" t="str">
        <f t="shared" si="6"/>
        <v/>
      </c>
      <c r="B80" s="13"/>
      <c r="C80" s="14"/>
      <c r="D80" s="15"/>
      <c r="E80" s="239"/>
      <c r="F80" s="240"/>
      <c r="G80" s="20"/>
      <c r="H80" s="13"/>
      <c r="I80" s="30"/>
      <c r="J80" s="119"/>
      <c r="K80" s="32"/>
      <c r="L80" s="17"/>
      <c r="M80" s="18">
        <f t="shared" si="7"/>
        <v>0</v>
      </c>
      <c r="N80" s="19"/>
    </row>
    <row r="81" spans="1:14" ht="14.4" x14ac:dyDescent="0.25">
      <c r="A81" s="12" t="str">
        <f t="shared" si="6"/>
        <v/>
      </c>
      <c r="B81" s="13"/>
      <c r="C81" s="14"/>
      <c r="D81" s="15"/>
      <c r="E81" s="239"/>
      <c r="F81" s="240"/>
      <c r="G81" s="20"/>
      <c r="H81" s="13"/>
      <c r="I81" s="30"/>
      <c r="J81" s="119"/>
      <c r="K81" s="32"/>
      <c r="L81" s="17"/>
      <c r="M81" s="18">
        <f t="shared" si="7"/>
        <v>0</v>
      </c>
      <c r="N81" s="19"/>
    </row>
    <row r="82" spans="1:14" ht="14.4" x14ac:dyDescent="0.25">
      <c r="A82" s="12" t="str">
        <f t="shared" si="6"/>
        <v/>
      </c>
      <c r="B82" s="13"/>
      <c r="C82" s="14"/>
      <c r="D82" s="15"/>
      <c r="E82" s="239"/>
      <c r="F82" s="240"/>
      <c r="G82" s="20"/>
      <c r="H82" s="13"/>
      <c r="I82" s="30"/>
      <c r="J82" s="119"/>
      <c r="K82" s="32"/>
      <c r="L82" s="17"/>
      <c r="M82" s="18">
        <f t="shared" si="7"/>
        <v>0</v>
      </c>
      <c r="N82" s="19"/>
    </row>
    <row r="83" spans="1:14" ht="14.4" x14ac:dyDescent="0.25">
      <c r="A83" s="12" t="str">
        <f t="shared" si="6"/>
        <v/>
      </c>
      <c r="B83" s="13"/>
      <c r="C83" s="14"/>
      <c r="D83" s="15"/>
      <c r="E83" s="239"/>
      <c r="F83" s="240"/>
      <c r="G83" s="20"/>
      <c r="H83" s="13"/>
      <c r="I83" s="30"/>
      <c r="J83" s="119"/>
      <c r="K83" s="32"/>
      <c r="L83" s="17"/>
      <c r="M83" s="18">
        <f t="shared" si="7"/>
        <v>0</v>
      </c>
      <c r="N83" s="19"/>
    </row>
    <row r="84" spans="1:14" ht="14.4" x14ac:dyDescent="0.25">
      <c r="A84" s="12" t="str">
        <f t="shared" si="6"/>
        <v/>
      </c>
      <c r="B84" s="13"/>
      <c r="C84" s="14"/>
      <c r="D84" s="15"/>
      <c r="E84" s="239"/>
      <c r="F84" s="240"/>
      <c r="G84" s="20"/>
      <c r="H84" s="13"/>
      <c r="I84" s="30"/>
      <c r="J84" s="119"/>
      <c r="K84" s="32"/>
      <c r="L84" s="17"/>
      <c r="M84" s="18">
        <f t="shared" si="7"/>
        <v>0</v>
      </c>
      <c r="N84" s="19"/>
    </row>
    <row r="85" spans="1:14" ht="14.4" x14ac:dyDescent="0.25">
      <c r="A85" s="12" t="str">
        <f t="shared" si="6"/>
        <v/>
      </c>
      <c r="B85" s="13"/>
      <c r="C85" s="14"/>
      <c r="D85" s="15"/>
      <c r="E85" s="239"/>
      <c r="F85" s="240"/>
      <c r="G85" s="20"/>
      <c r="H85" s="13"/>
      <c r="I85" s="30"/>
      <c r="J85" s="119"/>
      <c r="K85" s="32"/>
      <c r="L85" s="17"/>
      <c r="M85" s="18">
        <f t="shared" si="7"/>
        <v>0</v>
      </c>
      <c r="N85" s="19"/>
    </row>
    <row r="86" spans="1:14" ht="14.4" x14ac:dyDescent="0.25">
      <c r="A86" s="12" t="str">
        <f t="shared" si="6"/>
        <v/>
      </c>
      <c r="B86" s="13"/>
      <c r="C86" s="14"/>
      <c r="D86" s="15"/>
      <c r="E86" s="239"/>
      <c r="F86" s="240"/>
      <c r="G86" s="20"/>
      <c r="H86" s="13"/>
      <c r="I86" s="30"/>
      <c r="J86" s="119"/>
      <c r="K86" s="32"/>
      <c r="L86" s="17"/>
      <c r="M86" s="18">
        <f t="shared" si="7"/>
        <v>0</v>
      </c>
      <c r="N86" s="19"/>
    </row>
    <row r="87" spans="1:14" ht="14.4" x14ac:dyDescent="0.25">
      <c r="A87" s="12" t="str">
        <f t="shared" si="6"/>
        <v/>
      </c>
      <c r="B87" s="13"/>
      <c r="C87" s="14"/>
      <c r="D87" s="15"/>
      <c r="E87" s="239"/>
      <c r="F87" s="240"/>
      <c r="G87" s="20"/>
      <c r="H87" s="13"/>
      <c r="I87" s="30"/>
      <c r="J87" s="119"/>
      <c r="K87" s="32"/>
      <c r="L87" s="17"/>
      <c r="M87" s="18">
        <f t="shared" si="7"/>
        <v>0</v>
      </c>
      <c r="N87" s="19"/>
    </row>
    <row r="88" spans="1:14" ht="14.4" x14ac:dyDescent="0.25">
      <c r="A88" s="12" t="str">
        <f t="shared" si="6"/>
        <v/>
      </c>
      <c r="B88" s="13"/>
      <c r="C88" s="14"/>
      <c r="D88" s="15"/>
      <c r="E88" s="239"/>
      <c r="F88" s="240"/>
      <c r="G88" s="20"/>
      <c r="H88" s="13"/>
      <c r="I88" s="30"/>
      <c r="J88" s="119"/>
      <c r="K88" s="32"/>
      <c r="L88" s="17"/>
      <c r="M88" s="18">
        <f t="shared" si="7"/>
        <v>0</v>
      </c>
      <c r="N88" s="19"/>
    </row>
    <row r="89" spans="1:14" ht="14.4" x14ac:dyDescent="0.25">
      <c r="A89" s="12" t="str">
        <f t="shared" si="6"/>
        <v/>
      </c>
      <c r="B89" s="13"/>
      <c r="C89" s="14"/>
      <c r="D89" s="15"/>
      <c r="E89" s="239"/>
      <c r="F89" s="240"/>
      <c r="G89" s="20"/>
      <c r="H89" s="13"/>
      <c r="I89" s="30"/>
      <c r="J89" s="119"/>
      <c r="K89" s="32"/>
      <c r="L89" s="17"/>
      <c r="M89" s="18">
        <f t="shared" si="7"/>
        <v>0</v>
      </c>
      <c r="N89" s="19"/>
    </row>
    <row r="90" spans="1:14" ht="14.4" x14ac:dyDescent="0.25">
      <c r="A90" s="12" t="str">
        <f t="shared" si="6"/>
        <v/>
      </c>
      <c r="B90" s="13"/>
      <c r="C90" s="14"/>
      <c r="D90" s="15"/>
      <c r="E90" s="239"/>
      <c r="F90" s="240"/>
      <c r="G90" s="20"/>
      <c r="H90" s="13"/>
      <c r="I90" s="30"/>
      <c r="J90" s="119"/>
      <c r="K90" s="32"/>
      <c r="L90" s="17"/>
      <c r="M90" s="18">
        <f t="shared" si="7"/>
        <v>0</v>
      </c>
      <c r="N90" s="19"/>
    </row>
    <row r="91" spans="1:14" ht="14.4" x14ac:dyDescent="0.25">
      <c r="A91" s="12" t="str">
        <f t="shared" si="6"/>
        <v/>
      </c>
      <c r="B91" s="13"/>
      <c r="C91" s="14"/>
      <c r="D91" s="15"/>
      <c r="E91" s="239"/>
      <c r="F91" s="240"/>
      <c r="G91" s="20"/>
      <c r="H91" s="13"/>
      <c r="I91" s="30"/>
      <c r="J91" s="119"/>
      <c r="K91" s="32"/>
      <c r="L91" s="17"/>
      <c r="M91" s="18">
        <f t="shared" si="7"/>
        <v>0</v>
      </c>
      <c r="N91" s="19"/>
    </row>
    <row r="92" spans="1:14" ht="14.4" x14ac:dyDescent="0.25">
      <c r="A92" s="12" t="str">
        <f t="shared" si="6"/>
        <v/>
      </c>
      <c r="B92" s="13"/>
      <c r="C92" s="14"/>
      <c r="D92" s="15"/>
      <c r="E92" s="239"/>
      <c r="F92" s="240"/>
      <c r="G92" s="20"/>
      <c r="H92" s="13"/>
      <c r="I92" s="30"/>
      <c r="J92" s="119"/>
      <c r="K92" s="32"/>
      <c r="L92" s="17"/>
      <c r="M92" s="18">
        <f t="shared" si="7"/>
        <v>0</v>
      </c>
      <c r="N92" s="19"/>
    </row>
    <row r="93" spans="1:14" ht="14.4" x14ac:dyDescent="0.25">
      <c r="A93" s="12" t="str">
        <f t="shared" si="6"/>
        <v/>
      </c>
      <c r="B93" s="13"/>
      <c r="C93" s="14"/>
      <c r="D93" s="15"/>
      <c r="E93" s="239"/>
      <c r="F93" s="240"/>
      <c r="G93" s="20"/>
      <c r="H93" s="13"/>
      <c r="I93" s="30"/>
      <c r="J93" s="119"/>
      <c r="K93" s="32"/>
      <c r="L93" s="17"/>
      <c r="M93" s="18">
        <f t="shared" si="7"/>
        <v>0</v>
      </c>
      <c r="N93" s="19"/>
    </row>
    <row r="94" spans="1:14" ht="14.4" x14ac:dyDescent="0.25">
      <c r="A94" s="12" t="str">
        <f t="shared" si="6"/>
        <v/>
      </c>
      <c r="B94" s="13"/>
      <c r="C94" s="14"/>
      <c r="D94" s="15"/>
      <c r="E94" s="239"/>
      <c r="F94" s="240"/>
      <c r="G94" s="20"/>
      <c r="H94" s="13"/>
      <c r="I94" s="30"/>
      <c r="J94" s="119"/>
      <c r="K94" s="32"/>
      <c r="L94" s="17"/>
      <c r="M94" s="18">
        <f t="shared" si="7"/>
        <v>0</v>
      </c>
      <c r="N94" s="19"/>
    </row>
    <row r="95" spans="1:14" ht="14.4" x14ac:dyDescent="0.25">
      <c r="A95" s="12" t="str">
        <f t="shared" si="6"/>
        <v/>
      </c>
      <c r="B95" s="13"/>
      <c r="C95" s="14"/>
      <c r="D95" s="15"/>
      <c r="E95" s="239"/>
      <c r="F95" s="240"/>
      <c r="G95" s="20"/>
      <c r="H95" s="13"/>
      <c r="I95" s="30"/>
      <c r="J95" s="119"/>
      <c r="K95" s="32"/>
      <c r="L95" s="17"/>
      <c r="M95" s="18">
        <f t="shared" si="7"/>
        <v>0</v>
      </c>
      <c r="N95" s="19"/>
    </row>
    <row r="96" spans="1:14" ht="14.4" x14ac:dyDescent="0.25">
      <c r="A96" s="12" t="str">
        <f t="shared" si="6"/>
        <v/>
      </c>
      <c r="B96" s="13"/>
      <c r="C96" s="14"/>
      <c r="D96" s="15"/>
      <c r="E96" s="239"/>
      <c r="F96" s="240"/>
      <c r="G96" s="20"/>
      <c r="H96" s="13"/>
      <c r="I96" s="30"/>
      <c r="J96" s="119"/>
      <c r="K96" s="32"/>
      <c r="L96" s="17"/>
      <c r="M96" s="18">
        <f t="shared" si="7"/>
        <v>0</v>
      </c>
      <c r="N96" s="19"/>
    </row>
    <row r="97" spans="1:14" ht="14.4" x14ac:dyDescent="0.25">
      <c r="A97" s="12" t="str">
        <f t="shared" si="6"/>
        <v/>
      </c>
      <c r="B97" s="13"/>
      <c r="C97" s="14"/>
      <c r="D97" s="15"/>
      <c r="E97" s="239"/>
      <c r="F97" s="240"/>
      <c r="G97" s="20"/>
      <c r="H97" s="13"/>
      <c r="I97" s="30"/>
      <c r="J97" s="119"/>
      <c r="K97" s="32"/>
      <c r="L97" s="17"/>
      <c r="M97" s="18">
        <f t="shared" si="7"/>
        <v>0</v>
      </c>
      <c r="N97" s="19"/>
    </row>
    <row r="98" spans="1:14" ht="14.4" x14ac:dyDescent="0.25">
      <c r="A98" s="12" t="str">
        <f t="shared" si="6"/>
        <v/>
      </c>
      <c r="B98" s="13"/>
      <c r="C98" s="14"/>
      <c r="D98" s="15"/>
      <c r="E98" s="239"/>
      <c r="F98" s="240"/>
      <c r="G98" s="20"/>
      <c r="H98" s="13"/>
      <c r="I98" s="30"/>
      <c r="J98" s="119"/>
      <c r="K98" s="32"/>
      <c r="L98" s="17"/>
      <c r="M98" s="18">
        <f t="shared" si="7"/>
        <v>0</v>
      </c>
      <c r="N98" s="19"/>
    </row>
    <row r="99" spans="1:14" ht="14.4" x14ac:dyDescent="0.25">
      <c r="A99" s="12" t="str">
        <f t="shared" si="6"/>
        <v/>
      </c>
      <c r="B99" s="13"/>
      <c r="C99" s="14"/>
      <c r="D99" s="15"/>
      <c r="E99" s="239"/>
      <c r="F99" s="240"/>
      <c r="G99" s="20"/>
      <c r="H99" s="13"/>
      <c r="I99" s="30"/>
      <c r="J99" s="119"/>
      <c r="K99" s="32"/>
      <c r="L99" s="17"/>
      <c r="M99" s="18">
        <f t="shared" si="7"/>
        <v>0</v>
      </c>
      <c r="N99" s="19"/>
    </row>
    <row r="100" spans="1:14" ht="14.4" x14ac:dyDescent="0.25">
      <c r="A100" s="12" t="str">
        <f t="shared" si="6"/>
        <v/>
      </c>
      <c r="B100" s="13"/>
      <c r="C100" s="14"/>
      <c r="D100" s="15"/>
      <c r="E100" s="239"/>
      <c r="F100" s="240"/>
      <c r="G100" s="20"/>
      <c r="H100" s="13"/>
      <c r="I100" s="30"/>
      <c r="J100" s="119"/>
      <c r="K100" s="32"/>
      <c r="L100" s="17"/>
      <c r="M100" s="18">
        <f t="shared" si="7"/>
        <v>0</v>
      </c>
      <c r="N100" s="19"/>
    </row>
    <row r="101" spans="1:14" ht="14.4" x14ac:dyDescent="0.25">
      <c r="A101" s="12" t="str">
        <f t="shared" si="6"/>
        <v/>
      </c>
      <c r="B101" s="13"/>
      <c r="C101" s="14"/>
      <c r="D101" s="15"/>
      <c r="E101" s="239"/>
      <c r="F101" s="240"/>
      <c r="G101" s="20"/>
      <c r="H101" s="13"/>
      <c r="I101" s="30"/>
      <c r="J101" s="119"/>
      <c r="K101" s="32"/>
      <c r="L101" s="17"/>
      <c r="M101" s="18">
        <f t="shared" si="7"/>
        <v>0</v>
      </c>
      <c r="N101" s="19"/>
    </row>
    <row r="102" spans="1:14" ht="14.4" x14ac:dyDescent="0.25">
      <c r="A102" s="12" t="str">
        <f t="shared" ref="A102:A131" si="8">CONCATENATE(B102,C102,D102)</f>
        <v/>
      </c>
      <c r="B102" s="13"/>
      <c r="C102" s="14"/>
      <c r="D102" s="15"/>
      <c r="E102" s="239"/>
      <c r="F102" s="240"/>
      <c r="G102" s="20"/>
      <c r="H102" s="13"/>
      <c r="I102" s="30"/>
      <c r="J102" s="119"/>
      <c r="K102" s="32"/>
      <c r="L102" s="17"/>
      <c r="M102" s="18">
        <f t="shared" si="7"/>
        <v>0</v>
      </c>
      <c r="N102" s="19"/>
    </row>
    <row r="103" spans="1:14" ht="14.4" x14ac:dyDescent="0.25">
      <c r="A103" s="12" t="str">
        <f t="shared" si="8"/>
        <v/>
      </c>
      <c r="B103" s="13"/>
      <c r="C103" s="14"/>
      <c r="D103" s="15"/>
      <c r="E103" s="239"/>
      <c r="F103" s="240"/>
      <c r="G103" s="20"/>
      <c r="H103" s="13"/>
      <c r="I103" s="30"/>
      <c r="J103" s="119"/>
      <c r="K103" s="32"/>
      <c r="L103" s="17"/>
      <c r="M103" s="18">
        <f t="shared" si="7"/>
        <v>0</v>
      </c>
      <c r="N103" s="19"/>
    </row>
    <row r="104" spans="1:14" ht="14.4" x14ac:dyDescent="0.25">
      <c r="A104" s="12" t="str">
        <f t="shared" si="8"/>
        <v/>
      </c>
      <c r="B104" s="13"/>
      <c r="C104" s="14"/>
      <c r="D104" s="15"/>
      <c r="E104" s="239"/>
      <c r="F104" s="240"/>
      <c r="G104" s="20"/>
      <c r="H104" s="13"/>
      <c r="I104" s="30"/>
      <c r="J104" s="119"/>
      <c r="K104" s="32"/>
      <c r="L104" s="17"/>
      <c r="M104" s="18">
        <f t="shared" si="7"/>
        <v>0</v>
      </c>
      <c r="N104" s="19"/>
    </row>
    <row r="105" spans="1:14" ht="14.4" x14ac:dyDescent="0.25">
      <c r="A105" s="12" t="str">
        <f t="shared" si="8"/>
        <v/>
      </c>
      <c r="B105" s="13"/>
      <c r="C105" s="14"/>
      <c r="D105" s="15"/>
      <c r="E105" s="239"/>
      <c r="F105" s="240"/>
      <c r="G105" s="20"/>
      <c r="H105" s="13"/>
      <c r="I105" s="30"/>
      <c r="J105" s="119"/>
      <c r="K105" s="32"/>
      <c r="L105" s="17"/>
      <c r="M105" s="18">
        <f t="shared" si="7"/>
        <v>0</v>
      </c>
      <c r="N105" s="19"/>
    </row>
    <row r="106" spans="1:14" ht="14.4" x14ac:dyDescent="0.25">
      <c r="A106" s="12" t="str">
        <f t="shared" si="8"/>
        <v/>
      </c>
      <c r="B106" s="13"/>
      <c r="C106" s="14"/>
      <c r="D106" s="15"/>
      <c r="E106" s="239"/>
      <c r="F106" s="240"/>
      <c r="G106" s="20"/>
      <c r="H106" s="13"/>
      <c r="I106" s="30"/>
      <c r="J106" s="119"/>
      <c r="K106" s="32"/>
      <c r="L106" s="17"/>
      <c r="M106" s="18">
        <f t="shared" si="7"/>
        <v>0</v>
      </c>
      <c r="N106" s="19"/>
    </row>
    <row r="107" spans="1:14" ht="14.4" x14ac:dyDescent="0.25">
      <c r="A107" s="12" t="str">
        <f t="shared" si="8"/>
        <v/>
      </c>
      <c r="B107" s="13"/>
      <c r="C107" s="14"/>
      <c r="D107" s="15"/>
      <c r="E107" s="239"/>
      <c r="F107" s="240"/>
      <c r="G107" s="20"/>
      <c r="H107" s="13"/>
      <c r="I107" s="30"/>
      <c r="J107" s="119"/>
      <c r="K107" s="32"/>
      <c r="L107" s="17"/>
      <c r="M107" s="18">
        <f t="shared" si="7"/>
        <v>0</v>
      </c>
      <c r="N107" s="19"/>
    </row>
    <row r="108" spans="1:14" ht="14.4" x14ac:dyDescent="0.25">
      <c r="A108" s="12" t="str">
        <f t="shared" si="8"/>
        <v/>
      </c>
      <c r="B108" s="13"/>
      <c r="C108" s="14"/>
      <c r="D108" s="15"/>
      <c r="E108" s="239"/>
      <c r="F108" s="240"/>
      <c r="G108" s="20"/>
      <c r="H108" s="13"/>
      <c r="I108" s="30"/>
      <c r="J108" s="119"/>
      <c r="K108" s="32"/>
      <c r="L108" s="17"/>
      <c r="M108" s="18">
        <f t="shared" si="7"/>
        <v>0</v>
      </c>
      <c r="N108" s="19"/>
    </row>
    <row r="109" spans="1:14" ht="14.4" x14ac:dyDescent="0.25">
      <c r="A109" s="12" t="str">
        <f t="shared" si="8"/>
        <v/>
      </c>
      <c r="B109" s="13"/>
      <c r="C109" s="14"/>
      <c r="D109" s="15"/>
      <c r="E109" s="239"/>
      <c r="F109" s="240"/>
      <c r="G109" s="20"/>
      <c r="H109" s="13"/>
      <c r="I109" s="30"/>
      <c r="J109" s="119"/>
      <c r="K109" s="32"/>
      <c r="L109" s="17"/>
      <c r="M109" s="18">
        <f t="shared" si="7"/>
        <v>0</v>
      </c>
      <c r="N109" s="19"/>
    </row>
    <row r="110" spans="1:14" ht="14.4" x14ac:dyDescent="0.25">
      <c r="A110" s="12" t="str">
        <f t="shared" si="8"/>
        <v/>
      </c>
      <c r="B110" s="13"/>
      <c r="C110" s="14"/>
      <c r="D110" s="15"/>
      <c r="E110" s="239"/>
      <c r="F110" s="240"/>
      <c r="G110" s="20"/>
      <c r="H110" s="13"/>
      <c r="I110" s="30"/>
      <c r="J110" s="119"/>
      <c r="K110" s="32"/>
      <c r="L110" s="17"/>
      <c r="M110" s="18">
        <f t="shared" si="7"/>
        <v>0</v>
      </c>
      <c r="N110" s="19"/>
    </row>
    <row r="111" spans="1:14" ht="14.4" x14ac:dyDescent="0.25">
      <c r="A111" s="12" t="str">
        <f t="shared" si="8"/>
        <v/>
      </c>
      <c r="B111" s="13"/>
      <c r="C111" s="14"/>
      <c r="D111" s="15"/>
      <c r="E111" s="239"/>
      <c r="F111" s="240"/>
      <c r="G111" s="20"/>
      <c r="H111" s="13"/>
      <c r="I111" s="30"/>
      <c r="J111" s="119"/>
      <c r="K111" s="32"/>
      <c r="L111" s="17"/>
      <c r="M111" s="18">
        <f t="shared" si="7"/>
        <v>0</v>
      </c>
      <c r="N111" s="19"/>
    </row>
    <row r="112" spans="1:14" ht="14.4" x14ac:dyDescent="0.25">
      <c r="A112" s="12" t="str">
        <f t="shared" si="8"/>
        <v/>
      </c>
      <c r="B112" s="13"/>
      <c r="C112" s="14"/>
      <c r="D112" s="15"/>
      <c r="E112" s="239"/>
      <c r="F112" s="240"/>
      <c r="G112" s="20"/>
      <c r="H112" s="13"/>
      <c r="I112" s="30"/>
      <c r="J112" s="119"/>
      <c r="K112" s="32"/>
      <c r="L112" s="17"/>
      <c r="M112" s="18">
        <f t="shared" si="7"/>
        <v>0</v>
      </c>
      <c r="N112" s="19"/>
    </row>
    <row r="113" spans="1:14" ht="14.4" x14ac:dyDescent="0.25">
      <c r="A113" s="12" t="str">
        <f t="shared" si="8"/>
        <v/>
      </c>
      <c r="B113" s="13"/>
      <c r="C113" s="14"/>
      <c r="D113" s="15"/>
      <c r="E113" s="239"/>
      <c r="F113" s="240"/>
      <c r="G113" s="20"/>
      <c r="H113" s="13"/>
      <c r="I113" s="30"/>
      <c r="J113" s="119"/>
      <c r="K113" s="32"/>
      <c r="L113" s="17"/>
      <c r="M113" s="18">
        <f t="shared" si="7"/>
        <v>0</v>
      </c>
      <c r="N113" s="19"/>
    </row>
    <row r="114" spans="1:14" ht="14.4" x14ac:dyDescent="0.25">
      <c r="A114" s="12" t="str">
        <f t="shared" si="8"/>
        <v/>
      </c>
      <c r="B114" s="13"/>
      <c r="C114" s="14"/>
      <c r="D114" s="15"/>
      <c r="E114" s="239"/>
      <c r="F114" s="240"/>
      <c r="G114" s="20"/>
      <c r="H114" s="13"/>
      <c r="I114" s="30"/>
      <c r="J114" s="119"/>
      <c r="K114" s="32"/>
      <c r="L114" s="17"/>
      <c r="M114" s="18">
        <f t="shared" si="7"/>
        <v>0</v>
      </c>
      <c r="N114" s="19"/>
    </row>
    <row r="115" spans="1:14" ht="14.4" x14ac:dyDescent="0.25">
      <c r="A115" s="12" t="str">
        <f t="shared" si="8"/>
        <v/>
      </c>
      <c r="B115" s="13"/>
      <c r="C115" s="14"/>
      <c r="D115" s="15"/>
      <c r="E115" s="239"/>
      <c r="F115" s="240"/>
      <c r="G115" s="20"/>
      <c r="H115" s="13"/>
      <c r="I115" s="30"/>
      <c r="J115" s="119"/>
      <c r="K115" s="32"/>
      <c r="L115" s="17"/>
      <c r="M115" s="18">
        <f t="shared" si="7"/>
        <v>0</v>
      </c>
      <c r="N115" s="19"/>
    </row>
    <row r="116" spans="1:14" ht="14.4" x14ac:dyDescent="0.25">
      <c r="A116" s="12" t="str">
        <f t="shared" si="8"/>
        <v/>
      </c>
      <c r="B116" s="13"/>
      <c r="C116" s="14"/>
      <c r="D116" s="15"/>
      <c r="E116" s="239"/>
      <c r="F116" s="240"/>
      <c r="G116" s="20"/>
      <c r="H116" s="13"/>
      <c r="I116" s="30"/>
      <c r="J116" s="119"/>
      <c r="K116" s="32"/>
      <c r="L116" s="17"/>
      <c r="M116" s="18">
        <f t="shared" si="7"/>
        <v>0</v>
      </c>
      <c r="N116" s="19"/>
    </row>
    <row r="117" spans="1:14" ht="14.4" x14ac:dyDescent="0.25">
      <c r="A117" s="12" t="str">
        <f t="shared" si="8"/>
        <v/>
      </c>
      <c r="B117" s="13"/>
      <c r="C117" s="14"/>
      <c r="D117" s="15"/>
      <c r="E117" s="239"/>
      <c r="F117" s="240"/>
      <c r="G117" s="20"/>
      <c r="H117" s="13"/>
      <c r="I117" s="30"/>
      <c r="J117" s="119"/>
      <c r="K117" s="32"/>
      <c r="L117" s="17"/>
      <c r="M117" s="18">
        <f t="shared" si="7"/>
        <v>0</v>
      </c>
      <c r="N117" s="19"/>
    </row>
    <row r="118" spans="1:14" ht="14.4" x14ac:dyDescent="0.25">
      <c r="A118" s="12" t="str">
        <f t="shared" si="8"/>
        <v/>
      </c>
      <c r="B118" s="13"/>
      <c r="C118" s="14"/>
      <c r="D118" s="15"/>
      <c r="E118" s="239"/>
      <c r="F118" s="240"/>
      <c r="G118" s="20"/>
      <c r="H118" s="13"/>
      <c r="I118" s="30"/>
      <c r="J118" s="119"/>
      <c r="K118" s="32"/>
      <c r="L118" s="17"/>
      <c r="M118" s="18">
        <f t="shared" si="7"/>
        <v>0</v>
      </c>
      <c r="N118" s="19"/>
    </row>
    <row r="119" spans="1:14" ht="14.4" x14ac:dyDescent="0.25">
      <c r="A119" s="12" t="str">
        <f t="shared" si="8"/>
        <v/>
      </c>
      <c r="B119" s="13"/>
      <c r="C119" s="14"/>
      <c r="D119" s="15"/>
      <c r="E119" s="239"/>
      <c r="F119" s="240"/>
      <c r="G119" s="20"/>
      <c r="H119" s="13"/>
      <c r="I119" s="30"/>
      <c r="J119" s="119"/>
      <c r="K119" s="32"/>
      <c r="L119" s="17"/>
      <c r="M119" s="18">
        <f t="shared" si="7"/>
        <v>0</v>
      </c>
      <c r="N119" s="19"/>
    </row>
    <row r="120" spans="1:14" ht="14.4" x14ac:dyDescent="0.25">
      <c r="A120" s="12" t="str">
        <f t="shared" si="8"/>
        <v/>
      </c>
      <c r="B120" s="13"/>
      <c r="C120" s="14"/>
      <c r="D120" s="15"/>
      <c r="E120" s="239"/>
      <c r="F120" s="240"/>
      <c r="G120" s="20"/>
      <c r="H120" s="13"/>
      <c r="I120" s="30"/>
      <c r="J120" s="119"/>
      <c r="K120" s="32"/>
      <c r="L120" s="17"/>
      <c r="M120" s="18">
        <f t="shared" si="7"/>
        <v>0</v>
      </c>
      <c r="N120" s="19"/>
    </row>
    <row r="121" spans="1:14" ht="14.4" x14ac:dyDescent="0.25">
      <c r="A121" s="12" t="str">
        <f t="shared" si="8"/>
        <v/>
      </c>
      <c r="B121" s="13"/>
      <c r="C121" s="14"/>
      <c r="D121" s="15"/>
      <c r="E121" s="239"/>
      <c r="F121" s="240"/>
      <c r="G121" s="20"/>
      <c r="H121" s="13"/>
      <c r="I121" s="30"/>
      <c r="J121" s="119"/>
      <c r="K121" s="32"/>
      <c r="L121" s="17"/>
      <c r="M121" s="18">
        <f t="shared" si="7"/>
        <v>0</v>
      </c>
      <c r="N121" s="19"/>
    </row>
    <row r="122" spans="1:14" ht="14.4" x14ac:dyDescent="0.25">
      <c r="A122" s="12" t="str">
        <f t="shared" si="8"/>
        <v/>
      </c>
      <c r="B122" s="13"/>
      <c r="C122" s="14"/>
      <c r="D122" s="15"/>
      <c r="E122" s="239"/>
      <c r="F122" s="240"/>
      <c r="G122" s="20"/>
      <c r="H122" s="13"/>
      <c r="I122" s="30"/>
      <c r="J122" s="119"/>
      <c r="K122" s="32"/>
      <c r="L122" s="17"/>
      <c r="M122" s="18">
        <f t="shared" si="7"/>
        <v>0</v>
      </c>
      <c r="N122" s="19"/>
    </row>
    <row r="123" spans="1:14" ht="14.4" x14ac:dyDescent="0.25">
      <c r="A123" s="12" t="str">
        <f t="shared" si="8"/>
        <v/>
      </c>
      <c r="B123" s="13"/>
      <c r="C123" s="14"/>
      <c r="D123" s="15"/>
      <c r="E123" s="239"/>
      <c r="F123" s="240"/>
      <c r="G123" s="20"/>
      <c r="H123" s="13"/>
      <c r="I123" s="30"/>
      <c r="J123" s="119"/>
      <c r="K123" s="32"/>
      <c r="L123" s="17"/>
      <c r="M123" s="18">
        <f t="shared" si="7"/>
        <v>0</v>
      </c>
      <c r="N123" s="19"/>
    </row>
    <row r="124" spans="1:14" ht="14.4" x14ac:dyDescent="0.25">
      <c r="A124" s="12" t="str">
        <f t="shared" si="8"/>
        <v/>
      </c>
      <c r="B124" s="13"/>
      <c r="C124" s="14"/>
      <c r="D124" s="15"/>
      <c r="E124" s="239"/>
      <c r="F124" s="240"/>
      <c r="G124" s="20"/>
      <c r="H124" s="13"/>
      <c r="I124" s="30"/>
      <c r="J124" s="119"/>
      <c r="K124" s="32"/>
      <c r="L124" s="17"/>
      <c r="M124" s="18">
        <f t="shared" si="7"/>
        <v>0</v>
      </c>
      <c r="N124" s="19"/>
    </row>
    <row r="125" spans="1:14" ht="14.4" x14ac:dyDescent="0.25">
      <c r="A125" s="12" t="str">
        <f t="shared" si="8"/>
        <v/>
      </c>
      <c r="B125" s="13"/>
      <c r="C125" s="14"/>
      <c r="D125" s="15"/>
      <c r="E125" s="239"/>
      <c r="F125" s="240"/>
      <c r="G125" s="20"/>
      <c r="H125" s="13"/>
      <c r="I125" s="30"/>
      <c r="J125" s="119"/>
      <c r="K125" s="32"/>
      <c r="L125" s="17"/>
      <c r="M125" s="18">
        <f t="shared" si="7"/>
        <v>0</v>
      </c>
      <c r="N125" s="19"/>
    </row>
    <row r="126" spans="1:14" ht="14.4" x14ac:dyDescent="0.25">
      <c r="A126" s="12" t="str">
        <f t="shared" si="8"/>
        <v/>
      </c>
      <c r="B126" s="13"/>
      <c r="C126" s="14"/>
      <c r="D126" s="15"/>
      <c r="E126" s="239"/>
      <c r="F126" s="240"/>
      <c r="G126" s="20"/>
      <c r="H126" s="13"/>
      <c r="I126" s="30"/>
      <c r="J126" s="119"/>
      <c r="K126" s="32"/>
      <c r="L126" s="17"/>
      <c r="M126" s="18">
        <f t="shared" si="7"/>
        <v>0</v>
      </c>
      <c r="N126" s="19"/>
    </row>
    <row r="127" spans="1:14" ht="14.4" x14ac:dyDescent="0.25">
      <c r="A127" s="12" t="str">
        <f t="shared" si="8"/>
        <v/>
      </c>
      <c r="B127" s="13"/>
      <c r="C127" s="14"/>
      <c r="D127" s="15"/>
      <c r="E127" s="239"/>
      <c r="F127" s="240"/>
      <c r="G127" s="20"/>
      <c r="H127" s="13"/>
      <c r="I127" s="30"/>
      <c r="J127" s="119"/>
      <c r="K127" s="32"/>
      <c r="L127" s="17"/>
      <c r="M127" s="18">
        <f t="shared" si="7"/>
        <v>0</v>
      </c>
      <c r="N127" s="19"/>
    </row>
    <row r="128" spans="1:14" ht="14.4" x14ac:dyDescent="0.25">
      <c r="A128" s="12" t="str">
        <f t="shared" si="8"/>
        <v/>
      </c>
      <c r="B128" s="13"/>
      <c r="C128" s="14"/>
      <c r="D128" s="15"/>
      <c r="E128" s="239"/>
      <c r="F128" s="240"/>
      <c r="G128" s="20"/>
      <c r="H128" s="13"/>
      <c r="I128" s="30"/>
      <c r="J128" s="119"/>
      <c r="K128" s="32"/>
      <c r="L128" s="17"/>
      <c r="M128" s="18">
        <f t="shared" si="7"/>
        <v>0</v>
      </c>
      <c r="N128" s="19"/>
    </row>
    <row r="129" spans="1:14" ht="14.4" x14ac:dyDescent="0.25">
      <c r="A129" s="12" t="str">
        <f t="shared" si="8"/>
        <v/>
      </c>
      <c r="B129" s="13"/>
      <c r="C129" s="14"/>
      <c r="D129" s="15"/>
      <c r="E129" s="239"/>
      <c r="F129" s="240"/>
      <c r="G129" s="20"/>
      <c r="H129" s="13"/>
      <c r="I129" s="30"/>
      <c r="J129" s="119"/>
      <c r="K129" s="32"/>
      <c r="L129" s="17"/>
      <c r="M129" s="18">
        <f t="shared" si="7"/>
        <v>0</v>
      </c>
      <c r="N129" s="19"/>
    </row>
    <row r="130" spans="1:14" ht="14.4" x14ac:dyDescent="0.25">
      <c r="A130" s="12" t="str">
        <f t="shared" si="8"/>
        <v/>
      </c>
      <c r="B130" s="13"/>
      <c r="C130" s="14"/>
      <c r="D130" s="15"/>
      <c r="E130" s="239"/>
      <c r="F130" s="240"/>
      <c r="G130" s="20"/>
      <c r="H130" s="13"/>
      <c r="I130" s="30"/>
      <c r="J130" s="119"/>
      <c r="K130" s="32"/>
      <c r="L130" s="17"/>
      <c r="M130" s="18">
        <f t="shared" si="7"/>
        <v>0</v>
      </c>
      <c r="N130" s="19"/>
    </row>
    <row r="131" spans="1:14" ht="14.4" x14ac:dyDescent="0.25">
      <c r="A131" s="12" t="str">
        <f t="shared" si="8"/>
        <v/>
      </c>
      <c r="B131" s="13"/>
      <c r="C131" s="14"/>
      <c r="D131" s="15"/>
      <c r="E131" s="239"/>
      <c r="F131" s="240"/>
      <c r="G131" s="20"/>
      <c r="H131" s="13"/>
      <c r="I131" s="30"/>
      <c r="J131" s="119"/>
      <c r="K131" s="32"/>
      <c r="L131" s="17"/>
      <c r="M131" s="18">
        <f t="shared" si="7"/>
        <v>0</v>
      </c>
      <c r="N131" s="19"/>
    </row>
  </sheetData>
  <autoFilter ref="A3:N131" xr:uid="{0F897E1E-1EF6-405E-939F-F0F245FF1361}">
    <filterColumn colId="6" showButton="0"/>
    <filterColumn colId="7" showButton="0"/>
    <filterColumn colId="8" showButton="0"/>
    <filterColumn colId="9" showButton="0"/>
    <sortState xmlns:xlrd2="http://schemas.microsoft.com/office/spreadsheetml/2017/richdata2" ref="A8:N131">
      <sortCondition ref="B3:B131"/>
    </sortState>
  </autoFilter>
  <mergeCells count="19">
    <mergeCell ref="F3:F4"/>
    <mergeCell ref="E1:J1"/>
    <mergeCell ref="L1:M1"/>
    <mergeCell ref="B2:M2"/>
    <mergeCell ref="G3:K3"/>
    <mergeCell ref="M3:M5"/>
    <mergeCell ref="K4:K5"/>
    <mergeCell ref="E5:F5"/>
    <mergeCell ref="L3:L5"/>
    <mergeCell ref="G4:G5"/>
    <mergeCell ref="H4:H5"/>
    <mergeCell ref="I4:I5"/>
    <mergeCell ref="J4:J5"/>
    <mergeCell ref="B1:C1"/>
    <mergeCell ref="A3:A5"/>
    <mergeCell ref="B3:B5"/>
    <mergeCell ref="C3:C5"/>
    <mergeCell ref="D3:D5"/>
    <mergeCell ref="E3:E4"/>
  </mergeCells>
  <conditionalFormatting sqref="C1:D5">
    <cfRule type="duplicateValues" dxfId="17" priority="564"/>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DD2AF-FBB6-4437-A739-1A7CAFE56ABD}">
  <sheetPr codeName="Sheet19">
    <tabColor rgb="FFC00000"/>
  </sheetPr>
  <dimension ref="A1:P98"/>
  <sheetViews>
    <sheetView workbookViewId="0">
      <selection activeCell="N13" sqref="N13"/>
    </sheetView>
  </sheetViews>
  <sheetFormatPr defaultColWidth="9.109375" defaultRowHeight="13.2" x14ac:dyDescent="0.25"/>
  <cols>
    <col min="1" max="1" width="44.5546875" bestFit="1" customWidth="1"/>
    <col min="2" max="2" width="6.6640625" customWidth="1"/>
    <col min="3" max="3" width="19.88671875" bestFit="1" customWidth="1"/>
    <col min="4" max="4" width="20" bestFit="1" customWidth="1"/>
    <col min="5" max="5" width="6.6640625" bestFit="1" customWidth="1"/>
    <col min="6" max="6" width="13.109375" bestFit="1" customWidth="1"/>
    <col min="7" max="10" width="6.33203125" bestFit="1" customWidth="1"/>
    <col min="11" max="11" width="12.88671875" bestFit="1" customWidth="1"/>
    <col min="12" max="12" width="6.5546875" bestFit="1" customWidth="1"/>
    <col min="13" max="13" width="12.5546875" bestFit="1" customWidth="1"/>
    <col min="14" max="14" width="29.44140625" bestFit="1" customWidth="1"/>
  </cols>
  <sheetData>
    <row r="1" spans="1:16" s="9" customFormat="1" ht="22.5" customHeight="1" thickBot="1" x14ac:dyDescent="0.3">
      <c r="A1" s="76">
        <f>SUM(A2-1)</f>
        <v>41</v>
      </c>
      <c r="B1" s="559" t="s">
        <v>98</v>
      </c>
      <c r="C1" s="560"/>
      <c r="D1" s="7" t="s">
        <v>11</v>
      </c>
      <c r="E1" s="539" t="s">
        <v>151</v>
      </c>
      <c r="F1" s="540"/>
      <c r="G1" s="540"/>
      <c r="H1" s="540"/>
      <c r="I1" s="540"/>
      <c r="J1" s="540"/>
      <c r="K1" s="8" t="s">
        <v>12</v>
      </c>
      <c r="L1" s="567" t="s">
        <v>152</v>
      </c>
      <c r="M1" s="542"/>
      <c r="N1" s="8" t="s">
        <v>22</v>
      </c>
    </row>
    <row r="2" spans="1:16" s="9" customFormat="1" ht="22.5" customHeight="1" thickBot="1" x14ac:dyDescent="0.3">
      <c r="A2" s="1">
        <f>COUNTA(_xlfn.UNIQUE(D6:D198))</f>
        <v>42</v>
      </c>
      <c r="B2" s="543" t="s">
        <v>23</v>
      </c>
      <c r="C2" s="544"/>
      <c r="D2" s="544"/>
      <c r="E2" s="544"/>
      <c r="F2" s="544"/>
      <c r="G2" s="544"/>
      <c r="H2" s="544"/>
      <c r="I2" s="544"/>
      <c r="J2" s="544"/>
      <c r="K2" s="544"/>
      <c r="L2" s="544"/>
      <c r="M2" s="545"/>
      <c r="N2" s="10" t="s">
        <v>24</v>
      </c>
    </row>
    <row r="3" spans="1:16" s="9" customFormat="1" ht="14.4" thickBot="1" x14ac:dyDescent="0.3">
      <c r="A3" s="524" t="s">
        <v>25</v>
      </c>
      <c r="B3" s="527" t="s">
        <v>13</v>
      </c>
      <c r="C3" s="530" t="s">
        <v>14</v>
      </c>
      <c r="D3" s="533" t="s">
        <v>15</v>
      </c>
      <c r="E3" s="536" t="s">
        <v>26</v>
      </c>
      <c r="F3" s="533" t="s">
        <v>18</v>
      </c>
      <c r="G3" s="539" t="s">
        <v>99</v>
      </c>
      <c r="H3" s="540"/>
      <c r="I3" s="540"/>
      <c r="J3" s="540"/>
      <c r="K3" s="546"/>
      <c r="L3" s="552" t="s">
        <v>10</v>
      </c>
      <c r="M3" s="547" t="s">
        <v>16</v>
      </c>
      <c r="N3" s="44" t="s">
        <v>27</v>
      </c>
    </row>
    <row r="4" spans="1:16" s="9" customFormat="1" ht="14.4" thickBot="1" x14ac:dyDescent="0.3">
      <c r="A4" s="525"/>
      <c r="B4" s="528"/>
      <c r="C4" s="531"/>
      <c r="D4" s="534"/>
      <c r="E4" s="537"/>
      <c r="F4" s="538"/>
      <c r="G4" s="555" t="s">
        <v>100</v>
      </c>
      <c r="H4" s="557" t="s">
        <v>101</v>
      </c>
      <c r="I4" s="557" t="s">
        <v>102</v>
      </c>
      <c r="J4" s="557" t="s">
        <v>103</v>
      </c>
      <c r="K4" s="533" t="s">
        <v>104</v>
      </c>
      <c r="L4" s="553"/>
      <c r="M4" s="548"/>
      <c r="N4" s="11">
        <v>2</v>
      </c>
    </row>
    <row r="5" spans="1:16" s="9" customFormat="1" ht="14.4" thickBot="1" x14ac:dyDescent="0.3">
      <c r="A5" s="526"/>
      <c r="B5" s="529"/>
      <c r="C5" s="532"/>
      <c r="D5" s="535"/>
      <c r="E5" s="550" t="s">
        <v>17</v>
      </c>
      <c r="F5" s="551"/>
      <c r="G5" s="556"/>
      <c r="H5" s="558"/>
      <c r="I5" s="558"/>
      <c r="J5" s="558"/>
      <c r="K5" s="535"/>
      <c r="L5" s="554"/>
      <c r="M5" s="549"/>
      <c r="N5" s="45">
        <f>IF(N4=1,0,IF(N4=2,1,IF(N4=3,2,0)))</f>
        <v>1</v>
      </c>
    </row>
    <row r="6" spans="1:16" ht="14.4" x14ac:dyDescent="0.25">
      <c r="A6" s="12" t="str">
        <f t="shared" ref="A6:A37" si="0">CONCATENATE(B6,C6,D6)</f>
        <v>105Jorja BrownParty Time</v>
      </c>
      <c r="B6" s="13">
        <v>105</v>
      </c>
      <c r="C6" s="14" t="s">
        <v>581</v>
      </c>
      <c r="D6" s="15" t="s">
        <v>582</v>
      </c>
      <c r="E6" s="20"/>
      <c r="F6" s="16"/>
      <c r="G6" s="20"/>
      <c r="H6" s="13"/>
      <c r="I6" s="30"/>
      <c r="J6" s="119"/>
      <c r="K6" s="32">
        <v>44.8</v>
      </c>
      <c r="L6" s="17">
        <v>1</v>
      </c>
      <c r="M6" s="18">
        <f>IF(L6=1,7,IF(L6=2,6,IF(L6=3,5,IF(L6=4,4,IF(L6=5,3,IF(L6=6,2,IF(L6&gt;=6,1,0)))))))</f>
        <v>7</v>
      </c>
      <c r="N6" s="19">
        <f t="shared" ref="N6:N37" si="1">SUM(M6+$N$5)</f>
        <v>8</v>
      </c>
      <c r="O6" s="29"/>
      <c r="P6" s="29"/>
    </row>
    <row r="7" spans="1:16" ht="14.4" x14ac:dyDescent="0.25">
      <c r="A7" s="12" t="str">
        <f t="shared" si="0"/>
        <v>105Carly BallantyneClare Downs Lil Bita Jazz</v>
      </c>
      <c r="B7" s="13">
        <v>105</v>
      </c>
      <c r="C7" s="14" t="s">
        <v>279</v>
      </c>
      <c r="D7" s="15" t="s">
        <v>403</v>
      </c>
      <c r="E7" s="20"/>
      <c r="F7" s="16"/>
      <c r="G7" s="20"/>
      <c r="H7" s="13"/>
      <c r="I7" s="30"/>
      <c r="J7" s="119"/>
      <c r="K7" s="32">
        <v>47</v>
      </c>
      <c r="L7" s="17">
        <v>2</v>
      </c>
      <c r="M7" s="18">
        <f t="shared" ref="M7:M70" si="2">IF(L7=1,7,IF(L7=2,6,IF(L7=3,5,IF(L7=4,4,IF(L7=5,3,IF(L7=6,2,IF(L7&gt;=6,1,0)))))))</f>
        <v>6</v>
      </c>
      <c r="N7" s="19">
        <f t="shared" si="1"/>
        <v>7</v>
      </c>
      <c r="O7" s="29"/>
      <c r="P7" s="29"/>
    </row>
    <row r="8" spans="1:16" ht="14.4" x14ac:dyDescent="0.25">
      <c r="A8" s="12" t="str">
        <f t="shared" si="0"/>
        <v>105Isabelle CoxCounter Offer</v>
      </c>
      <c r="B8" s="13">
        <v>105</v>
      </c>
      <c r="C8" s="14" t="s">
        <v>415</v>
      </c>
      <c r="D8" s="15" t="s">
        <v>395</v>
      </c>
      <c r="E8" s="20"/>
      <c r="F8" s="16"/>
      <c r="G8" s="20"/>
      <c r="H8" s="13"/>
      <c r="I8" s="30"/>
      <c r="J8" s="119"/>
      <c r="K8" s="32">
        <v>48.1</v>
      </c>
      <c r="L8" s="17">
        <v>3</v>
      </c>
      <c r="M8" s="18">
        <f t="shared" si="2"/>
        <v>5</v>
      </c>
      <c r="N8" s="19">
        <f t="shared" si="1"/>
        <v>6</v>
      </c>
      <c r="O8" s="29"/>
      <c r="P8" s="29"/>
    </row>
    <row r="9" spans="1:16" ht="14.4" x14ac:dyDescent="0.25">
      <c r="A9" s="12" t="str">
        <f t="shared" si="0"/>
        <v>105Aaron SuvaljkoSkippin Time</v>
      </c>
      <c r="B9" s="13">
        <v>105</v>
      </c>
      <c r="C9" s="14" t="s">
        <v>471</v>
      </c>
      <c r="D9" s="15" t="s">
        <v>583</v>
      </c>
      <c r="E9" s="20"/>
      <c r="F9" s="16"/>
      <c r="G9" s="20"/>
      <c r="H9" s="13"/>
      <c r="I9" s="30"/>
      <c r="J9" s="119"/>
      <c r="K9" s="32">
        <v>58.7</v>
      </c>
      <c r="L9" s="17">
        <v>4</v>
      </c>
      <c r="M9" s="18">
        <f t="shared" si="2"/>
        <v>4</v>
      </c>
      <c r="N9" s="19">
        <f t="shared" si="1"/>
        <v>5</v>
      </c>
      <c r="O9" s="29"/>
      <c r="P9" s="29"/>
    </row>
    <row r="10" spans="1:16" ht="14.4" x14ac:dyDescent="0.25">
      <c r="A10" s="12" t="str">
        <f t="shared" si="0"/>
        <v>95Georgina ClarkeParkiarrup Puzzle</v>
      </c>
      <c r="B10" s="13">
        <v>95</v>
      </c>
      <c r="C10" s="14" t="s">
        <v>393</v>
      </c>
      <c r="D10" s="15" t="s">
        <v>394</v>
      </c>
      <c r="E10" s="20"/>
      <c r="F10" s="16"/>
      <c r="G10" s="20"/>
      <c r="H10" s="13"/>
      <c r="I10" s="30"/>
      <c r="J10" s="119">
        <v>32.5</v>
      </c>
      <c r="K10" s="32"/>
      <c r="L10" s="17">
        <v>1</v>
      </c>
      <c r="M10" s="18">
        <f t="shared" si="2"/>
        <v>7</v>
      </c>
      <c r="N10" s="19">
        <f t="shared" si="1"/>
        <v>8</v>
      </c>
      <c r="O10" s="29"/>
      <c r="P10" s="29"/>
    </row>
    <row r="11" spans="1:16" ht="14.4" x14ac:dyDescent="0.25">
      <c r="A11" s="12" t="str">
        <f t="shared" si="0"/>
        <v>95Emily MaxwellPatty</v>
      </c>
      <c r="B11" s="13">
        <v>95</v>
      </c>
      <c r="C11" s="14" t="s">
        <v>584</v>
      </c>
      <c r="D11" s="15" t="s">
        <v>585</v>
      </c>
      <c r="E11" s="20"/>
      <c r="F11" s="16"/>
      <c r="G11" s="20"/>
      <c r="H11" s="13"/>
      <c r="I11" s="30"/>
      <c r="J11" s="119">
        <v>53.3</v>
      </c>
      <c r="K11" s="32"/>
      <c r="L11" s="17">
        <v>2</v>
      </c>
      <c r="M11" s="18">
        <f t="shared" si="2"/>
        <v>6</v>
      </c>
      <c r="N11" s="19">
        <f t="shared" si="1"/>
        <v>7</v>
      </c>
      <c r="O11" s="29"/>
      <c r="P11" s="29"/>
    </row>
    <row r="12" spans="1:16" ht="14.4" x14ac:dyDescent="0.25">
      <c r="A12" s="12" t="str">
        <f t="shared" si="0"/>
        <v>95Amy LethleanJust Wadda The Chances</v>
      </c>
      <c r="B12" s="13">
        <v>95</v>
      </c>
      <c r="C12" s="14" t="s">
        <v>334</v>
      </c>
      <c r="D12" s="15" t="s">
        <v>389</v>
      </c>
      <c r="E12" s="20"/>
      <c r="F12" s="16"/>
      <c r="G12" s="20"/>
      <c r="H12" s="13"/>
      <c r="I12" s="30"/>
      <c r="J12" s="119">
        <v>59.4</v>
      </c>
      <c r="K12" s="32"/>
      <c r="L12" s="17">
        <v>3</v>
      </c>
      <c r="M12" s="18">
        <f t="shared" si="2"/>
        <v>5</v>
      </c>
      <c r="N12" s="19">
        <f t="shared" si="1"/>
        <v>6</v>
      </c>
      <c r="O12" s="29"/>
      <c r="P12" s="29"/>
    </row>
    <row r="13" spans="1:16" ht="14.4" x14ac:dyDescent="0.25">
      <c r="A13" s="12" t="str">
        <f t="shared" si="0"/>
        <v>95Amberlee BrownMaccacino</v>
      </c>
      <c r="B13" s="13">
        <v>95</v>
      </c>
      <c r="C13" s="14" t="s">
        <v>586</v>
      </c>
      <c r="D13" s="15" t="s">
        <v>587</v>
      </c>
      <c r="E13" s="20"/>
      <c r="F13" s="16"/>
      <c r="G13" s="20"/>
      <c r="H13" s="13"/>
      <c r="I13" s="30"/>
      <c r="J13" s="119">
        <v>65.5</v>
      </c>
      <c r="K13" s="32"/>
      <c r="L13" s="17">
        <v>4</v>
      </c>
      <c r="M13" s="18">
        <f t="shared" si="2"/>
        <v>4</v>
      </c>
      <c r="N13" s="19">
        <f t="shared" si="1"/>
        <v>5</v>
      </c>
      <c r="O13" s="29"/>
      <c r="P13" s="29"/>
    </row>
    <row r="14" spans="1:16" ht="14.4" x14ac:dyDescent="0.25">
      <c r="A14" s="12" t="str">
        <f t="shared" si="0"/>
        <v>80Aaron SuvaljkoCanterbury Robson</v>
      </c>
      <c r="B14" s="13">
        <v>80</v>
      </c>
      <c r="C14" s="14" t="s">
        <v>471</v>
      </c>
      <c r="D14" s="15" t="s">
        <v>588</v>
      </c>
      <c r="E14" s="20"/>
      <c r="F14" s="16"/>
      <c r="G14" s="20"/>
      <c r="H14" s="13"/>
      <c r="I14" s="30">
        <v>22.9</v>
      </c>
      <c r="J14" s="119"/>
      <c r="K14" s="32"/>
      <c r="L14" s="17">
        <v>1</v>
      </c>
      <c r="M14" s="18">
        <f t="shared" si="2"/>
        <v>7</v>
      </c>
      <c r="N14" s="19">
        <f t="shared" si="1"/>
        <v>8</v>
      </c>
      <c r="P14" s="29"/>
    </row>
    <row r="15" spans="1:16" ht="14.4" x14ac:dyDescent="0.25">
      <c r="A15" s="12" t="str">
        <f t="shared" si="0"/>
        <v>80Imogen MurrayCivil Rights</v>
      </c>
      <c r="B15" s="13">
        <v>80</v>
      </c>
      <c r="C15" s="14" t="s">
        <v>589</v>
      </c>
      <c r="D15" s="15" t="s">
        <v>590</v>
      </c>
      <c r="E15" s="20"/>
      <c r="F15" s="16"/>
      <c r="G15" s="20"/>
      <c r="H15" s="13"/>
      <c r="I15" s="30">
        <v>26.4</v>
      </c>
      <c r="J15" s="119"/>
      <c r="K15" s="32"/>
      <c r="L15" s="17">
        <v>2</v>
      </c>
      <c r="M15" s="18">
        <f t="shared" si="2"/>
        <v>6</v>
      </c>
      <c r="N15" s="19">
        <f t="shared" si="1"/>
        <v>7</v>
      </c>
      <c r="P15" s="29"/>
    </row>
    <row r="16" spans="1:16" ht="14.4" x14ac:dyDescent="0.25">
      <c r="A16" s="12" t="str">
        <f t="shared" si="0"/>
        <v>80Ithica HarrisOldfield Drill Rigs</v>
      </c>
      <c r="B16" s="13">
        <v>80</v>
      </c>
      <c r="C16" s="14" t="s">
        <v>591</v>
      </c>
      <c r="D16" s="15" t="s">
        <v>592</v>
      </c>
      <c r="E16" s="20"/>
      <c r="F16" s="16"/>
      <c r="G16" s="20"/>
      <c r="H16" s="13"/>
      <c r="I16" s="13">
        <v>29.2</v>
      </c>
      <c r="J16" s="119"/>
      <c r="K16" s="32"/>
      <c r="L16" s="17">
        <v>3</v>
      </c>
      <c r="M16" s="18">
        <f t="shared" si="2"/>
        <v>5</v>
      </c>
      <c r="N16" s="19">
        <f t="shared" si="1"/>
        <v>6</v>
      </c>
    </row>
    <row r="17" spans="1:14" ht="14.4" x14ac:dyDescent="0.25">
      <c r="A17" s="12" t="str">
        <f t="shared" si="0"/>
        <v>80Lily BennettRox My Sox</v>
      </c>
      <c r="B17" s="13">
        <v>80</v>
      </c>
      <c r="C17" s="14" t="s">
        <v>593</v>
      </c>
      <c r="D17" s="15" t="s">
        <v>594</v>
      </c>
      <c r="E17" s="20"/>
      <c r="F17" s="16"/>
      <c r="G17" s="20"/>
      <c r="H17" s="13"/>
      <c r="I17" s="13">
        <v>30.5</v>
      </c>
      <c r="J17" s="119"/>
      <c r="K17" s="32"/>
      <c r="L17" s="17">
        <v>4</v>
      </c>
      <c r="M17" s="18">
        <f t="shared" si="2"/>
        <v>4</v>
      </c>
      <c r="N17" s="19">
        <f t="shared" si="1"/>
        <v>5</v>
      </c>
    </row>
    <row r="18" spans="1:14" ht="14.4" x14ac:dyDescent="0.25">
      <c r="A18" s="12" t="str">
        <f t="shared" si="0"/>
        <v>80Alexis WyllieBuffalo Soldier</v>
      </c>
      <c r="B18" s="13">
        <v>80</v>
      </c>
      <c r="C18" s="14" t="s">
        <v>290</v>
      </c>
      <c r="D18" s="15" t="s">
        <v>348</v>
      </c>
      <c r="E18" s="20"/>
      <c r="F18" s="16"/>
      <c r="G18" s="20"/>
      <c r="H18" s="13"/>
      <c r="I18" s="30">
        <v>31.6</v>
      </c>
      <c r="J18" s="119"/>
      <c r="K18" s="32"/>
      <c r="L18" s="17">
        <v>5</v>
      </c>
      <c r="M18" s="18">
        <f t="shared" si="2"/>
        <v>3</v>
      </c>
      <c r="N18" s="19">
        <f t="shared" si="1"/>
        <v>4</v>
      </c>
    </row>
    <row r="19" spans="1:14" ht="14.4" x14ac:dyDescent="0.25">
      <c r="A19" s="12" t="str">
        <f t="shared" si="0"/>
        <v>80Olivia SmithLight Up The Day</v>
      </c>
      <c r="B19" s="13">
        <v>80</v>
      </c>
      <c r="C19" s="14" t="s">
        <v>366</v>
      </c>
      <c r="D19" s="15" t="s">
        <v>367</v>
      </c>
      <c r="E19" s="20"/>
      <c r="F19" s="16"/>
      <c r="G19" s="20"/>
      <c r="H19" s="13"/>
      <c r="I19" s="30">
        <v>31.8</v>
      </c>
      <c r="J19" s="30"/>
      <c r="K19" s="17"/>
      <c r="L19" s="17">
        <v>6</v>
      </c>
      <c r="M19" s="18">
        <f t="shared" si="2"/>
        <v>2</v>
      </c>
      <c r="N19" s="19">
        <f t="shared" si="1"/>
        <v>3</v>
      </c>
    </row>
    <row r="20" spans="1:14" ht="14.4" x14ac:dyDescent="0.25">
      <c r="A20" s="12" t="str">
        <f t="shared" si="0"/>
        <v>80Anneke WilliamsonEsp Irish Consultant</v>
      </c>
      <c r="B20" s="13">
        <v>80</v>
      </c>
      <c r="C20" s="14" t="s">
        <v>424</v>
      </c>
      <c r="D20" s="15" t="s">
        <v>595</v>
      </c>
      <c r="E20" s="20"/>
      <c r="F20" s="16"/>
      <c r="G20" s="20"/>
      <c r="H20" s="13"/>
      <c r="I20" s="30">
        <v>38.799999999999997</v>
      </c>
      <c r="J20" s="30"/>
      <c r="K20" s="17"/>
      <c r="L20" s="17">
        <v>7</v>
      </c>
      <c r="M20" s="18">
        <f t="shared" si="2"/>
        <v>1</v>
      </c>
      <c r="N20" s="19">
        <f t="shared" si="1"/>
        <v>2</v>
      </c>
    </row>
    <row r="21" spans="1:14" ht="14.4" x14ac:dyDescent="0.25">
      <c r="A21" s="12" t="str">
        <f t="shared" si="0"/>
        <v>80Tzuriya FitzeCharlie</v>
      </c>
      <c r="B21" s="13">
        <v>80</v>
      </c>
      <c r="C21" s="14" t="s">
        <v>596</v>
      </c>
      <c r="D21" s="15" t="s">
        <v>597</v>
      </c>
      <c r="E21" s="20"/>
      <c r="F21" s="16"/>
      <c r="G21" s="20"/>
      <c r="H21" s="13"/>
      <c r="I21" s="30">
        <v>41.8</v>
      </c>
      <c r="J21" s="119"/>
      <c r="K21" s="32"/>
      <c r="L21" s="17">
        <v>8</v>
      </c>
      <c r="M21" s="18">
        <f t="shared" si="2"/>
        <v>1</v>
      </c>
      <c r="N21" s="19">
        <f t="shared" si="1"/>
        <v>2</v>
      </c>
    </row>
    <row r="22" spans="1:14" ht="14.4" x14ac:dyDescent="0.25">
      <c r="A22" s="12" t="str">
        <f t="shared" si="0"/>
        <v>80Marni BerceneParkiarrup Edward</v>
      </c>
      <c r="B22" s="13">
        <v>80</v>
      </c>
      <c r="C22" s="14" t="s">
        <v>543</v>
      </c>
      <c r="D22" s="15" t="s">
        <v>544</v>
      </c>
      <c r="E22" s="20"/>
      <c r="F22" s="16"/>
      <c r="G22" s="20"/>
      <c r="H22" s="13"/>
      <c r="I22" s="30">
        <v>47.3</v>
      </c>
      <c r="J22" s="119"/>
      <c r="K22" s="32"/>
      <c r="L22" s="17">
        <v>9</v>
      </c>
      <c r="M22" s="18">
        <f t="shared" si="2"/>
        <v>1</v>
      </c>
      <c r="N22" s="19">
        <f t="shared" si="1"/>
        <v>2</v>
      </c>
    </row>
    <row r="23" spans="1:14" ht="14.4" x14ac:dyDescent="0.25">
      <c r="A23" s="12" t="str">
        <f t="shared" si="0"/>
        <v>80Mia StainesThe Chorister</v>
      </c>
      <c r="B23" s="13">
        <v>80</v>
      </c>
      <c r="C23" s="14" t="s">
        <v>547</v>
      </c>
      <c r="D23" s="15" t="s">
        <v>548</v>
      </c>
      <c r="E23" s="20"/>
      <c r="F23" s="16"/>
      <c r="G23" s="20"/>
      <c r="H23" s="13"/>
      <c r="I23" s="30">
        <v>49.2</v>
      </c>
      <c r="J23" s="119"/>
      <c r="K23" s="32"/>
      <c r="L23" s="17">
        <v>10</v>
      </c>
      <c r="M23" s="18">
        <f t="shared" si="2"/>
        <v>1</v>
      </c>
      <c r="N23" s="19">
        <f t="shared" si="1"/>
        <v>2</v>
      </c>
    </row>
    <row r="24" spans="1:14" ht="14.4" x14ac:dyDescent="0.25">
      <c r="A24" s="12" t="str">
        <f t="shared" si="0"/>
        <v>80Lily BennettKrystelle Park Impressive</v>
      </c>
      <c r="B24" s="13">
        <v>80</v>
      </c>
      <c r="C24" s="14" t="s">
        <v>593</v>
      </c>
      <c r="D24" s="15" t="s">
        <v>598</v>
      </c>
      <c r="E24" s="20"/>
      <c r="F24" s="16"/>
      <c r="G24" s="20"/>
      <c r="H24" s="13"/>
      <c r="I24" s="30">
        <v>55.7</v>
      </c>
      <c r="J24" s="119"/>
      <c r="K24" s="32"/>
      <c r="L24" s="17">
        <v>11</v>
      </c>
      <c r="M24" s="18">
        <f t="shared" si="2"/>
        <v>1</v>
      </c>
      <c r="N24" s="19">
        <f t="shared" si="1"/>
        <v>2</v>
      </c>
    </row>
    <row r="25" spans="1:14" ht="14.4" x14ac:dyDescent="0.25">
      <c r="A25" s="12" t="str">
        <f t="shared" si="0"/>
        <v>80Aimee KiddMister Sugar San</v>
      </c>
      <c r="B25" s="13">
        <v>80</v>
      </c>
      <c r="C25" s="242" t="s">
        <v>309</v>
      </c>
      <c r="D25" s="15" t="s">
        <v>355</v>
      </c>
      <c r="E25" s="20"/>
      <c r="F25" s="16"/>
      <c r="G25" s="20"/>
      <c r="H25" s="13"/>
      <c r="I25" s="30">
        <v>56.7</v>
      </c>
      <c r="J25" s="119"/>
      <c r="K25" s="32"/>
      <c r="L25" s="17">
        <v>12</v>
      </c>
      <c r="M25" s="18">
        <f t="shared" si="2"/>
        <v>1</v>
      </c>
      <c r="N25" s="19">
        <f t="shared" si="1"/>
        <v>2</v>
      </c>
    </row>
    <row r="26" spans="1:14" ht="14.4" x14ac:dyDescent="0.25">
      <c r="A26" s="12" t="str">
        <f t="shared" si="0"/>
        <v>80Jorja BrownPaint Me A Picture</v>
      </c>
      <c r="B26" s="13">
        <v>80</v>
      </c>
      <c r="C26" s="14" t="s">
        <v>581</v>
      </c>
      <c r="D26" s="15" t="s">
        <v>599</v>
      </c>
      <c r="E26" s="20"/>
      <c r="F26" s="16"/>
      <c r="G26" s="20"/>
      <c r="H26" s="13"/>
      <c r="I26" s="30">
        <v>58.4</v>
      </c>
      <c r="J26" s="119"/>
      <c r="K26" s="32"/>
      <c r="L26" s="17">
        <v>13</v>
      </c>
      <c r="M26" s="18">
        <f t="shared" si="2"/>
        <v>1</v>
      </c>
      <c r="N26" s="19">
        <f t="shared" si="1"/>
        <v>2</v>
      </c>
    </row>
    <row r="27" spans="1:14" ht="14.4" x14ac:dyDescent="0.25">
      <c r="A27" s="12" t="str">
        <f t="shared" si="0"/>
        <v>80Lewis HudsonVain Moon(James)</v>
      </c>
      <c r="B27" s="13">
        <v>80</v>
      </c>
      <c r="C27" s="14" t="s">
        <v>600</v>
      </c>
      <c r="D27" s="15" t="s">
        <v>601</v>
      </c>
      <c r="E27" s="20"/>
      <c r="F27" s="16"/>
      <c r="G27" s="20"/>
      <c r="H27" s="13"/>
      <c r="I27" s="30">
        <v>59.9</v>
      </c>
      <c r="J27" s="119"/>
      <c r="K27" s="32"/>
      <c r="L27" s="17">
        <v>14</v>
      </c>
      <c r="M27" s="18">
        <f t="shared" si="2"/>
        <v>1</v>
      </c>
      <c r="N27" s="19">
        <f t="shared" si="1"/>
        <v>2</v>
      </c>
    </row>
    <row r="28" spans="1:14" ht="14.4" x14ac:dyDescent="0.25">
      <c r="A28" s="12" t="str">
        <f t="shared" si="0"/>
        <v>65Charlee CrispinRowen Bee Gee</v>
      </c>
      <c r="B28" s="13">
        <v>65</v>
      </c>
      <c r="C28" s="14" t="s">
        <v>602</v>
      </c>
      <c r="D28" s="15" t="s">
        <v>603</v>
      </c>
      <c r="E28" s="20"/>
      <c r="F28" s="16"/>
      <c r="G28" s="20"/>
      <c r="H28" s="13">
        <v>66.599999999999994</v>
      </c>
      <c r="I28" s="30"/>
      <c r="J28" s="119"/>
      <c r="K28" s="32"/>
      <c r="L28" s="17">
        <v>1</v>
      </c>
      <c r="M28" s="18">
        <f t="shared" si="2"/>
        <v>7</v>
      </c>
      <c r="N28" s="19">
        <f t="shared" si="1"/>
        <v>8</v>
      </c>
    </row>
    <row r="29" spans="1:14" ht="14.4" x14ac:dyDescent="0.25">
      <c r="A29" s="12" t="str">
        <f t="shared" si="0"/>
        <v>65Taylah SmithTaju Nerada</v>
      </c>
      <c r="B29" s="13">
        <v>65</v>
      </c>
      <c r="C29" s="14" t="s">
        <v>249</v>
      </c>
      <c r="D29" s="15" t="s">
        <v>250</v>
      </c>
      <c r="E29" s="20"/>
      <c r="F29" s="16"/>
      <c r="G29" s="20"/>
      <c r="H29" s="13">
        <v>96.6</v>
      </c>
      <c r="I29" s="30"/>
      <c r="J29" s="119"/>
      <c r="K29" s="32"/>
      <c r="L29" s="17">
        <v>2</v>
      </c>
      <c r="M29" s="18">
        <f t="shared" si="2"/>
        <v>6</v>
      </c>
      <c r="N29" s="19">
        <f t="shared" si="1"/>
        <v>7</v>
      </c>
    </row>
    <row r="30" spans="1:14" ht="14.4" x14ac:dyDescent="0.25">
      <c r="A30" s="12" t="str">
        <f t="shared" si="0"/>
        <v>65Bella BarrHolland Park Vienna</v>
      </c>
      <c r="B30" s="13">
        <v>65</v>
      </c>
      <c r="C30" s="14" t="s">
        <v>491</v>
      </c>
      <c r="D30" s="15" t="s">
        <v>493</v>
      </c>
      <c r="E30" s="20"/>
      <c r="F30" s="16"/>
      <c r="G30" s="20"/>
      <c r="H30" s="13">
        <v>38.4</v>
      </c>
      <c r="I30" s="30"/>
      <c r="J30" s="119"/>
      <c r="K30" s="32"/>
      <c r="L30" s="17">
        <v>1</v>
      </c>
      <c r="M30" s="18">
        <f t="shared" si="2"/>
        <v>7</v>
      </c>
      <c r="N30" s="19">
        <f t="shared" si="1"/>
        <v>8</v>
      </c>
    </row>
    <row r="31" spans="1:14" ht="14.4" x14ac:dyDescent="0.25">
      <c r="A31" s="12" t="str">
        <f t="shared" si="0"/>
        <v>65Amy ChallenorKoonawarra Fighter Pilot</v>
      </c>
      <c r="B31" s="13">
        <v>65</v>
      </c>
      <c r="C31" s="14" t="s">
        <v>313</v>
      </c>
      <c r="D31" s="15" t="s">
        <v>314</v>
      </c>
      <c r="E31" s="20"/>
      <c r="F31" s="16"/>
      <c r="G31" s="20"/>
      <c r="H31" s="13">
        <v>41.8</v>
      </c>
      <c r="I31" s="30"/>
      <c r="J31" s="119"/>
      <c r="K31" s="32"/>
      <c r="L31" s="17">
        <v>2</v>
      </c>
      <c r="M31" s="18">
        <f t="shared" si="2"/>
        <v>6</v>
      </c>
      <c r="N31" s="19">
        <f t="shared" si="1"/>
        <v>7</v>
      </c>
    </row>
    <row r="32" spans="1:14" ht="14.4" x14ac:dyDescent="0.25">
      <c r="A32" s="12" t="str">
        <f t="shared" si="0"/>
        <v>65Tea GrootBevanlee Havana</v>
      </c>
      <c r="B32" s="13">
        <v>65</v>
      </c>
      <c r="C32" s="14" t="s">
        <v>441</v>
      </c>
      <c r="D32" s="15" t="s">
        <v>452</v>
      </c>
      <c r="E32" s="20"/>
      <c r="F32" s="16"/>
      <c r="G32" s="20"/>
      <c r="H32" s="13">
        <v>46.2</v>
      </c>
      <c r="I32" s="30"/>
      <c r="J32" s="119"/>
      <c r="K32" s="32"/>
      <c r="L32" s="17">
        <v>3</v>
      </c>
      <c r="M32" s="18">
        <f t="shared" si="2"/>
        <v>5</v>
      </c>
      <c r="N32" s="19">
        <f t="shared" si="1"/>
        <v>6</v>
      </c>
    </row>
    <row r="33" spans="1:14" ht="14.4" x14ac:dyDescent="0.25">
      <c r="A33" s="12" t="str">
        <f t="shared" si="0"/>
        <v>65Jasmine ElliottWindy Hill Ginger Rocks</v>
      </c>
      <c r="B33" s="13">
        <v>65</v>
      </c>
      <c r="C33" s="14" t="s">
        <v>268</v>
      </c>
      <c r="D33" s="15" t="s">
        <v>269</v>
      </c>
      <c r="E33" s="20"/>
      <c r="F33" s="16"/>
      <c r="G33" s="20"/>
      <c r="H33" s="13">
        <v>47.6</v>
      </c>
      <c r="I33" s="30"/>
      <c r="J33" s="119"/>
      <c r="K33" s="32"/>
      <c r="L33" s="17">
        <v>4</v>
      </c>
      <c r="M33" s="18">
        <f t="shared" si="2"/>
        <v>4</v>
      </c>
      <c r="N33" s="19">
        <f t="shared" si="1"/>
        <v>5</v>
      </c>
    </row>
    <row r="34" spans="1:14" ht="14.4" x14ac:dyDescent="0.25">
      <c r="A34" s="12" t="str">
        <f t="shared" si="0"/>
        <v>65Tammy CameronWithout Compromise</v>
      </c>
      <c r="B34" s="13">
        <v>65</v>
      </c>
      <c r="C34" s="14" t="s">
        <v>604</v>
      </c>
      <c r="D34" s="15" t="s">
        <v>605</v>
      </c>
      <c r="E34" s="20"/>
      <c r="F34" s="16"/>
      <c r="G34" s="20"/>
      <c r="H34" s="13">
        <v>59</v>
      </c>
      <c r="I34" s="30"/>
      <c r="J34" s="119"/>
      <c r="K34" s="32"/>
      <c r="L34" s="17">
        <v>5</v>
      </c>
      <c r="M34" s="18">
        <f t="shared" si="2"/>
        <v>3</v>
      </c>
      <c r="N34" s="19">
        <f t="shared" si="1"/>
        <v>4</v>
      </c>
    </row>
    <row r="35" spans="1:14" ht="14.4" x14ac:dyDescent="0.25">
      <c r="A35" s="12" t="str">
        <f t="shared" si="0"/>
        <v>65Eden VandenbergColdplay</v>
      </c>
      <c r="B35" s="13">
        <v>65</v>
      </c>
      <c r="C35" s="14" t="s">
        <v>438</v>
      </c>
      <c r="D35" s="15" t="s">
        <v>445</v>
      </c>
      <c r="E35" s="20"/>
      <c r="F35" s="16"/>
      <c r="G35" s="20"/>
      <c r="H35" s="13">
        <v>85.4</v>
      </c>
      <c r="I35" s="30"/>
      <c r="J35" s="119"/>
      <c r="K35" s="32"/>
      <c r="L35" s="17">
        <v>6</v>
      </c>
      <c r="M35" s="18">
        <f t="shared" si="2"/>
        <v>2</v>
      </c>
      <c r="N35" s="19">
        <f t="shared" si="1"/>
        <v>3</v>
      </c>
    </row>
    <row r="36" spans="1:14" ht="14.4" x14ac:dyDescent="0.25">
      <c r="A36" s="12" t="str">
        <f t="shared" si="0"/>
        <v>65Hunter BrownLamont Estate Russian Roulette</v>
      </c>
      <c r="B36" s="13">
        <v>65</v>
      </c>
      <c r="C36" s="14" t="s">
        <v>606</v>
      </c>
      <c r="D36" s="15" t="s">
        <v>607</v>
      </c>
      <c r="E36" s="20"/>
      <c r="F36" s="16"/>
      <c r="G36" s="20"/>
      <c r="H36" s="13">
        <v>53.8</v>
      </c>
      <c r="I36" s="30"/>
      <c r="J36" s="119"/>
      <c r="K36" s="32"/>
      <c r="L36" s="17">
        <v>1</v>
      </c>
      <c r="M36" s="18">
        <f t="shared" si="2"/>
        <v>7</v>
      </c>
      <c r="N36" s="19">
        <f t="shared" si="1"/>
        <v>8</v>
      </c>
    </row>
    <row r="37" spans="1:14" ht="14.4" x14ac:dyDescent="0.25">
      <c r="A37" s="12" t="str">
        <f t="shared" si="0"/>
        <v>65Mhontana DuttonOld Man Ken</v>
      </c>
      <c r="B37" s="13">
        <v>65</v>
      </c>
      <c r="C37" s="14" t="s">
        <v>608</v>
      </c>
      <c r="D37" s="15" t="s">
        <v>609</v>
      </c>
      <c r="E37" s="20"/>
      <c r="F37" s="16"/>
      <c r="G37" s="20"/>
      <c r="H37" s="13">
        <v>77.599999999999994</v>
      </c>
      <c r="I37" s="30"/>
      <c r="J37" s="119"/>
      <c r="K37" s="32"/>
      <c r="L37" s="17">
        <v>2</v>
      </c>
      <c r="M37" s="18">
        <f t="shared" si="2"/>
        <v>6</v>
      </c>
      <c r="N37" s="19">
        <f t="shared" si="1"/>
        <v>7</v>
      </c>
    </row>
    <row r="38" spans="1:14" ht="14.4" x14ac:dyDescent="0.25">
      <c r="A38" s="12" t="str">
        <f t="shared" ref="A38:A69" si="3">CONCATENATE(B38,C38,D38)</f>
        <v>45Krystina BerceneMy Ophelia</v>
      </c>
      <c r="B38" s="13">
        <v>45</v>
      </c>
      <c r="C38" s="14" t="s">
        <v>610</v>
      </c>
      <c r="D38" s="15" t="s">
        <v>611</v>
      </c>
      <c r="E38" s="20"/>
      <c r="F38" s="16"/>
      <c r="G38" s="20">
        <v>19.2</v>
      </c>
      <c r="H38" s="13"/>
      <c r="I38" s="30"/>
      <c r="J38" s="119"/>
      <c r="K38" s="32"/>
      <c r="L38" s="17">
        <v>1</v>
      </c>
      <c r="M38" s="18">
        <f t="shared" si="2"/>
        <v>7</v>
      </c>
      <c r="N38" s="19">
        <f t="shared" ref="N38:N69" si="4">SUM(M38+$N$5)</f>
        <v>8</v>
      </c>
    </row>
    <row r="39" spans="1:14" ht="14.4" x14ac:dyDescent="0.25">
      <c r="A39" s="12" t="str">
        <f t="shared" si="3"/>
        <v>45Millie HardmanCharisma Beethoven</v>
      </c>
      <c r="B39" s="13">
        <v>45</v>
      </c>
      <c r="C39" s="14" t="s">
        <v>612</v>
      </c>
      <c r="D39" s="15" t="s">
        <v>613</v>
      </c>
      <c r="E39" s="20"/>
      <c r="F39" s="16"/>
      <c r="G39" s="20">
        <v>32</v>
      </c>
      <c r="H39" s="13"/>
      <c r="I39" s="30"/>
      <c r="J39" s="119"/>
      <c r="K39" s="32"/>
      <c r="L39" s="17">
        <v>2</v>
      </c>
      <c r="M39" s="18">
        <f t="shared" si="2"/>
        <v>6</v>
      </c>
      <c r="N39" s="19">
        <f t="shared" si="4"/>
        <v>7</v>
      </c>
    </row>
    <row r="40" spans="1:14" ht="14.4" x14ac:dyDescent="0.25">
      <c r="A40" s="12" t="str">
        <f t="shared" si="3"/>
        <v>45Grace FelthamJoshua Brooke Indiana</v>
      </c>
      <c r="B40" s="13">
        <v>45</v>
      </c>
      <c r="C40" s="14" t="s">
        <v>614</v>
      </c>
      <c r="D40" s="15" t="s">
        <v>615</v>
      </c>
      <c r="E40" s="20"/>
      <c r="F40" s="16"/>
      <c r="G40" s="20">
        <v>44.4</v>
      </c>
      <c r="H40" s="13"/>
      <c r="I40" s="30"/>
      <c r="J40" s="119"/>
      <c r="K40" s="32"/>
      <c r="L40" s="17">
        <v>3</v>
      </c>
      <c r="M40" s="18">
        <f t="shared" si="2"/>
        <v>5</v>
      </c>
      <c r="N40" s="19">
        <f t="shared" si="4"/>
        <v>6</v>
      </c>
    </row>
    <row r="41" spans="1:14" ht="14.4" x14ac:dyDescent="0.25">
      <c r="A41" s="12" t="str">
        <f t="shared" si="3"/>
        <v>45Emma BennettKynwyn Foxy Lady</v>
      </c>
      <c r="B41" s="13">
        <v>45</v>
      </c>
      <c r="C41" s="14" t="s">
        <v>616</v>
      </c>
      <c r="D41" s="15" t="s">
        <v>617</v>
      </c>
      <c r="E41" s="20"/>
      <c r="F41" s="16"/>
      <c r="G41" s="20">
        <v>23.4</v>
      </c>
      <c r="H41" s="13"/>
      <c r="I41" s="30"/>
      <c r="J41" s="119"/>
      <c r="K41" s="32"/>
      <c r="L41" s="17">
        <v>1</v>
      </c>
      <c r="M41" s="18">
        <f t="shared" si="2"/>
        <v>7</v>
      </c>
      <c r="N41" s="19">
        <f t="shared" si="4"/>
        <v>8</v>
      </c>
    </row>
    <row r="42" spans="1:14" ht="14.4" x14ac:dyDescent="0.25">
      <c r="A42" s="12" t="str">
        <f t="shared" si="3"/>
        <v>45Kasey BarrNelson</v>
      </c>
      <c r="B42" s="13">
        <v>45</v>
      </c>
      <c r="C42" s="14" t="s">
        <v>532</v>
      </c>
      <c r="D42" s="15" t="s">
        <v>533</v>
      </c>
      <c r="E42" s="20"/>
      <c r="F42" s="16"/>
      <c r="G42" s="20">
        <v>31.8</v>
      </c>
      <c r="H42" s="13"/>
      <c r="I42" s="30"/>
      <c r="J42" s="119"/>
      <c r="K42" s="32"/>
      <c r="L42" s="17">
        <v>2</v>
      </c>
      <c r="M42" s="18">
        <f t="shared" si="2"/>
        <v>6</v>
      </c>
      <c r="N42" s="19">
        <f t="shared" si="4"/>
        <v>7</v>
      </c>
    </row>
    <row r="43" spans="1:14" ht="14.4" x14ac:dyDescent="0.25">
      <c r="A43" s="12" t="str">
        <f t="shared" si="3"/>
        <v>45Katie HallyburtonSimba</v>
      </c>
      <c r="B43" s="13">
        <v>45</v>
      </c>
      <c r="C43" s="14" t="s">
        <v>216</v>
      </c>
      <c r="D43" s="15" t="s">
        <v>618</v>
      </c>
      <c r="E43" s="20"/>
      <c r="F43" s="16"/>
      <c r="G43" s="20">
        <v>33.6</v>
      </c>
      <c r="H43" s="13"/>
      <c r="I43" s="30"/>
      <c r="J43" s="119"/>
      <c r="K43" s="32"/>
      <c r="L43" s="17">
        <v>3</v>
      </c>
      <c r="M43" s="18">
        <f t="shared" si="2"/>
        <v>5</v>
      </c>
      <c r="N43" s="19">
        <f t="shared" si="4"/>
        <v>6</v>
      </c>
    </row>
    <row r="44" spans="1:14" ht="14.4" x14ac:dyDescent="0.25">
      <c r="A44" s="12" t="str">
        <f t="shared" si="3"/>
        <v>45Josephine AnningBrayside Sensation</v>
      </c>
      <c r="B44" s="13">
        <v>45</v>
      </c>
      <c r="C44" s="14" t="s">
        <v>463</v>
      </c>
      <c r="D44" s="15" t="s">
        <v>467</v>
      </c>
      <c r="E44" s="20"/>
      <c r="F44" s="16"/>
      <c r="G44" s="20">
        <v>42.6</v>
      </c>
      <c r="H44" s="13"/>
      <c r="I44" s="30"/>
      <c r="J44" s="119"/>
      <c r="K44" s="32"/>
      <c r="L44" s="17">
        <v>4</v>
      </c>
      <c r="M44" s="18">
        <f t="shared" si="2"/>
        <v>4</v>
      </c>
      <c r="N44" s="19">
        <f t="shared" si="4"/>
        <v>5</v>
      </c>
    </row>
    <row r="45" spans="1:14" ht="14.4" x14ac:dyDescent="0.25">
      <c r="A45" s="12" t="str">
        <f t="shared" si="3"/>
        <v>45Kady MiddlecoatMallaine Motown</v>
      </c>
      <c r="B45" s="13">
        <v>45</v>
      </c>
      <c r="C45" s="14" t="s">
        <v>528</v>
      </c>
      <c r="D45" s="15" t="s">
        <v>529</v>
      </c>
      <c r="E45" s="20"/>
      <c r="F45" s="16"/>
      <c r="G45" s="20">
        <v>49.4</v>
      </c>
      <c r="H45" s="13"/>
      <c r="I45" s="30"/>
      <c r="J45" s="119"/>
      <c r="K45" s="32"/>
      <c r="L45" s="17">
        <v>5</v>
      </c>
      <c r="M45" s="18">
        <f t="shared" si="2"/>
        <v>3</v>
      </c>
      <c r="N45" s="19">
        <f t="shared" si="4"/>
        <v>4</v>
      </c>
    </row>
    <row r="46" spans="1:14" ht="14.4" x14ac:dyDescent="0.25">
      <c r="A46" s="12" t="str">
        <f t="shared" si="3"/>
        <v>45Ember JenszWendamar Elisa</v>
      </c>
      <c r="B46" s="13">
        <v>45</v>
      </c>
      <c r="C46" s="14" t="s">
        <v>619</v>
      </c>
      <c r="D46" s="15" t="s">
        <v>620</v>
      </c>
      <c r="E46" s="20"/>
      <c r="F46" s="16"/>
      <c r="G46" s="20">
        <v>149.80000000000001</v>
      </c>
      <c r="H46" s="13"/>
      <c r="I46" s="30"/>
      <c r="J46" s="119"/>
      <c r="K46" s="32"/>
      <c r="L46" s="17">
        <v>6</v>
      </c>
      <c r="M46" s="18">
        <f t="shared" si="2"/>
        <v>2</v>
      </c>
      <c r="N46" s="19">
        <f t="shared" si="4"/>
        <v>3</v>
      </c>
    </row>
    <row r="47" spans="1:14" ht="14.4" x14ac:dyDescent="0.25">
      <c r="A47" s="12" t="str">
        <f t="shared" si="3"/>
        <v/>
      </c>
      <c r="B47" s="13"/>
      <c r="C47" s="14"/>
      <c r="D47" s="15"/>
      <c r="E47" s="20"/>
      <c r="F47" s="16"/>
      <c r="G47" s="20"/>
      <c r="H47" s="13"/>
      <c r="I47" s="30"/>
      <c r="J47" s="119"/>
      <c r="K47" s="32"/>
      <c r="L47" s="17"/>
      <c r="M47" s="18">
        <f t="shared" si="2"/>
        <v>0</v>
      </c>
      <c r="N47" s="19">
        <f t="shared" si="4"/>
        <v>1</v>
      </c>
    </row>
    <row r="48" spans="1:14" ht="14.4" x14ac:dyDescent="0.25">
      <c r="A48" s="12" t="str">
        <f t="shared" si="3"/>
        <v/>
      </c>
      <c r="B48" s="13"/>
      <c r="C48" s="14"/>
      <c r="D48" s="15"/>
      <c r="E48" s="20"/>
      <c r="F48" s="16"/>
      <c r="G48" s="20"/>
      <c r="H48" s="13"/>
      <c r="I48" s="30"/>
      <c r="J48" s="119"/>
      <c r="K48" s="32"/>
      <c r="L48" s="17"/>
      <c r="M48" s="18">
        <f t="shared" si="2"/>
        <v>0</v>
      </c>
      <c r="N48" s="19">
        <f t="shared" si="4"/>
        <v>1</v>
      </c>
    </row>
    <row r="49" spans="1:14" ht="14.4" x14ac:dyDescent="0.25">
      <c r="A49" s="12" t="str">
        <f t="shared" si="3"/>
        <v/>
      </c>
      <c r="B49" s="13"/>
      <c r="C49" s="14"/>
      <c r="D49" s="15"/>
      <c r="E49" s="20"/>
      <c r="F49" s="16"/>
      <c r="G49" s="20"/>
      <c r="H49" s="13"/>
      <c r="I49" s="30"/>
      <c r="J49" s="119"/>
      <c r="K49" s="32"/>
      <c r="L49" s="17"/>
      <c r="M49" s="18">
        <f t="shared" si="2"/>
        <v>0</v>
      </c>
      <c r="N49" s="19">
        <f t="shared" si="4"/>
        <v>1</v>
      </c>
    </row>
    <row r="50" spans="1:14" ht="14.4" x14ac:dyDescent="0.25">
      <c r="A50" s="12" t="str">
        <f t="shared" si="3"/>
        <v/>
      </c>
      <c r="B50" s="13"/>
      <c r="C50" s="14"/>
      <c r="D50" s="15"/>
      <c r="E50" s="20"/>
      <c r="F50" s="16"/>
      <c r="G50" s="20"/>
      <c r="H50" s="13"/>
      <c r="I50" s="30"/>
      <c r="J50" s="119"/>
      <c r="K50" s="32"/>
      <c r="L50" s="17"/>
      <c r="M50" s="18">
        <f t="shared" si="2"/>
        <v>0</v>
      </c>
      <c r="N50" s="19">
        <f t="shared" si="4"/>
        <v>1</v>
      </c>
    </row>
    <row r="51" spans="1:14" ht="14.4" x14ac:dyDescent="0.25">
      <c r="A51" s="12" t="str">
        <f t="shared" si="3"/>
        <v/>
      </c>
      <c r="B51" s="13"/>
      <c r="C51" s="14"/>
      <c r="D51" s="15"/>
      <c r="E51" s="20"/>
      <c r="F51" s="16"/>
      <c r="G51" s="20"/>
      <c r="H51" s="13"/>
      <c r="I51" s="30"/>
      <c r="J51" s="119"/>
      <c r="K51" s="32"/>
      <c r="L51" s="17"/>
      <c r="M51" s="18">
        <f t="shared" si="2"/>
        <v>0</v>
      </c>
      <c r="N51" s="19">
        <f t="shared" si="4"/>
        <v>1</v>
      </c>
    </row>
    <row r="52" spans="1:14" ht="14.4" x14ac:dyDescent="0.25">
      <c r="A52" s="12" t="str">
        <f t="shared" si="3"/>
        <v/>
      </c>
      <c r="B52" s="13"/>
      <c r="C52" s="14"/>
      <c r="D52" s="15"/>
      <c r="E52" s="20"/>
      <c r="F52" s="16"/>
      <c r="G52" s="20"/>
      <c r="H52" s="13"/>
      <c r="I52" s="30"/>
      <c r="J52" s="119"/>
      <c r="K52" s="32"/>
      <c r="L52" s="17"/>
      <c r="M52" s="18">
        <f t="shared" si="2"/>
        <v>0</v>
      </c>
      <c r="N52" s="19">
        <f t="shared" si="4"/>
        <v>1</v>
      </c>
    </row>
    <row r="53" spans="1:14" ht="14.4" x14ac:dyDescent="0.25">
      <c r="A53" s="12" t="str">
        <f t="shared" si="3"/>
        <v/>
      </c>
      <c r="B53" s="13"/>
      <c r="C53" s="14"/>
      <c r="D53" s="15"/>
      <c r="E53" s="20"/>
      <c r="F53" s="16"/>
      <c r="G53" s="20"/>
      <c r="H53" s="13"/>
      <c r="I53" s="30"/>
      <c r="J53" s="119"/>
      <c r="K53" s="32"/>
      <c r="L53" s="17"/>
      <c r="M53" s="18">
        <f t="shared" si="2"/>
        <v>0</v>
      </c>
      <c r="N53" s="19">
        <f t="shared" si="4"/>
        <v>1</v>
      </c>
    </row>
    <row r="54" spans="1:14" ht="14.4" x14ac:dyDescent="0.25">
      <c r="A54" s="12" t="str">
        <f t="shared" si="3"/>
        <v/>
      </c>
      <c r="B54" s="13"/>
      <c r="C54" s="14"/>
      <c r="D54" s="15"/>
      <c r="E54" s="20"/>
      <c r="F54" s="16"/>
      <c r="G54" s="20"/>
      <c r="H54" s="13"/>
      <c r="I54" s="30"/>
      <c r="J54" s="119"/>
      <c r="K54" s="32"/>
      <c r="L54" s="17"/>
      <c r="M54" s="18">
        <f t="shared" si="2"/>
        <v>0</v>
      </c>
      <c r="N54" s="19">
        <f t="shared" si="4"/>
        <v>1</v>
      </c>
    </row>
    <row r="55" spans="1:14" ht="14.4" x14ac:dyDescent="0.25">
      <c r="A55" s="12" t="str">
        <f t="shared" si="3"/>
        <v/>
      </c>
      <c r="B55" s="13"/>
      <c r="C55" s="14"/>
      <c r="D55" s="15"/>
      <c r="E55" s="20"/>
      <c r="F55" s="16"/>
      <c r="G55" s="20"/>
      <c r="H55" s="13"/>
      <c r="I55" s="30"/>
      <c r="J55" s="119"/>
      <c r="K55" s="32"/>
      <c r="L55" s="17"/>
      <c r="M55" s="18">
        <f t="shared" si="2"/>
        <v>0</v>
      </c>
      <c r="N55" s="19">
        <f t="shared" si="4"/>
        <v>1</v>
      </c>
    </row>
    <row r="56" spans="1:14" ht="14.4" x14ac:dyDescent="0.25">
      <c r="A56" s="12" t="str">
        <f t="shared" si="3"/>
        <v/>
      </c>
      <c r="B56" s="13"/>
      <c r="C56" s="14"/>
      <c r="D56" s="15"/>
      <c r="E56" s="20"/>
      <c r="F56" s="16"/>
      <c r="G56" s="20"/>
      <c r="H56" s="13"/>
      <c r="I56" s="30"/>
      <c r="J56" s="119"/>
      <c r="K56" s="32"/>
      <c r="L56" s="17"/>
      <c r="M56" s="18">
        <f t="shared" si="2"/>
        <v>0</v>
      </c>
      <c r="N56" s="19">
        <f t="shared" si="4"/>
        <v>1</v>
      </c>
    </row>
    <row r="57" spans="1:14" ht="14.4" x14ac:dyDescent="0.25">
      <c r="A57" s="12" t="str">
        <f t="shared" si="3"/>
        <v/>
      </c>
      <c r="B57" s="13"/>
      <c r="C57" s="14"/>
      <c r="D57" s="15"/>
      <c r="E57" s="20"/>
      <c r="F57" s="16"/>
      <c r="G57" s="20"/>
      <c r="H57" s="13"/>
      <c r="I57" s="30"/>
      <c r="J57" s="119"/>
      <c r="K57" s="32"/>
      <c r="L57" s="17"/>
      <c r="M57" s="18">
        <f t="shared" si="2"/>
        <v>0</v>
      </c>
      <c r="N57" s="19">
        <f t="shared" si="4"/>
        <v>1</v>
      </c>
    </row>
    <row r="58" spans="1:14" ht="14.4" x14ac:dyDescent="0.25">
      <c r="A58" s="12" t="str">
        <f t="shared" si="3"/>
        <v/>
      </c>
      <c r="B58" s="13"/>
      <c r="C58" s="14"/>
      <c r="D58" s="15"/>
      <c r="E58" s="20"/>
      <c r="F58" s="16"/>
      <c r="G58" s="20"/>
      <c r="H58" s="13"/>
      <c r="I58" s="30"/>
      <c r="J58" s="119"/>
      <c r="K58" s="32"/>
      <c r="L58" s="17"/>
      <c r="M58" s="18">
        <f t="shared" si="2"/>
        <v>0</v>
      </c>
      <c r="N58" s="19">
        <f t="shared" si="4"/>
        <v>1</v>
      </c>
    </row>
    <row r="59" spans="1:14" ht="14.4" x14ac:dyDescent="0.25">
      <c r="A59" s="12" t="str">
        <f t="shared" si="3"/>
        <v/>
      </c>
      <c r="B59" s="13"/>
      <c r="C59" s="14"/>
      <c r="D59" s="15"/>
      <c r="E59" s="20"/>
      <c r="F59" s="16"/>
      <c r="G59" s="20"/>
      <c r="H59" s="13"/>
      <c r="I59" s="30"/>
      <c r="J59" s="119"/>
      <c r="K59" s="32"/>
      <c r="L59" s="17"/>
      <c r="M59" s="18">
        <f t="shared" si="2"/>
        <v>0</v>
      </c>
      <c r="N59" s="19">
        <f t="shared" si="4"/>
        <v>1</v>
      </c>
    </row>
    <row r="60" spans="1:14" ht="14.4" x14ac:dyDescent="0.25">
      <c r="A60" s="12" t="str">
        <f t="shared" si="3"/>
        <v/>
      </c>
      <c r="B60" s="13"/>
      <c r="C60" s="14"/>
      <c r="D60" s="15"/>
      <c r="E60" s="20"/>
      <c r="F60" s="16"/>
      <c r="G60" s="20"/>
      <c r="H60" s="13"/>
      <c r="I60" s="30"/>
      <c r="J60" s="119"/>
      <c r="K60" s="32"/>
      <c r="L60" s="17"/>
      <c r="M60" s="18">
        <f t="shared" si="2"/>
        <v>0</v>
      </c>
      <c r="N60" s="19">
        <f t="shared" si="4"/>
        <v>1</v>
      </c>
    </row>
    <row r="61" spans="1:14" ht="14.4" x14ac:dyDescent="0.25">
      <c r="A61" s="12" t="str">
        <f t="shared" si="3"/>
        <v/>
      </c>
      <c r="B61" s="13"/>
      <c r="C61" s="14"/>
      <c r="D61" s="15"/>
      <c r="E61" s="20"/>
      <c r="F61" s="16"/>
      <c r="G61" s="20"/>
      <c r="H61" s="13"/>
      <c r="I61" s="30"/>
      <c r="J61" s="119"/>
      <c r="K61" s="32"/>
      <c r="L61" s="17"/>
      <c r="M61" s="18">
        <f t="shared" si="2"/>
        <v>0</v>
      </c>
      <c r="N61" s="19">
        <f t="shared" si="4"/>
        <v>1</v>
      </c>
    </row>
    <row r="62" spans="1:14" ht="14.4" x14ac:dyDescent="0.25">
      <c r="A62" s="12" t="str">
        <f t="shared" si="3"/>
        <v/>
      </c>
      <c r="B62" s="13"/>
      <c r="C62" s="14"/>
      <c r="D62" s="15"/>
      <c r="E62" s="20"/>
      <c r="F62" s="16"/>
      <c r="G62" s="20"/>
      <c r="H62" s="13"/>
      <c r="I62" s="30"/>
      <c r="J62" s="119"/>
      <c r="K62" s="32"/>
      <c r="L62" s="17"/>
      <c r="M62" s="18">
        <f t="shared" si="2"/>
        <v>0</v>
      </c>
      <c r="N62" s="19">
        <f t="shared" si="4"/>
        <v>1</v>
      </c>
    </row>
    <row r="63" spans="1:14" ht="14.4" x14ac:dyDescent="0.25">
      <c r="A63" s="12" t="str">
        <f t="shared" si="3"/>
        <v/>
      </c>
      <c r="B63" s="13"/>
      <c r="C63" s="14"/>
      <c r="D63" s="15"/>
      <c r="E63" s="20"/>
      <c r="F63" s="16"/>
      <c r="G63" s="20"/>
      <c r="H63" s="13"/>
      <c r="I63" s="30"/>
      <c r="J63" s="119"/>
      <c r="K63" s="32"/>
      <c r="L63" s="17"/>
      <c r="M63" s="18">
        <f t="shared" si="2"/>
        <v>0</v>
      </c>
      <c r="N63" s="19">
        <f t="shared" si="4"/>
        <v>1</v>
      </c>
    </row>
    <row r="64" spans="1:14" ht="14.4" x14ac:dyDescent="0.25">
      <c r="A64" s="12" t="str">
        <f t="shared" si="3"/>
        <v/>
      </c>
      <c r="B64" s="13"/>
      <c r="C64" s="14"/>
      <c r="D64" s="15"/>
      <c r="E64" s="20"/>
      <c r="F64" s="16"/>
      <c r="G64" s="20"/>
      <c r="H64" s="13"/>
      <c r="I64" s="30"/>
      <c r="J64" s="119"/>
      <c r="K64" s="32"/>
      <c r="L64" s="17"/>
      <c r="M64" s="18">
        <f t="shared" si="2"/>
        <v>0</v>
      </c>
      <c r="N64" s="19">
        <f t="shared" si="4"/>
        <v>1</v>
      </c>
    </row>
    <row r="65" spans="1:14" ht="14.4" x14ac:dyDescent="0.25">
      <c r="A65" s="12" t="str">
        <f t="shared" si="3"/>
        <v/>
      </c>
      <c r="B65" s="13"/>
      <c r="C65" s="14"/>
      <c r="D65" s="15"/>
      <c r="E65" s="20"/>
      <c r="F65" s="16"/>
      <c r="G65" s="20"/>
      <c r="H65" s="13"/>
      <c r="I65" s="30"/>
      <c r="J65" s="119"/>
      <c r="K65" s="32"/>
      <c r="L65" s="17"/>
      <c r="M65" s="18">
        <f t="shared" si="2"/>
        <v>0</v>
      </c>
      <c r="N65" s="19">
        <f t="shared" si="4"/>
        <v>1</v>
      </c>
    </row>
    <row r="66" spans="1:14" ht="14.4" x14ac:dyDescent="0.25">
      <c r="A66" s="12" t="str">
        <f t="shared" si="3"/>
        <v/>
      </c>
      <c r="B66" s="13"/>
      <c r="C66" s="14"/>
      <c r="D66" s="15"/>
      <c r="E66" s="20"/>
      <c r="F66" s="16"/>
      <c r="G66" s="20"/>
      <c r="H66" s="13"/>
      <c r="I66" s="30"/>
      <c r="J66" s="119"/>
      <c r="K66" s="32"/>
      <c r="L66" s="17"/>
      <c r="M66" s="18">
        <f t="shared" si="2"/>
        <v>0</v>
      </c>
      <c r="N66" s="19">
        <f t="shared" si="4"/>
        <v>1</v>
      </c>
    </row>
    <row r="67" spans="1:14" ht="14.4" x14ac:dyDescent="0.25">
      <c r="A67" s="12" t="str">
        <f t="shared" si="3"/>
        <v/>
      </c>
      <c r="B67" s="13"/>
      <c r="C67" s="14"/>
      <c r="D67" s="15"/>
      <c r="E67" s="20"/>
      <c r="F67" s="16"/>
      <c r="G67" s="20"/>
      <c r="H67" s="13"/>
      <c r="I67" s="30"/>
      <c r="J67" s="119"/>
      <c r="K67" s="32"/>
      <c r="L67" s="17"/>
      <c r="M67" s="18">
        <f t="shared" si="2"/>
        <v>0</v>
      </c>
      <c r="N67" s="19">
        <f t="shared" si="4"/>
        <v>1</v>
      </c>
    </row>
    <row r="68" spans="1:14" ht="14.4" x14ac:dyDescent="0.25">
      <c r="A68" s="12" t="str">
        <f t="shared" si="3"/>
        <v/>
      </c>
      <c r="B68" s="13"/>
      <c r="C68" s="14"/>
      <c r="D68" s="15"/>
      <c r="E68" s="20"/>
      <c r="F68" s="16"/>
      <c r="G68" s="20"/>
      <c r="H68" s="13"/>
      <c r="I68" s="30"/>
      <c r="J68" s="119"/>
      <c r="K68" s="32"/>
      <c r="L68" s="17"/>
      <c r="M68" s="18">
        <f t="shared" si="2"/>
        <v>0</v>
      </c>
      <c r="N68" s="19">
        <f t="shared" si="4"/>
        <v>1</v>
      </c>
    </row>
    <row r="69" spans="1:14" ht="14.4" x14ac:dyDescent="0.25">
      <c r="A69" s="12" t="str">
        <f t="shared" si="3"/>
        <v/>
      </c>
      <c r="B69" s="13"/>
      <c r="C69" s="14"/>
      <c r="D69" s="15"/>
      <c r="E69" s="20"/>
      <c r="F69" s="16"/>
      <c r="G69" s="20"/>
      <c r="H69" s="13"/>
      <c r="I69" s="30"/>
      <c r="J69" s="119"/>
      <c r="K69" s="32"/>
      <c r="L69" s="17"/>
      <c r="M69" s="18">
        <f t="shared" si="2"/>
        <v>0</v>
      </c>
      <c r="N69" s="19">
        <f t="shared" si="4"/>
        <v>1</v>
      </c>
    </row>
    <row r="70" spans="1:14" ht="14.4" x14ac:dyDescent="0.25">
      <c r="A70" s="12" t="str">
        <f t="shared" ref="A70:A98" si="5">CONCATENATE(B70,C70,D70)</f>
        <v/>
      </c>
      <c r="B70" s="13"/>
      <c r="C70" s="14"/>
      <c r="D70" s="15"/>
      <c r="E70" s="20"/>
      <c r="F70" s="16"/>
      <c r="G70" s="20"/>
      <c r="H70" s="13"/>
      <c r="I70" s="30"/>
      <c r="J70" s="119"/>
      <c r="K70" s="32"/>
      <c r="L70" s="17"/>
      <c r="M70" s="18">
        <f t="shared" si="2"/>
        <v>0</v>
      </c>
      <c r="N70" s="19">
        <f t="shared" ref="N70:N98" si="6">SUM(M70+$N$5)</f>
        <v>1</v>
      </c>
    </row>
    <row r="71" spans="1:14" ht="14.4" x14ac:dyDescent="0.25">
      <c r="A71" s="12" t="str">
        <f t="shared" si="5"/>
        <v/>
      </c>
      <c r="B71" s="13"/>
      <c r="C71" s="14"/>
      <c r="D71" s="15"/>
      <c r="E71" s="20"/>
      <c r="F71" s="16"/>
      <c r="G71" s="20"/>
      <c r="H71" s="13"/>
      <c r="I71" s="30"/>
      <c r="J71" s="119"/>
      <c r="K71" s="32"/>
      <c r="L71" s="17"/>
      <c r="M71" s="18">
        <f t="shared" ref="M71:M98" si="7">IF(L71=1,7,IF(L71=2,6,IF(L71=3,5,IF(L71=4,4,IF(L71=5,3,IF(L71=6,2,IF(L71&gt;=6,1,0)))))))</f>
        <v>0</v>
      </c>
      <c r="N71" s="19">
        <f t="shared" si="6"/>
        <v>1</v>
      </c>
    </row>
    <row r="72" spans="1:14" ht="14.4" x14ac:dyDescent="0.25">
      <c r="A72" s="12" t="str">
        <f t="shared" si="5"/>
        <v/>
      </c>
      <c r="B72" s="13"/>
      <c r="C72" s="14"/>
      <c r="D72" s="15"/>
      <c r="E72" s="20"/>
      <c r="F72" s="16"/>
      <c r="G72" s="20"/>
      <c r="H72" s="13"/>
      <c r="I72" s="30"/>
      <c r="J72" s="119"/>
      <c r="K72" s="32"/>
      <c r="L72" s="17"/>
      <c r="M72" s="18">
        <f t="shared" si="7"/>
        <v>0</v>
      </c>
      <c r="N72" s="19">
        <f t="shared" si="6"/>
        <v>1</v>
      </c>
    </row>
    <row r="73" spans="1:14" ht="14.4" x14ac:dyDescent="0.25">
      <c r="A73" s="12" t="str">
        <f t="shared" si="5"/>
        <v/>
      </c>
      <c r="B73" s="13"/>
      <c r="C73" s="14"/>
      <c r="D73" s="15"/>
      <c r="E73" s="20"/>
      <c r="F73" s="16"/>
      <c r="G73" s="20"/>
      <c r="H73" s="13"/>
      <c r="I73" s="30"/>
      <c r="J73" s="119"/>
      <c r="K73" s="32"/>
      <c r="L73" s="17"/>
      <c r="M73" s="18">
        <f t="shared" si="7"/>
        <v>0</v>
      </c>
      <c r="N73" s="19">
        <f t="shared" si="6"/>
        <v>1</v>
      </c>
    </row>
    <row r="74" spans="1:14" ht="14.4" x14ac:dyDescent="0.25">
      <c r="A74" s="12" t="str">
        <f t="shared" si="5"/>
        <v/>
      </c>
      <c r="B74" s="13"/>
      <c r="C74" s="14"/>
      <c r="D74" s="15"/>
      <c r="E74" s="20"/>
      <c r="F74" s="16"/>
      <c r="G74" s="20"/>
      <c r="H74" s="13"/>
      <c r="I74" s="30"/>
      <c r="J74" s="119"/>
      <c r="K74" s="32"/>
      <c r="L74" s="17"/>
      <c r="M74" s="18">
        <f t="shared" si="7"/>
        <v>0</v>
      </c>
      <c r="N74" s="19">
        <f t="shared" si="6"/>
        <v>1</v>
      </c>
    </row>
    <row r="75" spans="1:14" ht="14.4" x14ac:dyDescent="0.25">
      <c r="A75" s="12" t="str">
        <f t="shared" si="5"/>
        <v/>
      </c>
      <c r="B75" s="13"/>
      <c r="C75" s="14"/>
      <c r="D75" s="15"/>
      <c r="E75" s="20"/>
      <c r="F75" s="16"/>
      <c r="G75" s="20"/>
      <c r="H75" s="13"/>
      <c r="I75" s="30"/>
      <c r="J75" s="119"/>
      <c r="K75" s="32"/>
      <c r="L75" s="17"/>
      <c r="M75" s="18">
        <f t="shared" si="7"/>
        <v>0</v>
      </c>
      <c r="N75" s="19">
        <f t="shared" si="6"/>
        <v>1</v>
      </c>
    </row>
    <row r="76" spans="1:14" ht="14.4" x14ac:dyDescent="0.25">
      <c r="A76" s="12" t="str">
        <f t="shared" si="5"/>
        <v/>
      </c>
      <c r="B76" s="13"/>
      <c r="C76" s="14"/>
      <c r="D76" s="15"/>
      <c r="E76" s="20"/>
      <c r="F76" s="16"/>
      <c r="G76" s="20"/>
      <c r="H76" s="13"/>
      <c r="I76" s="30"/>
      <c r="J76" s="119"/>
      <c r="K76" s="32"/>
      <c r="L76" s="17"/>
      <c r="M76" s="18">
        <f t="shared" si="7"/>
        <v>0</v>
      </c>
      <c r="N76" s="19">
        <f t="shared" si="6"/>
        <v>1</v>
      </c>
    </row>
    <row r="77" spans="1:14" ht="14.4" x14ac:dyDescent="0.25">
      <c r="A77" s="12" t="str">
        <f t="shared" si="5"/>
        <v/>
      </c>
      <c r="B77" s="13"/>
      <c r="C77" s="14"/>
      <c r="D77" s="15"/>
      <c r="E77" s="20"/>
      <c r="F77" s="16"/>
      <c r="G77" s="20"/>
      <c r="H77" s="13"/>
      <c r="I77" s="30"/>
      <c r="J77" s="119"/>
      <c r="K77" s="32"/>
      <c r="L77" s="17"/>
      <c r="M77" s="18">
        <f t="shared" si="7"/>
        <v>0</v>
      </c>
      <c r="N77" s="19">
        <f t="shared" si="6"/>
        <v>1</v>
      </c>
    </row>
    <row r="78" spans="1:14" ht="14.4" x14ac:dyDescent="0.25">
      <c r="A78" s="12" t="str">
        <f t="shared" si="5"/>
        <v/>
      </c>
      <c r="B78" s="13"/>
      <c r="C78" s="14"/>
      <c r="D78" s="15"/>
      <c r="E78" s="20"/>
      <c r="F78" s="16"/>
      <c r="G78" s="20"/>
      <c r="H78" s="13"/>
      <c r="I78" s="30"/>
      <c r="J78" s="119"/>
      <c r="K78" s="32"/>
      <c r="L78" s="17"/>
      <c r="M78" s="18">
        <f t="shared" si="7"/>
        <v>0</v>
      </c>
      <c r="N78" s="19">
        <f t="shared" si="6"/>
        <v>1</v>
      </c>
    </row>
    <row r="79" spans="1:14" ht="14.4" x14ac:dyDescent="0.25">
      <c r="A79" s="12" t="str">
        <f t="shared" si="5"/>
        <v/>
      </c>
      <c r="B79" s="13"/>
      <c r="C79" s="14"/>
      <c r="D79" s="15"/>
      <c r="E79" s="20"/>
      <c r="F79" s="16"/>
      <c r="G79" s="20"/>
      <c r="H79" s="13"/>
      <c r="I79" s="30"/>
      <c r="J79" s="119"/>
      <c r="K79" s="32"/>
      <c r="L79" s="17"/>
      <c r="M79" s="18">
        <f t="shared" si="7"/>
        <v>0</v>
      </c>
      <c r="N79" s="19">
        <f t="shared" si="6"/>
        <v>1</v>
      </c>
    </row>
    <row r="80" spans="1:14" ht="14.4" x14ac:dyDescent="0.25">
      <c r="A80" s="12" t="str">
        <f t="shared" si="5"/>
        <v/>
      </c>
      <c r="B80" s="13"/>
      <c r="C80" s="14"/>
      <c r="D80" s="15"/>
      <c r="E80" s="20"/>
      <c r="F80" s="16"/>
      <c r="G80" s="20"/>
      <c r="H80" s="13"/>
      <c r="I80" s="30"/>
      <c r="J80" s="119"/>
      <c r="K80" s="32"/>
      <c r="L80" s="17"/>
      <c r="M80" s="18">
        <f t="shared" si="7"/>
        <v>0</v>
      </c>
      <c r="N80" s="19">
        <f t="shared" si="6"/>
        <v>1</v>
      </c>
    </row>
    <row r="81" spans="1:14" ht="14.4" x14ac:dyDescent="0.25">
      <c r="A81" s="12" t="str">
        <f t="shared" si="5"/>
        <v/>
      </c>
      <c r="B81" s="13"/>
      <c r="C81" s="14"/>
      <c r="D81" s="15"/>
      <c r="E81" s="20"/>
      <c r="F81" s="16"/>
      <c r="G81" s="20"/>
      <c r="H81" s="13"/>
      <c r="I81" s="30"/>
      <c r="J81" s="119"/>
      <c r="K81" s="32"/>
      <c r="L81" s="17"/>
      <c r="M81" s="18">
        <f t="shared" si="7"/>
        <v>0</v>
      </c>
      <c r="N81" s="19">
        <f t="shared" si="6"/>
        <v>1</v>
      </c>
    </row>
    <row r="82" spans="1:14" ht="14.4" x14ac:dyDescent="0.25">
      <c r="A82" s="12" t="str">
        <f t="shared" si="5"/>
        <v/>
      </c>
      <c r="B82" s="13"/>
      <c r="C82" s="14"/>
      <c r="D82" s="15"/>
      <c r="E82" s="20"/>
      <c r="F82" s="16"/>
      <c r="G82" s="20"/>
      <c r="H82" s="13"/>
      <c r="I82" s="30"/>
      <c r="J82" s="119"/>
      <c r="K82" s="32"/>
      <c r="L82" s="17"/>
      <c r="M82" s="18">
        <f t="shared" si="7"/>
        <v>0</v>
      </c>
      <c r="N82" s="19">
        <f t="shared" si="6"/>
        <v>1</v>
      </c>
    </row>
    <row r="83" spans="1:14" ht="14.4" x14ac:dyDescent="0.25">
      <c r="A83" s="12" t="str">
        <f t="shared" si="5"/>
        <v/>
      </c>
      <c r="B83" s="13"/>
      <c r="C83" s="14"/>
      <c r="D83" s="15"/>
      <c r="E83" s="20"/>
      <c r="F83" s="16"/>
      <c r="G83" s="20"/>
      <c r="H83" s="13"/>
      <c r="I83" s="30"/>
      <c r="J83" s="119"/>
      <c r="K83" s="32"/>
      <c r="L83" s="17"/>
      <c r="M83" s="18">
        <f t="shared" si="7"/>
        <v>0</v>
      </c>
      <c r="N83" s="19">
        <f t="shared" si="6"/>
        <v>1</v>
      </c>
    </row>
    <row r="84" spans="1:14" ht="14.4" x14ac:dyDescent="0.25">
      <c r="A84" s="12" t="str">
        <f t="shared" si="5"/>
        <v/>
      </c>
      <c r="B84" s="13"/>
      <c r="C84" s="14"/>
      <c r="D84" s="15"/>
      <c r="E84" s="20"/>
      <c r="F84" s="16"/>
      <c r="G84" s="20"/>
      <c r="H84" s="13"/>
      <c r="I84" s="30"/>
      <c r="J84" s="119"/>
      <c r="K84" s="32"/>
      <c r="L84" s="17"/>
      <c r="M84" s="18">
        <f t="shared" si="7"/>
        <v>0</v>
      </c>
      <c r="N84" s="19">
        <f t="shared" si="6"/>
        <v>1</v>
      </c>
    </row>
    <row r="85" spans="1:14" ht="14.4" x14ac:dyDescent="0.25">
      <c r="A85" s="12" t="str">
        <f t="shared" si="5"/>
        <v/>
      </c>
      <c r="B85" s="13"/>
      <c r="C85" s="14"/>
      <c r="D85" s="15"/>
      <c r="E85" s="20"/>
      <c r="F85" s="16"/>
      <c r="G85" s="20"/>
      <c r="H85" s="13"/>
      <c r="I85" s="30"/>
      <c r="J85" s="119"/>
      <c r="K85" s="32"/>
      <c r="L85" s="17"/>
      <c r="M85" s="18">
        <f t="shared" si="7"/>
        <v>0</v>
      </c>
      <c r="N85" s="19">
        <f t="shared" si="6"/>
        <v>1</v>
      </c>
    </row>
    <row r="86" spans="1:14" ht="14.4" x14ac:dyDescent="0.25">
      <c r="A86" s="12" t="str">
        <f t="shared" si="5"/>
        <v/>
      </c>
      <c r="B86" s="13"/>
      <c r="C86" s="14"/>
      <c r="D86" s="15"/>
      <c r="E86" s="20"/>
      <c r="F86" s="16"/>
      <c r="G86" s="20"/>
      <c r="H86" s="13"/>
      <c r="I86" s="30"/>
      <c r="J86" s="119"/>
      <c r="K86" s="32"/>
      <c r="L86" s="17"/>
      <c r="M86" s="18">
        <f t="shared" si="7"/>
        <v>0</v>
      </c>
      <c r="N86" s="19">
        <f t="shared" si="6"/>
        <v>1</v>
      </c>
    </row>
    <row r="87" spans="1:14" ht="14.4" x14ac:dyDescent="0.25">
      <c r="A87" s="12" t="str">
        <f t="shared" si="5"/>
        <v/>
      </c>
      <c r="B87" s="13"/>
      <c r="C87" s="14"/>
      <c r="D87" s="15"/>
      <c r="E87" s="20"/>
      <c r="F87" s="16"/>
      <c r="G87" s="20"/>
      <c r="H87" s="13"/>
      <c r="I87" s="30"/>
      <c r="J87" s="119"/>
      <c r="K87" s="32"/>
      <c r="L87" s="17"/>
      <c r="M87" s="18">
        <f t="shared" si="7"/>
        <v>0</v>
      </c>
      <c r="N87" s="19">
        <f t="shared" si="6"/>
        <v>1</v>
      </c>
    </row>
    <row r="88" spans="1:14" ht="14.4" x14ac:dyDescent="0.25">
      <c r="A88" s="12" t="str">
        <f t="shared" si="5"/>
        <v/>
      </c>
      <c r="B88" s="13"/>
      <c r="C88" s="14"/>
      <c r="D88" s="15"/>
      <c r="E88" s="20"/>
      <c r="F88" s="16"/>
      <c r="G88" s="20"/>
      <c r="H88" s="13"/>
      <c r="I88" s="30"/>
      <c r="J88" s="119"/>
      <c r="K88" s="32"/>
      <c r="L88" s="17"/>
      <c r="M88" s="18">
        <f t="shared" si="7"/>
        <v>0</v>
      </c>
      <c r="N88" s="19">
        <f t="shared" si="6"/>
        <v>1</v>
      </c>
    </row>
    <row r="89" spans="1:14" ht="14.4" x14ac:dyDescent="0.25">
      <c r="A89" s="12" t="str">
        <f t="shared" si="5"/>
        <v/>
      </c>
      <c r="B89" s="13"/>
      <c r="C89" s="14"/>
      <c r="D89" s="15"/>
      <c r="E89" s="20"/>
      <c r="F89" s="16"/>
      <c r="G89" s="20"/>
      <c r="H89" s="13"/>
      <c r="I89" s="30"/>
      <c r="J89" s="119"/>
      <c r="K89" s="32"/>
      <c r="L89" s="17"/>
      <c r="M89" s="18">
        <f t="shared" si="7"/>
        <v>0</v>
      </c>
      <c r="N89" s="19">
        <f t="shared" si="6"/>
        <v>1</v>
      </c>
    </row>
    <row r="90" spans="1:14" ht="14.4" x14ac:dyDescent="0.25">
      <c r="A90" s="12" t="str">
        <f t="shared" si="5"/>
        <v/>
      </c>
      <c r="B90" s="13"/>
      <c r="C90" s="14"/>
      <c r="D90" s="15"/>
      <c r="E90" s="20"/>
      <c r="F90" s="16"/>
      <c r="G90" s="20"/>
      <c r="H90" s="13"/>
      <c r="I90" s="30"/>
      <c r="J90" s="119"/>
      <c r="K90" s="32"/>
      <c r="L90" s="17"/>
      <c r="M90" s="18">
        <f t="shared" si="7"/>
        <v>0</v>
      </c>
      <c r="N90" s="19">
        <f t="shared" si="6"/>
        <v>1</v>
      </c>
    </row>
    <row r="91" spans="1:14" ht="14.4" x14ac:dyDescent="0.25">
      <c r="A91" s="12" t="str">
        <f t="shared" si="5"/>
        <v/>
      </c>
      <c r="B91" s="13"/>
      <c r="C91" s="14"/>
      <c r="D91" s="15"/>
      <c r="E91" s="20"/>
      <c r="F91" s="16"/>
      <c r="G91" s="20"/>
      <c r="H91" s="13"/>
      <c r="I91" s="30"/>
      <c r="J91" s="119"/>
      <c r="K91" s="32"/>
      <c r="L91" s="17"/>
      <c r="M91" s="18">
        <f t="shared" si="7"/>
        <v>0</v>
      </c>
      <c r="N91" s="19">
        <f t="shared" si="6"/>
        <v>1</v>
      </c>
    </row>
    <row r="92" spans="1:14" ht="14.4" x14ac:dyDescent="0.25">
      <c r="A92" s="12" t="str">
        <f t="shared" si="5"/>
        <v/>
      </c>
      <c r="B92" s="13"/>
      <c r="C92" s="14"/>
      <c r="D92" s="15"/>
      <c r="E92" s="20"/>
      <c r="F92" s="16"/>
      <c r="G92" s="20"/>
      <c r="H92" s="13"/>
      <c r="I92" s="30"/>
      <c r="J92" s="119"/>
      <c r="K92" s="32"/>
      <c r="L92" s="17"/>
      <c r="M92" s="18">
        <f t="shared" si="7"/>
        <v>0</v>
      </c>
      <c r="N92" s="19">
        <f t="shared" si="6"/>
        <v>1</v>
      </c>
    </row>
    <row r="93" spans="1:14" ht="14.4" x14ac:dyDescent="0.25">
      <c r="A93" s="12" t="str">
        <f t="shared" si="5"/>
        <v/>
      </c>
      <c r="B93" s="13"/>
      <c r="C93" s="14"/>
      <c r="D93" s="15"/>
      <c r="E93" s="20"/>
      <c r="F93" s="16"/>
      <c r="G93" s="20"/>
      <c r="H93" s="13"/>
      <c r="I93" s="30"/>
      <c r="J93" s="119"/>
      <c r="K93" s="32"/>
      <c r="L93" s="17"/>
      <c r="M93" s="18">
        <f t="shared" si="7"/>
        <v>0</v>
      </c>
      <c r="N93" s="19">
        <f t="shared" si="6"/>
        <v>1</v>
      </c>
    </row>
    <row r="94" spans="1:14" ht="14.4" x14ac:dyDescent="0.25">
      <c r="A94" s="12" t="str">
        <f t="shared" si="5"/>
        <v/>
      </c>
      <c r="B94" s="13"/>
      <c r="C94" s="14"/>
      <c r="D94" s="15"/>
      <c r="E94" s="20"/>
      <c r="F94" s="16"/>
      <c r="G94" s="20"/>
      <c r="H94" s="13"/>
      <c r="I94" s="30"/>
      <c r="J94" s="119"/>
      <c r="K94" s="32"/>
      <c r="L94" s="17"/>
      <c r="M94" s="18">
        <f t="shared" si="7"/>
        <v>0</v>
      </c>
      <c r="N94" s="19">
        <f t="shared" si="6"/>
        <v>1</v>
      </c>
    </row>
    <row r="95" spans="1:14" ht="14.4" x14ac:dyDescent="0.25">
      <c r="A95" s="12" t="str">
        <f t="shared" si="5"/>
        <v/>
      </c>
      <c r="B95" s="13"/>
      <c r="C95" s="14"/>
      <c r="D95" s="15"/>
      <c r="E95" s="20"/>
      <c r="F95" s="16"/>
      <c r="G95" s="20"/>
      <c r="H95" s="13"/>
      <c r="I95" s="30"/>
      <c r="J95" s="119"/>
      <c r="K95" s="32"/>
      <c r="L95" s="17"/>
      <c r="M95" s="18">
        <f t="shared" si="7"/>
        <v>0</v>
      </c>
      <c r="N95" s="19">
        <f t="shared" si="6"/>
        <v>1</v>
      </c>
    </row>
    <row r="96" spans="1:14" ht="14.4" x14ac:dyDescent="0.25">
      <c r="A96" s="12" t="str">
        <f t="shared" si="5"/>
        <v/>
      </c>
      <c r="B96" s="13"/>
      <c r="C96" s="14"/>
      <c r="D96" s="15"/>
      <c r="E96" s="20"/>
      <c r="F96" s="16"/>
      <c r="G96" s="20"/>
      <c r="H96" s="13"/>
      <c r="I96" s="30"/>
      <c r="J96" s="119"/>
      <c r="K96" s="32"/>
      <c r="L96" s="17"/>
      <c r="M96" s="18">
        <f t="shared" si="7"/>
        <v>0</v>
      </c>
      <c r="N96" s="19">
        <f t="shared" si="6"/>
        <v>1</v>
      </c>
    </row>
    <row r="97" spans="1:14" ht="14.4" x14ac:dyDescent="0.25">
      <c r="A97" s="12" t="str">
        <f t="shared" si="5"/>
        <v/>
      </c>
      <c r="B97" s="13"/>
      <c r="C97" s="14"/>
      <c r="D97" s="15"/>
      <c r="E97" s="20"/>
      <c r="F97" s="16"/>
      <c r="G97" s="20"/>
      <c r="H97" s="13"/>
      <c r="I97" s="30"/>
      <c r="J97" s="119"/>
      <c r="K97" s="32"/>
      <c r="L97" s="17"/>
      <c r="M97" s="18">
        <f t="shared" si="7"/>
        <v>0</v>
      </c>
      <c r="N97" s="19">
        <f t="shared" si="6"/>
        <v>1</v>
      </c>
    </row>
    <row r="98" spans="1:14" ht="15" thickBot="1" x14ac:dyDescent="0.3">
      <c r="A98" s="12" t="str">
        <f t="shared" si="5"/>
        <v/>
      </c>
      <c r="B98" s="21"/>
      <c r="C98" s="22"/>
      <c r="D98" s="23"/>
      <c r="E98" s="24"/>
      <c r="F98" s="25"/>
      <c r="G98" s="24"/>
      <c r="H98" s="21"/>
      <c r="I98" s="31"/>
      <c r="J98" s="120"/>
      <c r="K98" s="121"/>
      <c r="L98" s="26"/>
      <c r="M98" s="18">
        <f t="shared" si="7"/>
        <v>0</v>
      </c>
      <c r="N98" s="19">
        <f t="shared" si="6"/>
        <v>1</v>
      </c>
    </row>
  </sheetData>
  <autoFilter ref="A3:N35" xr:uid="{89525C1B-3B10-44BA-9A4E-A610167DAD02}">
    <filterColumn colId="6" showButton="0"/>
    <filterColumn colId="7" showButton="0"/>
    <filterColumn colId="8" showButton="0"/>
    <filterColumn colId="9" showButton="0"/>
    <sortState xmlns:xlrd2="http://schemas.microsoft.com/office/spreadsheetml/2017/richdata2" ref="A8:N98">
      <sortCondition ref="B3:B35"/>
    </sortState>
  </autoFilter>
  <mergeCells count="19">
    <mergeCell ref="F3:F4"/>
    <mergeCell ref="E1:J1"/>
    <mergeCell ref="L1:M1"/>
    <mergeCell ref="B2:M2"/>
    <mergeCell ref="G3:K3"/>
    <mergeCell ref="M3:M5"/>
    <mergeCell ref="K4:K5"/>
    <mergeCell ref="E5:F5"/>
    <mergeCell ref="L3:L5"/>
    <mergeCell ref="G4:G5"/>
    <mergeCell ref="H4:H5"/>
    <mergeCell ref="I4:I5"/>
    <mergeCell ref="J4:J5"/>
    <mergeCell ref="B1:C1"/>
    <mergeCell ref="A3:A5"/>
    <mergeCell ref="B3:B5"/>
    <mergeCell ref="C3:C5"/>
    <mergeCell ref="D3:D5"/>
    <mergeCell ref="E3:E4"/>
  </mergeCells>
  <conditionalFormatting sqref="C1:D5">
    <cfRule type="duplicateValues" dxfId="16" priority="436"/>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192F9-6111-4F41-9359-E5BD06E16BDF}">
  <sheetPr codeName="Sheet26">
    <tabColor rgb="FFC00000"/>
  </sheetPr>
  <dimension ref="A1:P100"/>
  <sheetViews>
    <sheetView topLeftCell="A25" workbookViewId="0">
      <selection activeCell="C37" sqref="C37"/>
    </sheetView>
  </sheetViews>
  <sheetFormatPr defaultColWidth="9.109375" defaultRowHeight="13.2" x14ac:dyDescent="0.25"/>
  <cols>
    <col min="1" max="1" width="37.88671875" bestFit="1" customWidth="1"/>
    <col min="2" max="2" width="6.6640625" customWidth="1"/>
    <col min="3" max="3" width="18.6640625" bestFit="1" customWidth="1"/>
    <col min="4" max="4" width="17.88671875" bestFit="1" customWidth="1"/>
    <col min="5" max="5" width="10.6640625" bestFit="1" customWidth="1"/>
    <col min="6" max="6" width="16.33203125" bestFit="1" customWidth="1"/>
    <col min="7" max="10" width="6.5546875" bestFit="1" customWidth="1"/>
    <col min="11" max="11" width="15.109375" bestFit="1" customWidth="1"/>
    <col min="12" max="12" width="7" bestFit="1" customWidth="1"/>
    <col min="13" max="13" width="12.88671875" bestFit="1" customWidth="1"/>
    <col min="14" max="14" width="30.5546875" bestFit="1" customWidth="1"/>
  </cols>
  <sheetData>
    <row r="1" spans="1:16" s="9" customFormat="1" ht="22.5" customHeight="1" thickBot="1" x14ac:dyDescent="0.3">
      <c r="A1" s="76">
        <f>SUM(A2-1)</f>
        <v>39</v>
      </c>
      <c r="B1" s="559" t="s">
        <v>98</v>
      </c>
      <c r="C1" s="560"/>
      <c r="D1" s="7" t="s">
        <v>11</v>
      </c>
      <c r="E1" s="539" t="s">
        <v>128</v>
      </c>
      <c r="F1" s="540"/>
      <c r="G1" s="540"/>
      <c r="H1" s="540"/>
      <c r="I1" s="540"/>
      <c r="J1" s="540"/>
      <c r="K1" s="8" t="s">
        <v>12</v>
      </c>
      <c r="L1" s="567">
        <v>45102</v>
      </c>
      <c r="M1" s="542"/>
      <c r="N1" s="8" t="s">
        <v>22</v>
      </c>
    </row>
    <row r="2" spans="1:16" s="9" customFormat="1" ht="22.5" customHeight="1" thickBot="1" x14ac:dyDescent="0.3">
      <c r="A2" s="1">
        <f>COUNTA(_xlfn.UNIQUE(D8:D200))</f>
        <v>40</v>
      </c>
      <c r="B2" s="543" t="s">
        <v>23</v>
      </c>
      <c r="C2" s="544"/>
      <c r="D2" s="544"/>
      <c r="E2" s="544"/>
      <c r="F2" s="544"/>
      <c r="G2" s="544"/>
      <c r="H2" s="544"/>
      <c r="I2" s="544"/>
      <c r="J2" s="544"/>
      <c r="K2" s="544"/>
      <c r="L2" s="544"/>
      <c r="M2" s="545"/>
      <c r="N2" s="10" t="s">
        <v>24</v>
      </c>
    </row>
    <row r="3" spans="1:16" s="9" customFormat="1" ht="14.4" thickBot="1" x14ac:dyDescent="0.3">
      <c r="A3" s="524" t="s">
        <v>25</v>
      </c>
      <c r="B3" s="527" t="s">
        <v>13</v>
      </c>
      <c r="C3" s="530" t="s">
        <v>14</v>
      </c>
      <c r="D3" s="533" t="s">
        <v>15</v>
      </c>
      <c r="E3" s="536" t="s">
        <v>26</v>
      </c>
      <c r="F3" s="533" t="s">
        <v>18</v>
      </c>
      <c r="G3" s="539" t="s">
        <v>99</v>
      </c>
      <c r="H3" s="540"/>
      <c r="I3" s="540"/>
      <c r="J3" s="540"/>
      <c r="K3" s="546"/>
      <c r="L3" s="552" t="s">
        <v>10</v>
      </c>
      <c r="M3" s="547" t="s">
        <v>16</v>
      </c>
      <c r="N3" s="44" t="s">
        <v>27</v>
      </c>
    </row>
    <row r="4" spans="1:16" s="9" customFormat="1" ht="14.4" thickBot="1" x14ac:dyDescent="0.3">
      <c r="A4" s="525"/>
      <c r="B4" s="528"/>
      <c r="C4" s="531"/>
      <c r="D4" s="534"/>
      <c r="E4" s="537"/>
      <c r="F4" s="538"/>
      <c r="G4" s="555" t="s">
        <v>100</v>
      </c>
      <c r="H4" s="557" t="s">
        <v>101</v>
      </c>
      <c r="I4" s="557" t="s">
        <v>102</v>
      </c>
      <c r="J4" s="557" t="s">
        <v>103</v>
      </c>
      <c r="K4" s="533" t="s">
        <v>104</v>
      </c>
      <c r="L4" s="553"/>
      <c r="M4" s="548"/>
      <c r="N4" s="11">
        <v>1</v>
      </c>
    </row>
    <row r="5" spans="1:16" s="9" customFormat="1" ht="14.4" thickBot="1" x14ac:dyDescent="0.3">
      <c r="A5" s="526"/>
      <c r="B5" s="529"/>
      <c r="C5" s="532"/>
      <c r="D5" s="535"/>
      <c r="E5" s="550" t="s">
        <v>17</v>
      </c>
      <c r="F5" s="551"/>
      <c r="G5" s="556"/>
      <c r="H5" s="558"/>
      <c r="I5" s="558"/>
      <c r="J5" s="558"/>
      <c r="K5" s="535"/>
      <c r="L5" s="554"/>
      <c r="M5" s="549"/>
      <c r="N5" s="45">
        <f>IF(N4=1,0,IF(N4=2,1,IF(N4=3,2,0)))</f>
        <v>0</v>
      </c>
    </row>
    <row r="6" spans="1:16" ht="14.4" x14ac:dyDescent="0.25">
      <c r="A6" s="77" t="str">
        <f t="shared" ref="A6:A37" si="0">CONCATENATE(B6,C6,D6)</f>
        <v xml:space="preserve">45Example Rider AExample Horse </v>
      </c>
      <c r="B6" s="78">
        <v>45</v>
      </c>
      <c r="C6" s="79" t="s">
        <v>92</v>
      </c>
      <c r="D6" s="80" t="s">
        <v>93</v>
      </c>
      <c r="E6" s="81">
        <v>6000000</v>
      </c>
      <c r="F6" s="82" t="s">
        <v>94</v>
      </c>
      <c r="G6" s="81">
        <v>60</v>
      </c>
      <c r="H6" s="78"/>
      <c r="I6" s="83"/>
      <c r="J6" s="117"/>
      <c r="K6" s="84"/>
      <c r="L6" s="85">
        <v>1</v>
      </c>
      <c r="M6" s="86">
        <f>IF(L6=1,7,IF(L6=2,6,IF(L6=3,5,IF(L6=4,4,IF(L6=5,3,IF(L6=6,2,IF(L6&gt;=6,1,0)))))))</f>
        <v>7</v>
      </c>
      <c r="N6" s="87">
        <f>SUM(M6+$N$5)</f>
        <v>7</v>
      </c>
      <c r="O6" s="29"/>
      <c r="P6" s="29"/>
    </row>
    <row r="7" spans="1:16" ht="14.4" x14ac:dyDescent="0.25">
      <c r="A7" s="12" t="str">
        <f t="shared" si="0"/>
        <v xml:space="preserve">65Example RiderExample Horse </v>
      </c>
      <c r="B7" s="88">
        <v>65</v>
      </c>
      <c r="C7" s="89" t="s">
        <v>95</v>
      </c>
      <c r="D7" s="90" t="s">
        <v>93</v>
      </c>
      <c r="E7" s="91">
        <v>6000001</v>
      </c>
      <c r="F7" s="92" t="s">
        <v>94</v>
      </c>
      <c r="G7" s="91"/>
      <c r="H7" s="88">
        <v>45</v>
      </c>
      <c r="I7" s="93"/>
      <c r="J7" s="118"/>
      <c r="K7" s="94"/>
      <c r="L7" s="95">
        <v>3</v>
      </c>
      <c r="M7" s="96">
        <f>IF(L7=1,7,IF(L7=2,6,IF(L7=3,5,IF(L7=4,4,IF(L7=5,3,IF(L7=6,2,IF(L7&gt;=6,1,0)))))))</f>
        <v>5</v>
      </c>
      <c r="N7" s="97">
        <f>SUM(M7+$N$5)</f>
        <v>5</v>
      </c>
      <c r="O7" s="29"/>
      <c r="P7" s="29"/>
    </row>
    <row r="8" spans="1:16" ht="14.4" x14ac:dyDescent="0.25">
      <c r="A8" s="12" t="str">
        <f t="shared" si="0"/>
        <v>80Charvelle MillerKendall Park Odin</v>
      </c>
      <c r="B8" s="13">
        <v>80</v>
      </c>
      <c r="C8" s="14" t="s">
        <v>1006</v>
      </c>
      <c r="D8" s="15" t="s">
        <v>1007</v>
      </c>
      <c r="E8" s="20"/>
      <c r="F8" s="16"/>
      <c r="G8" s="20"/>
      <c r="H8" s="13"/>
      <c r="I8" s="30">
        <v>28.1</v>
      </c>
      <c r="J8" s="119"/>
      <c r="K8" s="32"/>
      <c r="L8" s="17">
        <v>1</v>
      </c>
      <c r="M8" s="18">
        <f t="shared" ref="M8:M71" si="1">IF(L8=1,7,IF(L8=2,6,IF(L8=3,5,IF(L8=4,4,IF(L8=5,3,IF(L8=6,2,IF(L8&gt;=6,1,0)))))))</f>
        <v>7</v>
      </c>
      <c r="N8" s="19">
        <f>SUM(M8+$N$5)</f>
        <v>7</v>
      </c>
      <c r="O8" s="29"/>
      <c r="P8" s="29"/>
    </row>
    <row r="9" spans="1:16" ht="14.4" x14ac:dyDescent="0.25">
      <c r="A9" s="12" t="str">
        <f t="shared" si="0"/>
        <v>80Alexis WyllieBuffalo Soldier</v>
      </c>
      <c r="B9" s="13">
        <v>80</v>
      </c>
      <c r="C9" s="14" t="s">
        <v>290</v>
      </c>
      <c r="D9" s="15" t="s">
        <v>348</v>
      </c>
      <c r="E9" s="20"/>
      <c r="F9" s="16"/>
      <c r="G9" s="20"/>
      <c r="H9" s="13"/>
      <c r="I9" s="30">
        <v>39</v>
      </c>
      <c r="J9" s="119"/>
      <c r="K9" s="32"/>
      <c r="L9" s="17">
        <v>2</v>
      </c>
      <c r="M9" s="18">
        <f t="shared" si="1"/>
        <v>6</v>
      </c>
      <c r="N9" s="19">
        <f t="shared" ref="N9:N72" si="2">SUM(M9+$N$5)</f>
        <v>6</v>
      </c>
      <c r="O9" s="29"/>
      <c r="P9" s="29"/>
    </row>
    <row r="10" spans="1:16" ht="14.4" x14ac:dyDescent="0.25">
      <c r="A10" s="12" t="str">
        <f t="shared" si="0"/>
        <v>80Avarna Mcdonald	Toro Express</v>
      </c>
      <c r="B10" s="13">
        <v>80</v>
      </c>
      <c r="C10" s="14" t="s">
        <v>1047</v>
      </c>
      <c r="D10" s="15" t="s">
        <v>1046</v>
      </c>
      <c r="E10" s="20"/>
      <c r="F10" s="16"/>
      <c r="G10" s="20"/>
      <c r="H10" s="13"/>
      <c r="I10" s="30">
        <v>39.799999999999997</v>
      </c>
      <c r="J10" s="119"/>
      <c r="K10" s="32"/>
      <c r="L10" s="17">
        <v>3</v>
      </c>
      <c r="M10" s="18">
        <f t="shared" si="1"/>
        <v>5</v>
      </c>
      <c r="N10" s="19">
        <f t="shared" si="2"/>
        <v>5</v>
      </c>
      <c r="O10" s="29"/>
      <c r="P10" s="29"/>
    </row>
    <row r="11" spans="1:16" ht="14.4" x14ac:dyDescent="0.25">
      <c r="A11" s="12" t="str">
        <f t="shared" si="0"/>
        <v>80Joanne LangeClare Downs Sultans Of Swing</v>
      </c>
      <c r="B11" s="13">
        <v>80</v>
      </c>
      <c r="C11" s="14" t="s">
        <v>374</v>
      </c>
      <c r="D11" s="238" t="s">
        <v>1120</v>
      </c>
      <c r="E11" s="20"/>
      <c r="F11" s="16"/>
      <c r="G11" s="20"/>
      <c r="H11" s="13"/>
      <c r="I11" s="30">
        <v>42.9</v>
      </c>
      <c r="J11" s="119"/>
      <c r="K11" s="32"/>
      <c r="L11" s="17">
        <v>4</v>
      </c>
      <c r="M11" s="18">
        <f t="shared" si="1"/>
        <v>4</v>
      </c>
      <c r="N11" s="19">
        <f t="shared" si="2"/>
        <v>4</v>
      </c>
      <c r="O11" s="29"/>
      <c r="P11" s="29"/>
    </row>
    <row r="12" spans="1:16" ht="14.4" x14ac:dyDescent="0.25">
      <c r="A12" s="12" t="str">
        <f t="shared" si="0"/>
        <v>80Tammy CameronWithout Compromise</v>
      </c>
      <c r="B12" s="13">
        <v>80</v>
      </c>
      <c r="C12" s="14" t="s">
        <v>604</v>
      </c>
      <c r="D12" s="15" t="s">
        <v>605</v>
      </c>
      <c r="E12" s="20"/>
      <c r="F12" s="16"/>
      <c r="G12" s="20"/>
      <c r="H12" s="13"/>
      <c r="I12" s="30" t="s">
        <v>1008</v>
      </c>
      <c r="J12" s="119"/>
      <c r="K12" s="32"/>
      <c r="L12" s="17">
        <v>5</v>
      </c>
      <c r="M12" s="18">
        <f t="shared" si="1"/>
        <v>3</v>
      </c>
      <c r="N12" s="19">
        <f t="shared" si="2"/>
        <v>3</v>
      </c>
      <c r="O12" s="29"/>
      <c r="P12" s="29"/>
    </row>
    <row r="13" spans="1:16" ht="14.4" x14ac:dyDescent="0.25">
      <c r="A13" s="12" t="str">
        <f t="shared" si="0"/>
        <v>80Celeste WhittakerNatural Luck</v>
      </c>
      <c r="B13" s="13">
        <v>80</v>
      </c>
      <c r="C13" s="14" t="s">
        <v>780</v>
      </c>
      <c r="D13" s="15" t="s">
        <v>781</v>
      </c>
      <c r="E13" s="20"/>
      <c r="F13" s="16"/>
      <c r="G13" s="20"/>
      <c r="H13" s="13"/>
      <c r="I13" s="30" t="s">
        <v>1009</v>
      </c>
      <c r="J13" s="119"/>
      <c r="K13" s="32"/>
      <c r="L13" s="17"/>
      <c r="M13" s="18">
        <f t="shared" si="1"/>
        <v>0</v>
      </c>
      <c r="N13" s="19">
        <f t="shared" si="2"/>
        <v>0</v>
      </c>
      <c r="O13" s="29"/>
      <c r="P13" s="29"/>
    </row>
    <row r="14" spans="1:16" ht="14.4" x14ac:dyDescent="0.25">
      <c r="A14" s="12" t="str">
        <f t="shared" si="0"/>
        <v>80Jorjia SilvesterJoshua Brook Everlasting</v>
      </c>
      <c r="B14" s="13">
        <v>80</v>
      </c>
      <c r="C14" s="14" t="s">
        <v>828</v>
      </c>
      <c r="D14" s="15" t="s">
        <v>829</v>
      </c>
      <c r="E14" s="20"/>
      <c r="F14" s="16"/>
      <c r="G14" s="20"/>
      <c r="H14" s="13"/>
      <c r="I14" s="30" t="s">
        <v>1009</v>
      </c>
      <c r="J14" s="119"/>
      <c r="K14" s="32"/>
      <c r="L14" s="17"/>
      <c r="M14" s="18">
        <f t="shared" si="1"/>
        <v>0</v>
      </c>
      <c r="N14" s="19">
        <f t="shared" si="2"/>
        <v>0</v>
      </c>
      <c r="O14" s="29"/>
      <c r="P14" s="29"/>
    </row>
    <row r="15" spans="1:16" ht="14.4" x14ac:dyDescent="0.25">
      <c r="A15" s="12" t="str">
        <f t="shared" si="0"/>
        <v>80Ebonie RichardsonLynda Park Valentino</v>
      </c>
      <c r="B15" s="13">
        <v>80</v>
      </c>
      <c r="C15" s="14" t="s">
        <v>1010</v>
      </c>
      <c r="D15" s="15" t="s">
        <v>1011</v>
      </c>
      <c r="E15" s="20"/>
      <c r="F15" s="16"/>
      <c r="G15" s="20"/>
      <c r="H15" s="13"/>
      <c r="I15" s="30" t="s">
        <v>1009</v>
      </c>
      <c r="J15" s="119"/>
      <c r="K15" s="32"/>
      <c r="L15" s="17"/>
      <c r="M15" s="18">
        <f t="shared" si="1"/>
        <v>0</v>
      </c>
      <c r="N15" s="19">
        <f t="shared" si="2"/>
        <v>0</v>
      </c>
      <c r="O15" s="29"/>
      <c r="P15" s="29"/>
    </row>
    <row r="16" spans="1:16" ht="14.4" x14ac:dyDescent="0.25">
      <c r="A16" s="12" t="str">
        <f t="shared" si="0"/>
        <v>65Sarah HatchCethana Ciara</v>
      </c>
      <c r="B16" s="13">
        <v>65</v>
      </c>
      <c r="C16" s="14" t="s">
        <v>1012</v>
      </c>
      <c r="D16" s="15" t="s">
        <v>1013</v>
      </c>
      <c r="E16" s="20"/>
      <c r="F16" s="16"/>
      <c r="G16" s="20"/>
      <c r="H16" s="13">
        <v>29.9</v>
      </c>
      <c r="I16" s="30"/>
      <c r="J16" s="119"/>
      <c r="K16" s="32"/>
      <c r="L16" s="17">
        <v>1</v>
      </c>
      <c r="M16" s="18">
        <f t="shared" si="1"/>
        <v>7</v>
      </c>
      <c r="N16" s="19">
        <f t="shared" si="2"/>
        <v>7</v>
      </c>
      <c r="P16" s="29"/>
    </row>
    <row r="17" spans="1:16" ht="14.4" x14ac:dyDescent="0.25">
      <c r="A17" s="12" t="str">
        <f t="shared" si="0"/>
        <v>65Amy ChallenorKoonawarra Fighter Pilot</v>
      </c>
      <c r="B17" s="13">
        <v>65</v>
      </c>
      <c r="C17" s="14" t="s">
        <v>313</v>
      </c>
      <c r="D17" s="15" t="s">
        <v>314</v>
      </c>
      <c r="E17" s="20"/>
      <c r="F17" s="16"/>
      <c r="G17" s="20"/>
      <c r="H17" s="13">
        <v>30.3</v>
      </c>
      <c r="I17" s="30"/>
      <c r="J17" s="119"/>
      <c r="K17" s="32"/>
      <c r="L17" s="17">
        <v>2</v>
      </c>
      <c r="M17" s="18">
        <f t="shared" si="1"/>
        <v>6</v>
      </c>
      <c r="N17" s="19">
        <f t="shared" si="2"/>
        <v>6</v>
      </c>
      <c r="P17" s="29"/>
    </row>
    <row r="18" spans="1:16" ht="14.4" x14ac:dyDescent="0.25">
      <c r="A18" s="12" t="str">
        <f t="shared" si="0"/>
        <v>65Shannon MeakinsKarma Park Esprit</v>
      </c>
      <c r="B18" s="13">
        <v>65</v>
      </c>
      <c r="C18" s="14" t="s">
        <v>328</v>
      </c>
      <c r="D18" s="15" t="s">
        <v>329</v>
      </c>
      <c r="E18" s="20"/>
      <c r="F18" s="16"/>
      <c r="G18" s="20"/>
      <c r="H18" s="13">
        <v>32.5</v>
      </c>
      <c r="I18" s="30"/>
      <c r="J18" s="119"/>
      <c r="K18" s="32"/>
      <c r="L18" s="17">
        <v>3</v>
      </c>
      <c r="M18" s="18">
        <f t="shared" si="1"/>
        <v>5</v>
      </c>
      <c r="N18" s="19">
        <f t="shared" si="2"/>
        <v>5</v>
      </c>
    </row>
    <row r="19" spans="1:16" ht="14.4" x14ac:dyDescent="0.25">
      <c r="A19" s="12" t="str">
        <f t="shared" si="0"/>
        <v>65Hunter BrownLamont Estate Russian Roulette</v>
      </c>
      <c r="B19" s="13">
        <v>65</v>
      </c>
      <c r="C19" s="14" t="s">
        <v>606</v>
      </c>
      <c r="D19" s="15" t="s">
        <v>607</v>
      </c>
      <c r="E19" s="20"/>
      <c r="F19" s="16"/>
      <c r="G19" s="20"/>
      <c r="H19" s="13">
        <v>34.4</v>
      </c>
      <c r="I19" s="30"/>
      <c r="J19" s="119"/>
      <c r="K19" s="32"/>
      <c r="L19" s="17">
        <v>4</v>
      </c>
      <c r="M19" s="18">
        <f t="shared" si="1"/>
        <v>4</v>
      </c>
      <c r="N19" s="19">
        <f t="shared" si="2"/>
        <v>4</v>
      </c>
    </row>
    <row r="20" spans="1:16" ht="14.4" x14ac:dyDescent="0.25">
      <c r="A20" s="12" t="str">
        <f t="shared" si="0"/>
        <v>65Hannah SteinhoffSense Of Self</v>
      </c>
      <c r="B20" s="13">
        <v>65</v>
      </c>
      <c r="C20" s="14" t="s">
        <v>656</v>
      </c>
      <c r="D20" s="15" t="s">
        <v>668</v>
      </c>
      <c r="E20" s="20"/>
      <c r="F20" s="16"/>
      <c r="G20" s="20"/>
      <c r="H20" s="13">
        <v>52.4</v>
      </c>
      <c r="I20" s="30"/>
      <c r="J20" s="119"/>
      <c r="K20" s="32"/>
      <c r="L20" s="17">
        <v>5</v>
      </c>
      <c r="M20" s="18">
        <f t="shared" si="1"/>
        <v>3</v>
      </c>
      <c r="N20" s="19">
        <f t="shared" si="2"/>
        <v>3</v>
      </c>
    </row>
    <row r="21" spans="1:16" ht="14.4" x14ac:dyDescent="0.25">
      <c r="A21" s="12" t="str">
        <f t="shared" si="0"/>
        <v>65Elexia ChallingerOur Boy Chester</v>
      </c>
      <c r="B21" s="13">
        <v>65</v>
      </c>
      <c r="C21" s="14" t="s">
        <v>826</v>
      </c>
      <c r="D21" s="15" t="s">
        <v>827</v>
      </c>
      <c r="E21" s="20"/>
      <c r="F21" s="16"/>
      <c r="G21" s="20"/>
      <c r="H21" s="13">
        <v>54.1</v>
      </c>
      <c r="I21" s="30"/>
      <c r="J21" s="119"/>
      <c r="K21" s="32"/>
      <c r="L21" s="17">
        <v>6</v>
      </c>
      <c r="M21" s="18">
        <f t="shared" si="1"/>
        <v>2</v>
      </c>
      <c r="N21" s="19">
        <f t="shared" si="2"/>
        <v>2</v>
      </c>
    </row>
    <row r="22" spans="1:16" ht="14.4" x14ac:dyDescent="0.25">
      <c r="A22" s="12" t="str">
        <f t="shared" si="0"/>
        <v>65Tea GrootBevanlee Havana</v>
      </c>
      <c r="B22" s="13">
        <v>65</v>
      </c>
      <c r="C22" s="14" t="s">
        <v>441</v>
      </c>
      <c r="D22" s="15" t="s">
        <v>452</v>
      </c>
      <c r="E22" s="20"/>
      <c r="F22" s="16"/>
      <c r="G22" s="20"/>
      <c r="H22" s="13">
        <v>63.2</v>
      </c>
      <c r="I22" s="30"/>
      <c r="J22" s="119"/>
      <c r="K22" s="32"/>
      <c r="L22" s="17">
        <v>7</v>
      </c>
      <c r="M22" s="18">
        <f t="shared" si="1"/>
        <v>1</v>
      </c>
      <c r="N22" s="19">
        <f t="shared" si="2"/>
        <v>1</v>
      </c>
    </row>
    <row r="23" spans="1:16" ht="14.4" x14ac:dyDescent="0.25">
      <c r="A23" s="12" t="str">
        <f t="shared" si="0"/>
        <v>65Annabel GibbonsJoshua Brook Merlin</v>
      </c>
      <c r="B23" s="13">
        <v>65</v>
      </c>
      <c r="C23" s="14" t="s">
        <v>1014</v>
      </c>
      <c r="D23" s="15" t="s">
        <v>1015</v>
      </c>
      <c r="E23" s="20"/>
      <c r="F23" s="16"/>
      <c r="G23" s="20"/>
      <c r="H23" s="13">
        <v>63.8</v>
      </c>
      <c r="I23" s="30"/>
      <c r="J23" s="119"/>
      <c r="K23" s="32"/>
      <c r="L23" s="17">
        <v>8</v>
      </c>
      <c r="M23" s="18">
        <f t="shared" si="1"/>
        <v>1</v>
      </c>
      <c r="N23" s="19">
        <f t="shared" si="2"/>
        <v>1</v>
      </c>
    </row>
    <row r="24" spans="1:16" ht="14.4" x14ac:dyDescent="0.25">
      <c r="A24" s="12" t="str">
        <f t="shared" si="0"/>
        <v>65Ella MacgregorFour Needed Nz</v>
      </c>
      <c r="B24" s="13">
        <v>65</v>
      </c>
      <c r="C24" s="14" t="s">
        <v>440</v>
      </c>
      <c r="D24" s="15" t="s">
        <v>449</v>
      </c>
      <c r="E24" s="20"/>
      <c r="F24" s="16"/>
      <c r="G24" s="20"/>
      <c r="H24" s="13">
        <v>81.599999999999994</v>
      </c>
      <c r="I24" s="30"/>
      <c r="J24" s="119"/>
      <c r="K24" s="32"/>
      <c r="L24" s="17">
        <v>9</v>
      </c>
      <c r="M24" s="18">
        <f t="shared" si="1"/>
        <v>1</v>
      </c>
      <c r="N24" s="19">
        <f t="shared" si="2"/>
        <v>1</v>
      </c>
    </row>
    <row r="25" spans="1:16" ht="14.4" x14ac:dyDescent="0.25">
      <c r="A25" s="12" t="str">
        <f t="shared" si="0"/>
        <v>65Rebecca SimpsonKasac Park Global Warrior</v>
      </c>
      <c r="B25" s="13">
        <v>65</v>
      </c>
      <c r="C25" s="14" t="s">
        <v>431</v>
      </c>
      <c r="D25" s="15" t="s">
        <v>432</v>
      </c>
      <c r="E25" s="20"/>
      <c r="F25" s="16"/>
      <c r="G25" s="20"/>
      <c r="H25" s="13" t="s">
        <v>1016</v>
      </c>
      <c r="I25" s="30"/>
      <c r="J25" s="119"/>
      <c r="K25" s="32"/>
      <c r="L25" s="17"/>
      <c r="M25" s="18">
        <f t="shared" si="1"/>
        <v>0</v>
      </c>
      <c r="N25" s="19">
        <f t="shared" si="2"/>
        <v>0</v>
      </c>
    </row>
    <row r="26" spans="1:16" ht="14.4" x14ac:dyDescent="0.25">
      <c r="A26" s="12" t="str">
        <f t="shared" si="0"/>
        <v>65Sarah CarterWayside</v>
      </c>
      <c r="B26" s="13">
        <v>65</v>
      </c>
      <c r="C26" s="14" t="s">
        <v>1017</v>
      </c>
      <c r="D26" s="15" t="s">
        <v>1018</v>
      </c>
      <c r="E26" s="20"/>
      <c r="F26" s="16"/>
      <c r="G26" s="20"/>
      <c r="H26" s="13" t="s">
        <v>1019</v>
      </c>
      <c r="I26" s="30"/>
      <c r="J26" s="119"/>
      <c r="K26" s="32"/>
      <c r="L26" s="17"/>
      <c r="M26" s="18">
        <f t="shared" si="1"/>
        <v>0</v>
      </c>
      <c r="N26" s="19">
        <f t="shared" si="2"/>
        <v>0</v>
      </c>
    </row>
    <row r="27" spans="1:16" ht="14.4" x14ac:dyDescent="0.25">
      <c r="A27" s="12" t="str">
        <f t="shared" si="0"/>
        <v>65Lieve LudgateKirralea Showman</v>
      </c>
      <c r="B27" s="13">
        <v>65</v>
      </c>
      <c r="C27" s="14" t="s">
        <v>727</v>
      </c>
      <c r="D27" s="15" t="s">
        <v>728</v>
      </c>
      <c r="E27" s="20"/>
      <c r="F27" s="16"/>
      <c r="G27" s="20"/>
      <c r="H27" s="13">
        <v>32.200000000000003</v>
      </c>
      <c r="I27" s="30"/>
      <c r="J27" s="119"/>
      <c r="K27" s="32"/>
      <c r="L27" s="17">
        <v>1</v>
      </c>
      <c r="M27" s="18">
        <f t="shared" si="1"/>
        <v>7</v>
      </c>
      <c r="N27" s="19">
        <f t="shared" si="2"/>
        <v>7</v>
      </c>
    </row>
    <row r="28" spans="1:16" ht="14.4" x14ac:dyDescent="0.25">
      <c r="A28" s="12" t="str">
        <f t="shared" si="0"/>
        <v>65Sophie IkenushiYartarla Park Paparazzi</v>
      </c>
      <c r="B28" s="13">
        <v>65</v>
      </c>
      <c r="C28" s="14" t="s">
        <v>256</v>
      </c>
      <c r="D28" s="15" t="s">
        <v>257</v>
      </c>
      <c r="E28" s="20"/>
      <c r="F28" s="16"/>
      <c r="G28" s="20"/>
      <c r="H28" s="13">
        <v>40.9</v>
      </c>
      <c r="I28" s="30"/>
      <c r="J28" s="119"/>
      <c r="K28" s="32"/>
      <c r="L28" s="17">
        <v>2</v>
      </c>
      <c r="M28" s="18">
        <f t="shared" si="1"/>
        <v>6</v>
      </c>
      <c r="N28" s="19">
        <f t="shared" si="2"/>
        <v>6</v>
      </c>
    </row>
    <row r="29" spans="1:16" ht="14.4" x14ac:dyDescent="0.25">
      <c r="A29" s="12" t="str">
        <f t="shared" si="0"/>
        <v>65Vesper AtkinsCharlie</v>
      </c>
      <c r="B29" s="13">
        <v>65</v>
      </c>
      <c r="C29" s="14" t="s">
        <v>1020</v>
      </c>
      <c r="D29" s="15" t="s">
        <v>597</v>
      </c>
      <c r="E29" s="20"/>
      <c r="F29" s="16"/>
      <c r="G29" s="20"/>
      <c r="H29" s="13">
        <v>77.099999999999994</v>
      </c>
      <c r="I29" s="30"/>
      <c r="J29" s="119"/>
      <c r="K29" s="32"/>
      <c r="L29" s="17">
        <v>3</v>
      </c>
      <c r="M29" s="18">
        <f t="shared" si="1"/>
        <v>5</v>
      </c>
      <c r="N29" s="19">
        <f t="shared" si="2"/>
        <v>5</v>
      </c>
    </row>
    <row r="30" spans="1:16" ht="14.4" x14ac:dyDescent="0.25">
      <c r="A30" s="12" t="str">
        <f t="shared" si="0"/>
        <v>65Brianna SheriffAce Of Hearts</v>
      </c>
      <c r="B30" s="13">
        <v>65</v>
      </c>
      <c r="C30" s="14" t="s">
        <v>466</v>
      </c>
      <c r="D30" s="15" t="s">
        <v>470</v>
      </c>
      <c r="E30" s="20"/>
      <c r="F30" s="16"/>
      <c r="G30" s="20"/>
      <c r="H30" s="13" t="s">
        <v>1009</v>
      </c>
      <c r="I30" s="30"/>
      <c r="J30" s="119"/>
      <c r="K30" s="32"/>
      <c r="L30" s="17"/>
      <c r="M30" s="18">
        <f t="shared" si="1"/>
        <v>0</v>
      </c>
      <c r="N30" s="19">
        <f t="shared" si="2"/>
        <v>0</v>
      </c>
    </row>
    <row r="31" spans="1:16" ht="14.4" x14ac:dyDescent="0.25">
      <c r="A31" s="12" t="str">
        <f t="shared" si="0"/>
        <v>65Sofia MarinoMax</v>
      </c>
      <c r="B31" s="13">
        <v>65</v>
      </c>
      <c r="C31" s="14" t="s">
        <v>1021</v>
      </c>
      <c r="D31" s="15" t="s">
        <v>1022</v>
      </c>
      <c r="E31" s="20"/>
      <c r="F31" s="16"/>
      <c r="G31" s="20"/>
      <c r="H31" s="13" t="s">
        <v>1009</v>
      </c>
      <c r="I31" s="30"/>
      <c r="J31" s="119"/>
      <c r="K31" s="32"/>
      <c r="L31" s="17"/>
      <c r="M31" s="18">
        <f t="shared" si="1"/>
        <v>0</v>
      </c>
      <c r="N31" s="19">
        <f t="shared" si="2"/>
        <v>0</v>
      </c>
    </row>
    <row r="32" spans="1:16" ht="14.4" x14ac:dyDescent="0.25">
      <c r="A32" s="12" t="str">
        <f t="shared" si="0"/>
        <v>65Ava MinshullPangari Rain Dance</v>
      </c>
      <c r="B32" s="13">
        <v>65</v>
      </c>
      <c r="C32" s="14" t="s">
        <v>1023</v>
      </c>
      <c r="D32" s="15" t="s">
        <v>1024</v>
      </c>
      <c r="E32" s="20"/>
      <c r="F32" s="16"/>
      <c r="G32" s="20"/>
      <c r="H32" s="13" t="s">
        <v>1009</v>
      </c>
      <c r="I32" s="30"/>
      <c r="J32" s="119"/>
      <c r="K32" s="32"/>
      <c r="L32" s="17"/>
      <c r="M32" s="18">
        <f t="shared" si="1"/>
        <v>0</v>
      </c>
      <c r="N32" s="19">
        <f t="shared" si="2"/>
        <v>0</v>
      </c>
    </row>
    <row r="33" spans="1:14" ht="14.4" x14ac:dyDescent="0.25">
      <c r="A33" s="12" t="str">
        <f t="shared" si="0"/>
        <v>65India CurtinBrayside Blackjack</v>
      </c>
      <c r="B33" s="13">
        <v>65</v>
      </c>
      <c r="C33" s="14" t="s">
        <v>1025</v>
      </c>
      <c r="D33" s="15" t="s">
        <v>1026</v>
      </c>
      <c r="E33" s="20"/>
      <c r="F33" s="16"/>
      <c r="G33" s="20"/>
      <c r="H33" s="13" t="s">
        <v>1009</v>
      </c>
      <c r="I33" s="30"/>
      <c r="J33" s="119"/>
      <c r="K33" s="32"/>
      <c r="L33" s="17"/>
      <c r="M33" s="18">
        <f t="shared" si="1"/>
        <v>0</v>
      </c>
      <c r="N33" s="19">
        <f t="shared" si="2"/>
        <v>0</v>
      </c>
    </row>
    <row r="34" spans="1:14" ht="14.4" x14ac:dyDescent="0.25">
      <c r="A34" s="12" t="str">
        <f t="shared" si="0"/>
        <v>45Portia FreemanSpringwater Dustyn</v>
      </c>
      <c r="B34" s="13">
        <v>45</v>
      </c>
      <c r="C34" s="14" t="s">
        <v>1027</v>
      </c>
      <c r="D34" s="15" t="s">
        <v>1028</v>
      </c>
      <c r="E34" s="20"/>
      <c r="F34" s="16"/>
      <c r="G34" s="20">
        <v>33.4</v>
      </c>
      <c r="H34" s="13"/>
      <c r="I34" s="30"/>
      <c r="J34" s="119"/>
      <c r="K34" s="32"/>
      <c r="L34" s="17">
        <v>1</v>
      </c>
      <c r="M34" s="18">
        <f t="shared" si="1"/>
        <v>7</v>
      </c>
      <c r="N34" s="19">
        <f t="shared" si="2"/>
        <v>7</v>
      </c>
    </row>
    <row r="35" spans="1:14" ht="14.4" x14ac:dyDescent="0.25">
      <c r="A35" s="12" t="str">
        <f t="shared" si="0"/>
        <v>45Olive BeckleyDesarado Savannah</v>
      </c>
      <c r="B35" s="13">
        <v>45</v>
      </c>
      <c r="C35" s="14" t="s">
        <v>298</v>
      </c>
      <c r="D35" s="15" t="s">
        <v>1029</v>
      </c>
      <c r="E35" s="20"/>
      <c r="F35" s="16"/>
      <c r="G35" s="20">
        <v>35.299999999999997</v>
      </c>
      <c r="H35" s="13"/>
      <c r="I35" s="30"/>
      <c r="J35" s="119"/>
      <c r="K35" s="32"/>
      <c r="L35" s="17">
        <v>2</v>
      </c>
      <c r="M35" s="18">
        <f t="shared" si="1"/>
        <v>6</v>
      </c>
      <c r="N35" s="19">
        <f t="shared" si="2"/>
        <v>6</v>
      </c>
    </row>
    <row r="36" spans="1:14" ht="14.4" x14ac:dyDescent="0.25">
      <c r="A36" s="12" t="str">
        <f t="shared" si="0"/>
        <v>45Nicole DragovichDer Traum</v>
      </c>
      <c r="B36" s="13">
        <v>45</v>
      </c>
      <c r="C36" s="14" t="s">
        <v>1030</v>
      </c>
      <c r="D36" s="15" t="s">
        <v>1031</v>
      </c>
      <c r="E36" s="20"/>
      <c r="F36" s="16"/>
      <c r="G36" s="20">
        <v>35.9</v>
      </c>
      <c r="H36" s="13"/>
      <c r="I36" s="30"/>
      <c r="J36" s="119"/>
      <c r="K36" s="32"/>
      <c r="L36" s="17">
        <v>3</v>
      </c>
      <c r="M36" s="18">
        <f t="shared" si="1"/>
        <v>5</v>
      </c>
      <c r="N36" s="19">
        <f t="shared" si="2"/>
        <v>5</v>
      </c>
    </row>
    <row r="37" spans="1:14" ht="14.4" x14ac:dyDescent="0.25">
      <c r="A37" s="12" t="str">
        <f t="shared" si="0"/>
        <v>45Hannah SteinhoffWoodridge Moojie</v>
      </c>
      <c r="B37" s="13">
        <v>45</v>
      </c>
      <c r="C37" s="242" t="s">
        <v>656</v>
      </c>
      <c r="D37" s="15" t="s">
        <v>953</v>
      </c>
      <c r="E37" s="20"/>
      <c r="F37" s="16"/>
      <c r="G37" s="20">
        <v>36.9</v>
      </c>
      <c r="H37" s="13"/>
      <c r="I37" s="30"/>
      <c r="J37" s="119"/>
      <c r="K37" s="32"/>
      <c r="L37" s="17">
        <v>4</v>
      </c>
      <c r="M37" s="18">
        <f t="shared" si="1"/>
        <v>4</v>
      </c>
      <c r="N37" s="19">
        <f t="shared" si="2"/>
        <v>4</v>
      </c>
    </row>
    <row r="38" spans="1:14" ht="14.4" x14ac:dyDescent="0.25">
      <c r="A38" s="12" t="str">
        <f t="shared" ref="A38:A69" si="3">CONCATENATE(B38,C38,D38)</f>
        <v>45Imogen MurrayKebab</v>
      </c>
      <c r="B38" s="13">
        <v>45</v>
      </c>
      <c r="C38" s="14" t="s">
        <v>589</v>
      </c>
      <c r="D38" s="15" t="s">
        <v>1032</v>
      </c>
      <c r="E38" s="20"/>
      <c r="F38" s="16"/>
      <c r="G38" s="20">
        <v>42.7</v>
      </c>
      <c r="H38" s="13"/>
      <c r="I38" s="30"/>
      <c r="J38" s="119"/>
      <c r="K38" s="32"/>
      <c r="L38" s="17">
        <v>5</v>
      </c>
      <c r="M38" s="18">
        <f t="shared" si="1"/>
        <v>3</v>
      </c>
      <c r="N38" s="19">
        <f t="shared" si="2"/>
        <v>3</v>
      </c>
    </row>
    <row r="39" spans="1:14" ht="14.4" x14ac:dyDescent="0.25">
      <c r="A39" s="12" t="str">
        <f t="shared" si="3"/>
        <v>45Kady MiddlecoatMallaine Motown</v>
      </c>
      <c r="B39" s="13">
        <v>45</v>
      </c>
      <c r="C39" s="14" t="s">
        <v>528</v>
      </c>
      <c r="D39" s="15" t="s">
        <v>529</v>
      </c>
      <c r="E39" s="20"/>
      <c r="F39" s="16"/>
      <c r="G39" s="20">
        <v>57.8</v>
      </c>
      <c r="H39" s="13"/>
      <c r="I39" s="30"/>
      <c r="J39" s="119"/>
      <c r="K39" s="32"/>
      <c r="L39" s="17">
        <v>6</v>
      </c>
      <c r="M39" s="18">
        <f t="shared" si="1"/>
        <v>2</v>
      </c>
      <c r="N39" s="19">
        <f t="shared" si="2"/>
        <v>2</v>
      </c>
    </row>
    <row r="40" spans="1:14" ht="14.4" x14ac:dyDescent="0.25">
      <c r="A40" s="12" t="str">
        <f t="shared" si="3"/>
        <v>45Sophie McdougallGood Intentions</v>
      </c>
      <c r="B40" s="13">
        <v>45</v>
      </c>
      <c r="C40" s="14" t="s">
        <v>1048</v>
      </c>
      <c r="D40" s="15" t="s">
        <v>1033</v>
      </c>
      <c r="E40" s="20"/>
      <c r="F40" s="16"/>
      <c r="G40" s="20">
        <v>64.5</v>
      </c>
      <c r="H40" s="13"/>
      <c r="I40" s="30"/>
      <c r="J40" s="119"/>
      <c r="K40" s="32"/>
      <c r="L40" s="17">
        <v>7</v>
      </c>
      <c r="M40" s="18">
        <f t="shared" si="1"/>
        <v>1</v>
      </c>
      <c r="N40" s="19">
        <f t="shared" si="2"/>
        <v>1</v>
      </c>
    </row>
    <row r="41" spans="1:14" ht="14.4" x14ac:dyDescent="0.25">
      <c r="A41" s="12" t="str">
        <f t="shared" si="3"/>
        <v>45Abbey RoweNyambas King Shazzbar</v>
      </c>
      <c r="B41" s="13">
        <v>45</v>
      </c>
      <c r="C41" s="14" t="s">
        <v>1034</v>
      </c>
      <c r="D41" s="15" t="s">
        <v>1035</v>
      </c>
      <c r="E41" s="20"/>
      <c r="F41" s="16"/>
      <c r="G41" s="20">
        <v>65.599999999999994</v>
      </c>
      <c r="H41" s="13"/>
      <c r="I41" s="30"/>
      <c r="J41" s="119"/>
      <c r="K41" s="32"/>
      <c r="L41" s="17">
        <v>8</v>
      </c>
      <c r="M41" s="18">
        <f t="shared" si="1"/>
        <v>1</v>
      </c>
      <c r="N41" s="19">
        <f t="shared" si="2"/>
        <v>1</v>
      </c>
    </row>
    <row r="42" spans="1:14" ht="14.4" x14ac:dyDescent="0.25">
      <c r="A42" s="12" t="str">
        <f t="shared" si="3"/>
        <v>45Sophie Mosey-WeateOwendale Jessica</v>
      </c>
      <c r="B42" s="13">
        <v>45</v>
      </c>
      <c r="C42" s="14" t="s">
        <v>1036</v>
      </c>
      <c r="D42" s="15" t="s">
        <v>1037</v>
      </c>
      <c r="E42" s="20"/>
      <c r="F42" s="16"/>
      <c r="G42" s="20">
        <v>67.599999999999994</v>
      </c>
      <c r="H42" s="13"/>
      <c r="I42" s="30"/>
      <c r="J42" s="119"/>
      <c r="K42" s="32"/>
      <c r="L42" s="17">
        <v>9</v>
      </c>
      <c r="M42" s="18">
        <f t="shared" si="1"/>
        <v>1</v>
      </c>
      <c r="N42" s="19">
        <f t="shared" si="2"/>
        <v>1</v>
      </c>
    </row>
    <row r="43" spans="1:14" ht="14.4" x14ac:dyDescent="0.25">
      <c r="A43" s="12" t="str">
        <f t="shared" si="3"/>
        <v>45Reagan HillSir Dandy</v>
      </c>
      <c r="B43" s="13">
        <v>45</v>
      </c>
      <c r="C43" s="14" t="s">
        <v>803</v>
      </c>
      <c r="D43" s="15" t="s">
        <v>1038</v>
      </c>
      <c r="E43" s="20"/>
      <c r="F43" s="16"/>
      <c r="G43" s="20">
        <v>68.599999999999994</v>
      </c>
      <c r="H43" s="13"/>
      <c r="I43" s="30"/>
      <c r="J43" s="119"/>
      <c r="K43" s="32"/>
      <c r="L43" s="17">
        <v>10</v>
      </c>
      <c r="M43" s="18">
        <f t="shared" si="1"/>
        <v>1</v>
      </c>
      <c r="N43" s="19">
        <f t="shared" si="2"/>
        <v>1</v>
      </c>
    </row>
    <row r="44" spans="1:14" ht="14.4" x14ac:dyDescent="0.25">
      <c r="A44" s="12" t="str">
        <f t="shared" si="3"/>
        <v>45Grace FelthamJoshua Brook Indiana</v>
      </c>
      <c r="B44" s="13">
        <v>45</v>
      </c>
      <c r="C44" s="14" t="s">
        <v>614</v>
      </c>
      <c r="D44" s="15" t="s">
        <v>1039</v>
      </c>
      <c r="E44" s="20"/>
      <c r="F44" s="16"/>
      <c r="G44" s="20" t="s">
        <v>1040</v>
      </c>
      <c r="H44" s="13"/>
      <c r="I44" s="30"/>
      <c r="J44" s="119"/>
      <c r="K44" s="32"/>
      <c r="L44" s="17"/>
      <c r="M44" s="18">
        <f t="shared" si="1"/>
        <v>0</v>
      </c>
      <c r="N44" s="19">
        <f t="shared" si="2"/>
        <v>0</v>
      </c>
    </row>
    <row r="45" spans="1:14" ht="14.4" x14ac:dyDescent="0.25">
      <c r="A45" s="12" t="str">
        <f t="shared" si="3"/>
        <v>45Avery BallantynePainted Mississippi</v>
      </c>
      <c r="B45" s="13">
        <v>45</v>
      </c>
      <c r="C45" s="14" t="s">
        <v>1041</v>
      </c>
      <c r="D45" s="15" t="s">
        <v>1042</v>
      </c>
      <c r="E45" s="20"/>
      <c r="F45" s="16"/>
      <c r="G45" s="20" t="s">
        <v>1043</v>
      </c>
      <c r="H45" s="13"/>
      <c r="I45" s="30"/>
      <c r="J45" s="119"/>
      <c r="K45" s="32"/>
      <c r="L45" s="17"/>
      <c r="M45" s="18">
        <f t="shared" si="1"/>
        <v>0</v>
      </c>
      <c r="N45" s="19">
        <f t="shared" si="2"/>
        <v>0</v>
      </c>
    </row>
    <row r="46" spans="1:14" ht="14.4" x14ac:dyDescent="0.25">
      <c r="A46" s="12" t="str">
        <f t="shared" si="3"/>
        <v>45Penelope FreemanWandoo Topmaster</v>
      </c>
      <c r="B46" s="13">
        <v>45</v>
      </c>
      <c r="C46" s="14" t="s">
        <v>1044</v>
      </c>
      <c r="D46" s="15" t="s">
        <v>1045</v>
      </c>
      <c r="E46" s="20"/>
      <c r="F46" s="16"/>
      <c r="G46" s="20" t="s">
        <v>1043</v>
      </c>
      <c r="H46" s="13"/>
      <c r="I46" s="30"/>
      <c r="J46" s="119"/>
      <c r="K46" s="32"/>
      <c r="L46" s="17"/>
      <c r="M46" s="18">
        <f t="shared" si="1"/>
        <v>0</v>
      </c>
      <c r="N46" s="19">
        <f t="shared" si="2"/>
        <v>0</v>
      </c>
    </row>
    <row r="47" spans="1:14" ht="14.4" x14ac:dyDescent="0.25">
      <c r="A47" s="12" t="str">
        <f t="shared" si="3"/>
        <v/>
      </c>
      <c r="B47" s="13"/>
      <c r="C47" s="14" t="s">
        <v>19</v>
      </c>
      <c r="D47" s="15"/>
      <c r="E47" s="20"/>
      <c r="F47" s="16"/>
      <c r="G47" s="20"/>
      <c r="H47" s="13"/>
      <c r="I47" s="30"/>
      <c r="J47" s="119"/>
      <c r="K47" s="32"/>
      <c r="L47" s="17"/>
      <c r="M47" s="18">
        <f t="shared" si="1"/>
        <v>0</v>
      </c>
      <c r="N47" s="19">
        <f t="shared" si="2"/>
        <v>0</v>
      </c>
    </row>
    <row r="48" spans="1:14" ht="14.4" x14ac:dyDescent="0.25">
      <c r="A48" s="12" t="str">
        <f t="shared" si="3"/>
        <v/>
      </c>
      <c r="B48" s="13"/>
      <c r="C48" s="14" t="s">
        <v>19</v>
      </c>
      <c r="D48" s="15"/>
      <c r="E48" s="20"/>
      <c r="F48" s="16"/>
      <c r="G48" s="20"/>
      <c r="H48" s="13"/>
      <c r="I48" s="30"/>
      <c r="J48" s="119"/>
      <c r="K48" s="32"/>
      <c r="L48" s="17"/>
      <c r="M48" s="18">
        <f t="shared" si="1"/>
        <v>0</v>
      </c>
      <c r="N48" s="19">
        <f t="shared" si="2"/>
        <v>0</v>
      </c>
    </row>
    <row r="49" spans="1:14" ht="14.4" x14ac:dyDescent="0.25">
      <c r="A49" s="12" t="str">
        <f t="shared" si="3"/>
        <v/>
      </c>
      <c r="B49" s="13"/>
      <c r="C49" s="14" t="s">
        <v>19</v>
      </c>
      <c r="D49" s="15"/>
      <c r="E49" s="20"/>
      <c r="F49" s="16"/>
      <c r="G49" s="20"/>
      <c r="H49" s="13"/>
      <c r="I49" s="30"/>
      <c r="J49" s="119"/>
      <c r="K49" s="32"/>
      <c r="L49" s="17"/>
      <c r="M49" s="18">
        <f t="shared" si="1"/>
        <v>0</v>
      </c>
      <c r="N49" s="19">
        <f t="shared" si="2"/>
        <v>0</v>
      </c>
    </row>
    <row r="50" spans="1:14" ht="14.4" x14ac:dyDescent="0.25">
      <c r="A50" s="12" t="str">
        <f t="shared" si="3"/>
        <v/>
      </c>
      <c r="B50" s="13"/>
      <c r="C50" s="14"/>
      <c r="D50" s="15"/>
      <c r="E50" s="20"/>
      <c r="F50" s="16"/>
      <c r="G50" s="20"/>
      <c r="H50" s="13"/>
      <c r="I50" s="30"/>
      <c r="J50" s="119"/>
      <c r="K50" s="32"/>
      <c r="L50" s="17"/>
      <c r="M50" s="18">
        <f t="shared" si="1"/>
        <v>0</v>
      </c>
      <c r="N50" s="19">
        <f t="shared" si="2"/>
        <v>0</v>
      </c>
    </row>
    <row r="51" spans="1:14" ht="14.4" x14ac:dyDescent="0.25">
      <c r="A51" s="12" t="str">
        <f t="shared" si="3"/>
        <v/>
      </c>
      <c r="B51" s="13"/>
      <c r="C51" s="14"/>
      <c r="D51" s="15"/>
      <c r="E51" s="20"/>
      <c r="F51" s="16"/>
      <c r="G51" s="20"/>
      <c r="H51" s="13"/>
      <c r="I51" s="30"/>
      <c r="J51" s="119"/>
      <c r="K51" s="32"/>
      <c r="L51" s="17"/>
      <c r="M51" s="18">
        <f t="shared" si="1"/>
        <v>0</v>
      </c>
      <c r="N51" s="19">
        <f t="shared" si="2"/>
        <v>0</v>
      </c>
    </row>
    <row r="52" spans="1:14" ht="14.4" x14ac:dyDescent="0.25">
      <c r="A52" s="12" t="str">
        <f t="shared" si="3"/>
        <v/>
      </c>
      <c r="B52" s="13"/>
      <c r="C52" s="14"/>
      <c r="D52" s="15"/>
      <c r="E52" s="20"/>
      <c r="F52" s="16"/>
      <c r="G52" s="20"/>
      <c r="H52" s="13"/>
      <c r="I52" s="30"/>
      <c r="J52" s="119"/>
      <c r="K52" s="32"/>
      <c r="L52" s="17"/>
      <c r="M52" s="18">
        <f t="shared" si="1"/>
        <v>0</v>
      </c>
      <c r="N52" s="19">
        <f t="shared" si="2"/>
        <v>0</v>
      </c>
    </row>
    <row r="53" spans="1:14" ht="14.4" x14ac:dyDescent="0.25">
      <c r="A53" s="12" t="str">
        <f t="shared" si="3"/>
        <v/>
      </c>
      <c r="B53" s="13"/>
      <c r="C53" s="14"/>
      <c r="D53" s="15"/>
      <c r="E53" s="20"/>
      <c r="F53" s="16"/>
      <c r="G53" s="20"/>
      <c r="H53" s="13"/>
      <c r="I53" s="30"/>
      <c r="J53" s="119"/>
      <c r="K53" s="32"/>
      <c r="L53" s="17"/>
      <c r="M53" s="18">
        <f t="shared" si="1"/>
        <v>0</v>
      </c>
      <c r="N53" s="19">
        <f t="shared" si="2"/>
        <v>0</v>
      </c>
    </row>
    <row r="54" spans="1:14" ht="14.4" x14ac:dyDescent="0.25">
      <c r="A54" s="12" t="str">
        <f t="shared" si="3"/>
        <v/>
      </c>
      <c r="B54" s="13"/>
      <c r="C54" s="14"/>
      <c r="D54" s="15"/>
      <c r="E54" s="20"/>
      <c r="F54" s="16"/>
      <c r="G54" s="20"/>
      <c r="H54" s="13"/>
      <c r="I54" s="30"/>
      <c r="J54" s="119"/>
      <c r="K54" s="32"/>
      <c r="L54" s="17"/>
      <c r="M54" s="18">
        <f t="shared" si="1"/>
        <v>0</v>
      </c>
      <c r="N54" s="19">
        <f t="shared" si="2"/>
        <v>0</v>
      </c>
    </row>
    <row r="55" spans="1:14" ht="14.4" x14ac:dyDescent="0.25">
      <c r="A55" s="12" t="str">
        <f t="shared" si="3"/>
        <v/>
      </c>
      <c r="B55" s="13"/>
      <c r="C55" s="14"/>
      <c r="D55" s="15"/>
      <c r="E55" s="20"/>
      <c r="F55" s="16"/>
      <c r="G55" s="20"/>
      <c r="H55" s="13"/>
      <c r="I55" s="30"/>
      <c r="J55" s="119"/>
      <c r="K55" s="32"/>
      <c r="L55" s="17"/>
      <c r="M55" s="18">
        <f t="shared" si="1"/>
        <v>0</v>
      </c>
      <c r="N55" s="19">
        <f t="shared" si="2"/>
        <v>0</v>
      </c>
    </row>
    <row r="56" spans="1:14" ht="14.4" x14ac:dyDescent="0.25">
      <c r="A56" s="12" t="str">
        <f t="shared" si="3"/>
        <v/>
      </c>
      <c r="B56" s="13"/>
      <c r="C56" s="14"/>
      <c r="D56" s="15"/>
      <c r="E56" s="20"/>
      <c r="F56" s="16"/>
      <c r="G56" s="20"/>
      <c r="H56" s="13"/>
      <c r="I56" s="30"/>
      <c r="J56" s="119"/>
      <c r="K56" s="32"/>
      <c r="L56" s="17"/>
      <c r="M56" s="18">
        <f t="shared" si="1"/>
        <v>0</v>
      </c>
      <c r="N56" s="19">
        <f t="shared" si="2"/>
        <v>0</v>
      </c>
    </row>
    <row r="57" spans="1:14" ht="14.4" x14ac:dyDescent="0.25">
      <c r="A57" s="12" t="str">
        <f t="shared" si="3"/>
        <v/>
      </c>
      <c r="B57" s="13"/>
      <c r="C57" s="14"/>
      <c r="D57" s="15"/>
      <c r="E57" s="20"/>
      <c r="F57" s="16"/>
      <c r="G57" s="20"/>
      <c r="H57" s="13"/>
      <c r="I57" s="30"/>
      <c r="J57" s="119"/>
      <c r="K57" s="32"/>
      <c r="L57" s="17"/>
      <c r="M57" s="18">
        <f t="shared" si="1"/>
        <v>0</v>
      </c>
      <c r="N57" s="19">
        <f t="shared" si="2"/>
        <v>0</v>
      </c>
    </row>
    <row r="58" spans="1:14" ht="14.4" x14ac:dyDescent="0.25">
      <c r="A58" s="12" t="str">
        <f t="shared" si="3"/>
        <v/>
      </c>
      <c r="B58" s="13"/>
      <c r="C58" s="14"/>
      <c r="D58" s="15"/>
      <c r="E58" s="20"/>
      <c r="F58" s="16"/>
      <c r="G58" s="20"/>
      <c r="H58" s="13"/>
      <c r="I58" s="30"/>
      <c r="J58" s="119"/>
      <c r="K58" s="32"/>
      <c r="L58" s="17"/>
      <c r="M58" s="18">
        <f t="shared" si="1"/>
        <v>0</v>
      </c>
      <c r="N58" s="19">
        <f t="shared" si="2"/>
        <v>0</v>
      </c>
    </row>
    <row r="59" spans="1:14" ht="14.4" x14ac:dyDescent="0.25">
      <c r="A59" s="12" t="str">
        <f t="shared" si="3"/>
        <v/>
      </c>
      <c r="B59" s="13"/>
      <c r="C59" s="14"/>
      <c r="D59" s="15"/>
      <c r="E59" s="20"/>
      <c r="F59" s="16"/>
      <c r="G59" s="20"/>
      <c r="H59" s="13"/>
      <c r="I59" s="30"/>
      <c r="J59" s="119"/>
      <c r="K59" s="32"/>
      <c r="L59" s="17"/>
      <c r="M59" s="18">
        <f t="shared" si="1"/>
        <v>0</v>
      </c>
      <c r="N59" s="19">
        <f t="shared" si="2"/>
        <v>0</v>
      </c>
    </row>
    <row r="60" spans="1:14" ht="14.4" x14ac:dyDescent="0.25">
      <c r="A60" s="12" t="str">
        <f t="shared" si="3"/>
        <v/>
      </c>
      <c r="B60" s="13"/>
      <c r="C60" s="14"/>
      <c r="D60" s="15"/>
      <c r="E60" s="20"/>
      <c r="F60" s="16"/>
      <c r="G60" s="20"/>
      <c r="H60" s="13"/>
      <c r="I60" s="30"/>
      <c r="J60" s="119"/>
      <c r="K60" s="32"/>
      <c r="L60" s="17"/>
      <c r="M60" s="18">
        <f t="shared" si="1"/>
        <v>0</v>
      </c>
      <c r="N60" s="19">
        <f t="shared" si="2"/>
        <v>0</v>
      </c>
    </row>
    <row r="61" spans="1:14" ht="14.4" x14ac:dyDescent="0.25">
      <c r="A61" s="12" t="str">
        <f t="shared" si="3"/>
        <v/>
      </c>
      <c r="B61" s="13"/>
      <c r="C61" s="14"/>
      <c r="D61" s="15"/>
      <c r="E61" s="20"/>
      <c r="F61" s="16"/>
      <c r="G61" s="20"/>
      <c r="H61" s="13"/>
      <c r="I61" s="30"/>
      <c r="J61" s="119"/>
      <c r="K61" s="32"/>
      <c r="L61" s="17"/>
      <c r="M61" s="18">
        <f t="shared" si="1"/>
        <v>0</v>
      </c>
      <c r="N61" s="19">
        <f t="shared" si="2"/>
        <v>0</v>
      </c>
    </row>
    <row r="62" spans="1:14" ht="14.4" x14ac:dyDescent="0.25">
      <c r="A62" s="12" t="str">
        <f t="shared" si="3"/>
        <v/>
      </c>
      <c r="B62" s="13"/>
      <c r="C62" s="14"/>
      <c r="D62" s="15"/>
      <c r="E62" s="20"/>
      <c r="F62" s="16"/>
      <c r="G62" s="20"/>
      <c r="H62" s="13"/>
      <c r="I62" s="30"/>
      <c r="J62" s="119"/>
      <c r="K62" s="32"/>
      <c r="L62" s="17"/>
      <c r="M62" s="18">
        <f t="shared" si="1"/>
        <v>0</v>
      </c>
      <c r="N62" s="19">
        <f t="shared" si="2"/>
        <v>0</v>
      </c>
    </row>
    <row r="63" spans="1:14" ht="14.4" x14ac:dyDescent="0.25">
      <c r="A63" s="12" t="str">
        <f t="shared" si="3"/>
        <v/>
      </c>
      <c r="B63" s="13"/>
      <c r="C63" s="14"/>
      <c r="D63" s="15"/>
      <c r="E63" s="20"/>
      <c r="F63" s="16"/>
      <c r="G63" s="20"/>
      <c r="H63" s="13"/>
      <c r="I63" s="30"/>
      <c r="J63" s="119"/>
      <c r="K63" s="32"/>
      <c r="L63" s="17"/>
      <c r="M63" s="18">
        <f t="shared" si="1"/>
        <v>0</v>
      </c>
      <c r="N63" s="19">
        <f t="shared" si="2"/>
        <v>0</v>
      </c>
    </row>
    <row r="64" spans="1:14" ht="14.4" x14ac:dyDescent="0.25">
      <c r="A64" s="12" t="str">
        <f t="shared" si="3"/>
        <v/>
      </c>
      <c r="B64" s="13"/>
      <c r="C64" s="14"/>
      <c r="D64" s="15"/>
      <c r="E64" s="20"/>
      <c r="F64" s="16"/>
      <c r="G64" s="20"/>
      <c r="H64" s="13"/>
      <c r="I64" s="30"/>
      <c r="J64" s="119"/>
      <c r="K64" s="32"/>
      <c r="L64" s="17"/>
      <c r="M64" s="18">
        <f t="shared" si="1"/>
        <v>0</v>
      </c>
      <c r="N64" s="19">
        <f t="shared" si="2"/>
        <v>0</v>
      </c>
    </row>
    <row r="65" spans="1:14" ht="14.4" x14ac:dyDescent="0.25">
      <c r="A65" s="12" t="str">
        <f t="shared" si="3"/>
        <v/>
      </c>
      <c r="B65" s="13"/>
      <c r="C65" s="14"/>
      <c r="D65" s="15"/>
      <c r="E65" s="20"/>
      <c r="F65" s="16"/>
      <c r="G65" s="20"/>
      <c r="H65" s="13"/>
      <c r="I65" s="30"/>
      <c r="J65" s="119"/>
      <c r="K65" s="32"/>
      <c r="L65" s="17"/>
      <c r="M65" s="18">
        <f t="shared" si="1"/>
        <v>0</v>
      </c>
      <c r="N65" s="19">
        <f t="shared" si="2"/>
        <v>0</v>
      </c>
    </row>
    <row r="66" spans="1:14" ht="14.4" x14ac:dyDescent="0.25">
      <c r="A66" s="12" t="str">
        <f t="shared" si="3"/>
        <v/>
      </c>
      <c r="B66" s="13"/>
      <c r="C66" s="14"/>
      <c r="D66" s="15"/>
      <c r="E66" s="20"/>
      <c r="F66" s="16"/>
      <c r="G66" s="20"/>
      <c r="H66" s="13"/>
      <c r="I66" s="30"/>
      <c r="J66" s="119"/>
      <c r="K66" s="32"/>
      <c r="L66" s="17"/>
      <c r="M66" s="18">
        <f t="shared" si="1"/>
        <v>0</v>
      </c>
      <c r="N66" s="19">
        <f t="shared" si="2"/>
        <v>0</v>
      </c>
    </row>
    <row r="67" spans="1:14" ht="14.4" x14ac:dyDescent="0.25">
      <c r="A67" s="12" t="str">
        <f t="shared" si="3"/>
        <v/>
      </c>
      <c r="B67" s="13"/>
      <c r="C67" s="14"/>
      <c r="D67" s="15"/>
      <c r="E67" s="20"/>
      <c r="F67" s="16"/>
      <c r="G67" s="20"/>
      <c r="H67" s="13"/>
      <c r="I67" s="30"/>
      <c r="J67" s="119"/>
      <c r="K67" s="32"/>
      <c r="L67" s="17"/>
      <c r="M67" s="18">
        <f t="shared" si="1"/>
        <v>0</v>
      </c>
      <c r="N67" s="19">
        <f t="shared" si="2"/>
        <v>0</v>
      </c>
    </row>
    <row r="68" spans="1:14" ht="14.4" x14ac:dyDescent="0.25">
      <c r="A68" s="12" t="str">
        <f t="shared" si="3"/>
        <v/>
      </c>
      <c r="B68" s="13"/>
      <c r="C68" s="14"/>
      <c r="D68" s="15"/>
      <c r="E68" s="20"/>
      <c r="F68" s="16"/>
      <c r="G68" s="20"/>
      <c r="H68" s="13"/>
      <c r="I68" s="30"/>
      <c r="J68" s="119"/>
      <c r="K68" s="32"/>
      <c r="L68" s="17"/>
      <c r="M68" s="18">
        <f t="shared" si="1"/>
        <v>0</v>
      </c>
      <c r="N68" s="19">
        <f t="shared" si="2"/>
        <v>0</v>
      </c>
    </row>
    <row r="69" spans="1:14" ht="14.4" x14ac:dyDescent="0.25">
      <c r="A69" s="12" t="str">
        <f t="shared" si="3"/>
        <v/>
      </c>
      <c r="B69" s="13"/>
      <c r="C69" s="14"/>
      <c r="D69" s="15"/>
      <c r="E69" s="20"/>
      <c r="F69" s="16"/>
      <c r="G69" s="20"/>
      <c r="H69" s="13"/>
      <c r="I69" s="30"/>
      <c r="J69" s="119"/>
      <c r="K69" s="32"/>
      <c r="L69" s="17"/>
      <c r="M69" s="18">
        <f t="shared" si="1"/>
        <v>0</v>
      </c>
      <c r="N69" s="19">
        <f t="shared" si="2"/>
        <v>0</v>
      </c>
    </row>
    <row r="70" spans="1:14" ht="14.4" x14ac:dyDescent="0.25">
      <c r="A70" s="12" t="str">
        <f t="shared" ref="A70:A100" si="4">CONCATENATE(B70,C70,D70)</f>
        <v/>
      </c>
      <c r="B70" s="13"/>
      <c r="C70" s="14"/>
      <c r="D70" s="15"/>
      <c r="E70" s="20"/>
      <c r="F70" s="16"/>
      <c r="G70" s="20"/>
      <c r="H70" s="13"/>
      <c r="I70" s="30"/>
      <c r="J70" s="119"/>
      <c r="K70" s="32"/>
      <c r="L70" s="17"/>
      <c r="M70" s="18">
        <f t="shared" si="1"/>
        <v>0</v>
      </c>
      <c r="N70" s="19">
        <f t="shared" si="2"/>
        <v>0</v>
      </c>
    </row>
    <row r="71" spans="1:14" ht="14.4" x14ac:dyDescent="0.25">
      <c r="A71" s="12" t="str">
        <f t="shared" si="4"/>
        <v/>
      </c>
      <c r="B71" s="13"/>
      <c r="C71" s="14"/>
      <c r="D71" s="15"/>
      <c r="E71" s="20"/>
      <c r="F71" s="16"/>
      <c r="G71" s="20"/>
      <c r="H71" s="13"/>
      <c r="I71" s="30"/>
      <c r="J71" s="119"/>
      <c r="K71" s="32"/>
      <c r="L71" s="17"/>
      <c r="M71" s="18">
        <f t="shared" si="1"/>
        <v>0</v>
      </c>
      <c r="N71" s="19">
        <f t="shared" si="2"/>
        <v>0</v>
      </c>
    </row>
    <row r="72" spans="1:14" ht="14.4" x14ac:dyDescent="0.25">
      <c r="A72" s="12" t="str">
        <f t="shared" si="4"/>
        <v/>
      </c>
      <c r="B72" s="13"/>
      <c r="C72" s="14"/>
      <c r="D72" s="15"/>
      <c r="E72" s="20"/>
      <c r="F72" s="16"/>
      <c r="G72" s="20"/>
      <c r="H72" s="13"/>
      <c r="I72" s="30"/>
      <c r="J72" s="119"/>
      <c r="K72" s="32"/>
      <c r="L72" s="17"/>
      <c r="M72" s="18">
        <f t="shared" ref="M72:M100" si="5">IF(L72=1,7,IF(L72=2,6,IF(L72=3,5,IF(L72=4,4,IF(L72=5,3,IF(L72=6,2,IF(L72&gt;=6,1,0)))))))</f>
        <v>0</v>
      </c>
      <c r="N72" s="19">
        <f t="shared" si="2"/>
        <v>0</v>
      </c>
    </row>
    <row r="73" spans="1:14" ht="14.4" x14ac:dyDescent="0.25">
      <c r="A73" s="12" t="str">
        <f t="shared" si="4"/>
        <v/>
      </c>
      <c r="B73" s="13"/>
      <c r="C73" s="14"/>
      <c r="D73" s="15"/>
      <c r="E73" s="20"/>
      <c r="F73" s="16"/>
      <c r="G73" s="20"/>
      <c r="H73" s="13"/>
      <c r="I73" s="30"/>
      <c r="J73" s="119"/>
      <c r="K73" s="32"/>
      <c r="L73" s="17"/>
      <c r="M73" s="18">
        <f t="shared" si="5"/>
        <v>0</v>
      </c>
      <c r="N73" s="19">
        <f t="shared" ref="N73:N100" si="6">SUM(M73+$N$5)</f>
        <v>0</v>
      </c>
    </row>
    <row r="74" spans="1:14" ht="14.4" x14ac:dyDescent="0.25">
      <c r="A74" s="12" t="str">
        <f t="shared" si="4"/>
        <v/>
      </c>
      <c r="B74" s="13"/>
      <c r="C74" s="14"/>
      <c r="D74" s="15"/>
      <c r="E74" s="20"/>
      <c r="F74" s="16"/>
      <c r="G74" s="20"/>
      <c r="H74" s="13"/>
      <c r="I74" s="30"/>
      <c r="J74" s="119"/>
      <c r="K74" s="32"/>
      <c r="L74" s="17"/>
      <c r="M74" s="18">
        <f t="shared" si="5"/>
        <v>0</v>
      </c>
      <c r="N74" s="19">
        <f t="shared" si="6"/>
        <v>0</v>
      </c>
    </row>
    <row r="75" spans="1:14" ht="14.4" x14ac:dyDescent="0.25">
      <c r="A75" s="12" t="str">
        <f t="shared" si="4"/>
        <v/>
      </c>
      <c r="B75" s="13"/>
      <c r="C75" s="14"/>
      <c r="D75" s="15"/>
      <c r="E75" s="20"/>
      <c r="F75" s="16"/>
      <c r="G75" s="20"/>
      <c r="H75" s="13"/>
      <c r="I75" s="30"/>
      <c r="J75" s="119"/>
      <c r="K75" s="32"/>
      <c r="L75" s="17"/>
      <c r="M75" s="18">
        <f t="shared" si="5"/>
        <v>0</v>
      </c>
      <c r="N75" s="19">
        <f t="shared" si="6"/>
        <v>0</v>
      </c>
    </row>
    <row r="76" spans="1:14" ht="14.4" x14ac:dyDescent="0.25">
      <c r="A76" s="12" t="str">
        <f t="shared" si="4"/>
        <v/>
      </c>
      <c r="B76" s="13"/>
      <c r="C76" s="14"/>
      <c r="D76" s="15"/>
      <c r="E76" s="20"/>
      <c r="F76" s="16"/>
      <c r="G76" s="20"/>
      <c r="H76" s="13"/>
      <c r="I76" s="30"/>
      <c r="J76" s="119"/>
      <c r="K76" s="32"/>
      <c r="L76" s="17"/>
      <c r="M76" s="18">
        <f t="shared" si="5"/>
        <v>0</v>
      </c>
      <c r="N76" s="19">
        <f t="shared" si="6"/>
        <v>0</v>
      </c>
    </row>
    <row r="77" spans="1:14" ht="14.4" x14ac:dyDescent="0.25">
      <c r="A77" s="12" t="str">
        <f t="shared" si="4"/>
        <v/>
      </c>
      <c r="B77" s="13"/>
      <c r="C77" s="14"/>
      <c r="D77" s="15"/>
      <c r="E77" s="20"/>
      <c r="F77" s="16"/>
      <c r="G77" s="20"/>
      <c r="H77" s="13"/>
      <c r="I77" s="30"/>
      <c r="J77" s="119"/>
      <c r="K77" s="32"/>
      <c r="L77" s="17"/>
      <c r="M77" s="18">
        <f t="shared" si="5"/>
        <v>0</v>
      </c>
      <c r="N77" s="19">
        <f t="shared" si="6"/>
        <v>0</v>
      </c>
    </row>
    <row r="78" spans="1:14" ht="14.4" x14ac:dyDescent="0.25">
      <c r="A78" s="12" t="str">
        <f t="shared" si="4"/>
        <v/>
      </c>
      <c r="B78" s="13"/>
      <c r="C78" s="14"/>
      <c r="D78" s="15"/>
      <c r="E78" s="20"/>
      <c r="F78" s="16"/>
      <c r="G78" s="20"/>
      <c r="H78" s="13"/>
      <c r="I78" s="30"/>
      <c r="J78" s="119"/>
      <c r="K78" s="32"/>
      <c r="L78" s="17"/>
      <c r="M78" s="18">
        <f t="shared" si="5"/>
        <v>0</v>
      </c>
      <c r="N78" s="19">
        <f t="shared" si="6"/>
        <v>0</v>
      </c>
    </row>
    <row r="79" spans="1:14" ht="14.4" x14ac:dyDescent="0.25">
      <c r="A79" s="12" t="str">
        <f t="shared" si="4"/>
        <v/>
      </c>
      <c r="B79" s="13"/>
      <c r="C79" s="14"/>
      <c r="D79" s="15"/>
      <c r="E79" s="20"/>
      <c r="F79" s="16"/>
      <c r="G79" s="20"/>
      <c r="H79" s="13"/>
      <c r="I79" s="30"/>
      <c r="J79" s="119"/>
      <c r="K79" s="32"/>
      <c r="L79" s="17"/>
      <c r="M79" s="18">
        <f t="shared" si="5"/>
        <v>0</v>
      </c>
      <c r="N79" s="19">
        <f t="shared" si="6"/>
        <v>0</v>
      </c>
    </row>
    <row r="80" spans="1:14" ht="14.4" x14ac:dyDescent="0.25">
      <c r="A80" s="12" t="str">
        <f t="shared" si="4"/>
        <v/>
      </c>
      <c r="B80" s="13"/>
      <c r="C80" s="14"/>
      <c r="D80" s="15"/>
      <c r="E80" s="20"/>
      <c r="F80" s="16"/>
      <c r="G80" s="20"/>
      <c r="H80" s="13"/>
      <c r="I80" s="30"/>
      <c r="J80" s="119"/>
      <c r="K80" s="32"/>
      <c r="L80" s="17"/>
      <c r="M80" s="18">
        <f t="shared" si="5"/>
        <v>0</v>
      </c>
      <c r="N80" s="19">
        <f t="shared" si="6"/>
        <v>0</v>
      </c>
    </row>
    <row r="81" spans="1:14" ht="14.4" x14ac:dyDescent="0.25">
      <c r="A81" s="12" t="str">
        <f t="shared" si="4"/>
        <v/>
      </c>
      <c r="B81" s="13"/>
      <c r="C81" s="14"/>
      <c r="D81" s="15"/>
      <c r="E81" s="20"/>
      <c r="F81" s="16"/>
      <c r="G81" s="20"/>
      <c r="H81" s="13"/>
      <c r="I81" s="30"/>
      <c r="J81" s="119"/>
      <c r="K81" s="32"/>
      <c r="L81" s="17"/>
      <c r="M81" s="18">
        <f t="shared" si="5"/>
        <v>0</v>
      </c>
      <c r="N81" s="19">
        <f t="shared" si="6"/>
        <v>0</v>
      </c>
    </row>
    <row r="82" spans="1:14" ht="14.4" x14ac:dyDescent="0.25">
      <c r="A82" s="12" t="str">
        <f t="shared" si="4"/>
        <v/>
      </c>
      <c r="B82" s="13"/>
      <c r="C82" s="14"/>
      <c r="D82" s="15"/>
      <c r="E82" s="20"/>
      <c r="F82" s="16"/>
      <c r="G82" s="20"/>
      <c r="H82" s="13"/>
      <c r="I82" s="30"/>
      <c r="J82" s="119"/>
      <c r="K82" s="32"/>
      <c r="L82" s="17"/>
      <c r="M82" s="18">
        <f t="shared" si="5"/>
        <v>0</v>
      </c>
      <c r="N82" s="19">
        <f t="shared" si="6"/>
        <v>0</v>
      </c>
    </row>
    <row r="83" spans="1:14" ht="14.4" x14ac:dyDescent="0.25">
      <c r="A83" s="12" t="str">
        <f t="shared" si="4"/>
        <v/>
      </c>
      <c r="B83" s="13"/>
      <c r="C83" s="14"/>
      <c r="D83" s="15"/>
      <c r="E83" s="20"/>
      <c r="F83" s="16"/>
      <c r="G83" s="20"/>
      <c r="H83" s="13"/>
      <c r="I83" s="30"/>
      <c r="J83" s="119"/>
      <c r="K83" s="32"/>
      <c r="L83" s="17"/>
      <c r="M83" s="18">
        <f t="shared" si="5"/>
        <v>0</v>
      </c>
      <c r="N83" s="19">
        <f t="shared" si="6"/>
        <v>0</v>
      </c>
    </row>
    <row r="84" spans="1:14" ht="14.4" x14ac:dyDescent="0.25">
      <c r="A84" s="12" t="str">
        <f t="shared" si="4"/>
        <v/>
      </c>
      <c r="B84" s="13"/>
      <c r="C84" s="14"/>
      <c r="D84" s="15"/>
      <c r="E84" s="20"/>
      <c r="F84" s="16"/>
      <c r="G84" s="20"/>
      <c r="H84" s="13"/>
      <c r="I84" s="30"/>
      <c r="J84" s="119"/>
      <c r="K84" s="32"/>
      <c r="L84" s="17"/>
      <c r="M84" s="18">
        <f t="shared" si="5"/>
        <v>0</v>
      </c>
      <c r="N84" s="19">
        <f t="shared" si="6"/>
        <v>0</v>
      </c>
    </row>
    <row r="85" spans="1:14" ht="14.4" x14ac:dyDescent="0.25">
      <c r="A85" s="12" t="str">
        <f t="shared" si="4"/>
        <v/>
      </c>
      <c r="B85" s="13"/>
      <c r="C85" s="14"/>
      <c r="D85" s="15"/>
      <c r="E85" s="20"/>
      <c r="F85" s="16"/>
      <c r="G85" s="20"/>
      <c r="H85" s="13"/>
      <c r="I85" s="30"/>
      <c r="J85" s="119"/>
      <c r="K85" s="32"/>
      <c r="L85" s="17"/>
      <c r="M85" s="18">
        <f t="shared" si="5"/>
        <v>0</v>
      </c>
      <c r="N85" s="19">
        <f t="shared" si="6"/>
        <v>0</v>
      </c>
    </row>
    <row r="86" spans="1:14" ht="14.4" x14ac:dyDescent="0.25">
      <c r="A86" s="12" t="str">
        <f t="shared" si="4"/>
        <v/>
      </c>
      <c r="B86" s="13"/>
      <c r="C86" s="14"/>
      <c r="D86" s="15"/>
      <c r="E86" s="20"/>
      <c r="F86" s="16"/>
      <c r="G86" s="20"/>
      <c r="H86" s="13"/>
      <c r="I86" s="30"/>
      <c r="J86" s="119"/>
      <c r="K86" s="32"/>
      <c r="L86" s="17"/>
      <c r="M86" s="18">
        <f t="shared" si="5"/>
        <v>0</v>
      </c>
      <c r="N86" s="19">
        <f t="shared" si="6"/>
        <v>0</v>
      </c>
    </row>
    <row r="87" spans="1:14" ht="14.4" x14ac:dyDescent="0.25">
      <c r="A87" s="12" t="str">
        <f t="shared" si="4"/>
        <v/>
      </c>
      <c r="B87" s="13"/>
      <c r="C87" s="14"/>
      <c r="D87" s="15"/>
      <c r="E87" s="20"/>
      <c r="F87" s="16"/>
      <c r="G87" s="20"/>
      <c r="H87" s="13"/>
      <c r="I87" s="30"/>
      <c r="J87" s="119"/>
      <c r="K87" s="32"/>
      <c r="L87" s="17"/>
      <c r="M87" s="18">
        <f t="shared" si="5"/>
        <v>0</v>
      </c>
      <c r="N87" s="19">
        <f t="shared" si="6"/>
        <v>0</v>
      </c>
    </row>
    <row r="88" spans="1:14" ht="14.4" x14ac:dyDescent="0.25">
      <c r="A88" s="12" t="str">
        <f t="shared" si="4"/>
        <v/>
      </c>
      <c r="B88" s="13"/>
      <c r="C88" s="14"/>
      <c r="D88" s="15"/>
      <c r="E88" s="20"/>
      <c r="F88" s="16"/>
      <c r="G88" s="20"/>
      <c r="H88" s="13"/>
      <c r="I88" s="30"/>
      <c r="J88" s="119"/>
      <c r="K88" s="32"/>
      <c r="L88" s="17"/>
      <c r="M88" s="18">
        <f t="shared" si="5"/>
        <v>0</v>
      </c>
      <c r="N88" s="19">
        <f t="shared" si="6"/>
        <v>0</v>
      </c>
    </row>
    <row r="89" spans="1:14" ht="14.4" x14ac:dyDescent="0.25">
      <c r="A89" s="12" t="str">
        <f t="shared" si="4"/>
        <v/>
      </c>
      <c r="B89" s="13"/>
      <c r="C89" s="14"/>
      <c r="D89" s="15"/>
      <c r="E89" s="20"/>
      <c r="F89" s="16"/>
      <c r="G89" s="20"/>
      <c r="H89" s="13"/>
      <c r="I89" s="30"/>
      <c r="J89" s="119"/>
      <c r="K89" s="32"/>
      <c r="L89" s="17"/>
      <c r="M89" s="18">
        <f t="shared" si="5"/>
        <v>0</v>
      </c>
      <c r="N89" s="19">
        <f t="shared" si="6"/>
        <v>0</v>
      </c>
    </row>
    <row r="90" spans="1:14" ht="14.4" x14ac:dyDescent="0.25">
      <c r="A90" s="12" t="str">
        <f t="shared" si="4"/>
        <v/>
      </c>
      <c r="B90" s="13"/>
      <c r="C90" s="14"/>
      <c r="D90" s="15"/>
      <c r="E90" s="20"/>
      <c r="F90" s="16"/>
      <c r="G90" s="20"/>
      <c r="H90" s="13"/>
      <c r="I90" s="30"/>
      <c r="J90" s="119"/>
      <c r="K90" s="32"/>
      <c r="L90" s="17"/>
      <c r="M90" s="18">
        <f t="shared" si="5"/>
        <v>0</v>
      </c>
      <c r="N90" s="19">
        <f t="shared" si="6"/>
        <v>0</v>
      </c>
    </row>
    <row r="91" spans="1:14" ht="14.4" x14ac:dyDescent="0.25">
      <c r="A91" s="12" t="str">
        <f t="shared" si="4"/>
        <v/>
      </c>
      <c r="B91" s="13"/>
      <c r="C91" s="14"/>
      <c r="D91" s="15"/>
      <c r="E91" s="20"/>
      <c r="F91" s="16"/>
      <c r="G91" s="20"/>
      <c r="H91" s="13"/>
      <c r="I91" s="30"/>
      <c r="J91" s="119"/>
      <c r="K91" s="32"/>
      <c r="L91" s="17"/>
      <c r="M91" s="18">
        <f t="shared" si="5"/>
        <v>0</v>
      </c>
      <c r="N91" s="19">
        <f t="shared" si="6"/>
        <v>0</v>
      </c>
    </row>
    <row r="92" spans="1:14" ht="14.4" x14ac:dyDescent="0.25">
      <c r="A92" s="12" t="str">
        <f t="shared" si="4"/>
        <v/>
      </c>
      <c r="B92" s="13"/>
      <c r="C92" s="14"/>
      <c r="D92" s="15"/>
      <c r="E92" s="20"/>
      <c r="F92" s="16"/>
      <c r="G92" s="20"/>
      <c r="H92" s="13"/>
      <c r="I92" s="30"/>
      <c r="J92" s="119"/>
      <c r="K92" s="32"/>
      <c r="L92" s="17"/>
      <c r="M92" s="18">
        <f t="shared" si="5"/>
        <v>0</v>
      </c>
      <c r="N92" s="19">
        <f t="shared" si="6"/>
        <v>0</v>
      </c>
    </row>
    <row r="93" spans="1:14" ht="14.4" x14ac:dyDescent="0.25">
      <c r="A93" s="12" t="str">
        <f t="shared" si="4"/>
        <v/>
      </c>
      <c r="B93" s="13"/>
      <c r="C93" s="14"/>
      <c r="D93" s="15"/>
      <c r="E93" s="20"/>
      <c r="F93" s="16"/>
      <c r="G93" s="20"/>
      <c r="H93" s="13"/>
      <c r="I93" s="30"/>
      <c r="J93" s="119"/>
      <c r="K93" s="32"/>
      <c r="L93" s="17"/>
      <c r="M93" s="18">
        <f t="shared" si="5"/>
        <v>0</v>
      </c>
      <c r="N93" s="19">
        <f t="shared" si="6"/>
        <v>0</v>
      </c>
    </row>
    <row r="94" spans="1:14" ht="14.4" x14ac:dyDescent="0.25">
      <c r="A94" s="12" t="str">
        <f t="shared" si="4"/>
        <v/>
      </c>
      <c r="B94" s="13"/>
      <c r="C94" s="14"/>
      <c r="D94" s="15"/>
      <c r="E94" s="20"/>
      <c r="F94" s="16"/>
      <c r="G94" s="20"/>
      <c r="H94" s="13"/>
      <c r="I94" s="30"/>
      <c r="J94" s="119"/>
      <c r="K94" s="32"/>
      <c r="L94" s="17"/>
      <c r="M94" s="18">
        <f t="shared" si="5"/>
        <v>0</v>
      </c>
      <c r="N94" s="19">
        <f t="shared" si="6"/>
        <v>0</v>
      </c>
    </row>
    <row r="95" spans="1:14" ht="14.4" x14ac:dyDescent="0.25">
      <c r="A95" s="12" t="str">
        <f t="shared" si="4"/>
        <v/>
      </c>
      <c r="B95" s="13"/>
      <c r="C95" s="14"/>
      <c r="D95" s="15"/>
      <c r="E95" s="20"/>
      <c r="F95" s="16"/>
      <c r="G95" s="20"/>
      <c r="H95" s="13"/>
      <c r="I95" s="30"/>
      <c r="J95" s="119"/>
      <c r="K95" s="32"/>
      <c r="L95" s="17"/>
      <c r="M95" s="18">
        <f t="shared" si="5"/>
        <v>0</v>
      </c>
      <c r="N95" s="19">
        <f t="shared" si="6"/>
        <v>0</v>
      </c>
    </row>
    <row r="96" spans="1:14" ht="14.4" x14ac:dyDescent="0.25">
      <c r="A96" s="12" t="str">
        <f t="shared" si="4"/>
        <v/>
      </c>
      <c r="B96" s="13"/>
      <c r="C96" s="14"/>
      <c r="D96" s="15"/>
      <c r="E96" s="20"/>
      <c r="F96" s="16"/>
      <c r="G96" s="20"/>
      <c r="H96" s="13"/>
      <c r="I96" s="30"/>
      <c r="J96" s="119"/>
      <c r="K96" s="32"/>
      <c r="L96" s="17"/>
      <c r="M96" s="18">
        <f t="shared" si="5"/>
        <v>0</v>
      </c>
      <c r="N96" s="19">
        <f t="shared" si="6"/>
        <v>0</v>
      </c>
    </row>
    <row r="97" spans="1:14" ht="14.4" x14ac:dyDescent="0.25">
      <c r="A97" s="12" t="str">
        <f t="shared" si="4"/>
        <v/>
      </c>
      <c r="B97" s="13"/>
      <c r="C97" s="14"/>
      <c r="D97" s="15"/>
      <c r="E97" s="20"/>
      <c r="F97" s="16"/>
      <c r="G97" s="20"/>
      <c r="H97" s="13"/>
      <c r="I97" s="30"/>
      <c r="J97" s="119"/>
      <c r="K97" s="32"/>
      <c r="L97" s="17"/>
      <c r="M97" s="18">
        <f t="shared" si="5"/>
        <v>0</v>
      </c>
      <c r="N97" s="19">
        <f t="shared" si="6"/>
        <v>0</v>
      </c>
    </row>
    <row r="98" spans="1:14" ht="14.4" x14ac:dyDescent="0.25">
      <c r="A98" s="12" t="str">
        <f t="shared" si="4"/>
        <v/>
      </c>
      <c r="B98" s="13"/>
      <c r="C98" s="14"/>
      <c r="D98" s="15"/>
      <c r="E98" s="20"/>
      <c r="F98" s="16"/>
      <c r="G98" s="20"/>
      <c r="H98" s="13"/>
      <c r="I98" s="30"/>
      <c r="J98" s="119"/>
      <c r="K98" s="32"/>
      <c r="L98" s="17"/>
      <c r="M98" s="18">
        <f t="shared" si="5"/>
        <v>0</v>
      </c>
      <c r="N98" s="19">
        <f t="shared" si="6"/>
        <v>0</v>
      </c>
    </row>
    <row r="99" spans="1:14" ht="14.4" x14ac:dyDescent="0.25">
      <c r="A99" s="12" t="str">
        <f t="shared" si="4"/>
        <v/>
      </c>
      <c r="B99" s="13"/>
      <c r="C99" s="14"/>
      <c r="D99" s="15"/>
      <c r="E99" s="20"/>
      <c r="F99" s="16"/>
      <c r="G99" s="20"/>
      <c r="H99" s="13"/>
      <c r="I99" s="30"/>
      <c r="J99" s="119"/>
      <c r="K99" s="32"/>
      <c r="L99" s="17"/>
      <c r="M99" s="18">
        <f t="shared" si="5"/>
        <v>0</v>
      </c>
      <c r="N99" s="19">
        <f t="shared" si="6"/>
        <v>0</v>
      </c>
    </row>
    <row r="100" spans="1:14" ht="15" thickBot="1" x14ac:dyDescent="0.3">
      <c r="A100" s="12" t="str">
        <f t="shared" si="4"/>
        <v/>
      </c>
      <c r="B100" s="21"/>
      <c r="C100" s="22"/>
      <c r="D100" s="23"/>
      <c r="E100" s="24"/>
      <c r="F100" s="25"/>
      <c r="G100" s="24"/>
      <c r="H100" s="21"/>
      <c r="I100" s="31"/>
      <c r="J100" s="120"/>
      <c r="K100" s="121"/>
      <c r="L100" s="26"/>
      <c r="M100" s="27">
        <f t="shared" si="5"/>
        <v>0</v>
      </c>
      <c r="N100" s="19">
        <f t="shared" si="6"/>
        <v>0</v>
      </c>
    </row>
  </sheetData>
  <mergeCells count="19">
    <mergeCell ref="F3:F4"/>
    <mergeCell ref="E1:J1"/>
    <mergeCell ref="L1:M1"/>
    <mergeCell ref="B2:M2"/>
    <mergeCell ref="G3:K3"/>
    <mergeCell ref="M3:M5"/>
    <mergeCell ref="K4:K5"/>
    <mergeCell ref="E5:F5"/>
    <mergeCell ref="L3:L5"/>
    <mergeCell ref="G4:G5"/>
    <mergeCell ref="H4:H5"/>
    <mergeCell ref="I4:I5"/>
    <mergeCell ref="J4:J5"/>
    <mergeCell ref="B1:C1"/>
    <mergeCell ref="A3:A5"/>
    <mergeCell ref="B3:B5"/>
    <mergeCell ref="C3:C5"/>
    <mergeCell ref="D3:D5"/>
    <mergeCell ref="E3:E4"/>
  </mergeCells>
  <conditionalFormatting sqref="C1:D5">
    <cfRule type="duplicateValues" dxfId="15" priority="594"/>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AEF20-0D12-442A-AE96-C53C60AF5708}">
  <sheetPr codeName="Sheet32">
    <tabColor rgb="FFC00000"/>
  </sheetPr>
  <dimension ref="A1:P99"/>
  <sheetViews>
    <sheetView topLeftCell="A6" workbookViewId="0">
      <selection activeCell="D25" sqref="D25"/>
    </sheetView>
  </sheetViews>
  <sheetFormatPr defaultColWidth="9.109375" defaultRowHeight="13.2" x14ac:dyDescent="0.25"/>
  <cols>
    <col min="1" max="1" width="37.88671875" bestFit="1" customWidth="1"/>
    <col min="2" max="2" width="6.6640625" customWidth="1"/>
    <col min="3" max="3" width="18.6640625" bestFit="1" customWidth="1"/>
    <col min="4" max="4" width="17.88671875" bestFit="1" customWidth="1"/>
    <col min="5" max="5" width="10.6640625" bestFit="1" customWidth="1"/>
    <col min="6" max="6" width="16.33203125" bestFit="1" customWidth="1"/>
    <col min="7" max="10" width="6.5546875" bestFit="1" customWidth="1"/>
    <col min="11" max="11" width="15.109375" bestFit="1" customWidth="1"/>
    <col min="12" max="12" width="7" bestFit="1" customWidth="1"/>
    <col min="13" max="13" width="12.88671875" bestFit="1" customWidth="1"/>
    <col min="14" max="14" width="30.5546875" bestFit="1" customWidth="1"/>
  </cols>
  <sheetData>
    <row r="1" spans="1:16" s="9" customFormat="1" ht="22.5" customHeight="1" thickBot="1" x14ac:dyDescent="0.3">
      <c r="A1" s="76">
        <f>SUM(A2-1)</f>
        <v>34</v>
      </c>
      <c r="B1" s="559" t="s">
        <v>98</v>
      </c>
      <c r="C1" s="560"/>
      <c r="D1" s="7" t="s">
        <v>11</v>
      </c>
      <c r="E1" s="539" t="s">
        <v>129</v>
      </c>
      <c r="F1" s="540"/>
      <c r="G1" s="540"/>
      <c r="H1" s="540"/>
      <c r="I1" s="540"/>
      <c r="J1" s="540"/>
      <c r="K1" s="8" t="s">
        <v>12</v>
      </c>
      <c r="L1" s="567" t="s">
        <v>155</v>
      </c>
      <c r="M1" s="542"/>
      <c r="N1" s="8" t="s">
        <v>22</v>
      </c>
    </row>
    <row r="2" spans="1:16" s="9" customFormat="1" ht="22.5" customHeight="1" thickBot="1" x14ac:dyDescent="0.3">
      <c r="A2" s="1">
        <f>COUNTA(_xlfn.UNIQUE(D8:D199))</f>
        <v>35</v>
      </c>
      <c r="B2" s="543" t="s">
        <v>23</v>
      </c>
      <c r="C2" s="544"/>
      <c r="D2" s="544"/>
      <c r="E2" s="544"/>
      <c r="F2" s="544"/>
      <c r="G2" s="544"/>
      <c r="H2" s="544"/>
      <c r="I2" s="544"/>
      <c r="J2" s="544"/>
      <c r="K2" s="544"/>
      <c r="L2" s="544"/>
      <c r="M2" s="545"/>
      <c r="N2" s="10" t="s">
        <v>24</v>
      </c>
    </row>
    <row r="3" spans="1:16" s="9" customFormat="1" ht="14.4" thickBot="1" x14ac:dyDescent="0.3">
      <c r="A3" s="524" t="s">
        <v>25</v>
      </c>
      <c r="B3" s="527" t="s">
        <v>13</v>
      </c>
      <c r="C3" s="530" t="s">
        <v>14</v>
      </c>
      <c r="D3" s="533" t="s">
        <v>15</v>
      </c>
      <c r="E3" s="536" t="s">
        <v>26</v>
      </c>
      <c r="F3" s="533" t="s">
        <v>18</v>
      </c>
      <c r="G3" s="539" t="s">
        <v>99</v>
      </c>
      <c r="H3" s="540"/>
      <c r="I3" s="540"/>
      <c r="J3" s="540"/>
      <c r="K3" s="546"/>
      <c r="L3" s="552" t="s">
        <v>10</v>
      </c>
      <c r="M3" s="547" t="s">
        <v>16</v>
      </c>
      <c r="N3" s="44" t="s">
        <v>27</v>
      </c>
    </row>
    <row r="4" spans="1:16" s="9" customFormat="1" ht="14.4" thickBot="1" x14ac:dyDescent="0.3">
      <c r="A4" s="525"/>
      <c r="B4" s="528"/>
      <c r="C4" s="531"/>
      <c r="D4" s="534"/>
      <c r="E4" s="537"/>
      <c r="F4" s="538"/>
      <c r="G4" s="555" t="s">
        <v>100</v>
      </c>
      <c r="H4" s="557" t="s">
        <v>101</v>
      </c>
      <c r="I4" s="557" t="s">
        <v>102</v>
      </c>
      <c r="J4" s="557" t="s">
        <v>103</v>
      </c>
      <c r="K4" s="533" t="s">
        <v>104</v>
      </c>
      <c r="L4" s="553"/>
      <c r="M4" s="548"/>
      <c r="N4" s="11">
        <v>3</v>
      </c>
    </row>
    <row r="5" spans="1:16" s="9" customFormat="1" ht="14.4" thickBot="1" x14ac:dyDescent="0.3">
      <c r="A5" s="526"/>
      <c r="B5" s="529"/>
      <c r="C5" s="532"/>
      <c r="D5" s="535"/>
      <c r="E5" s="550" t="s">
        <v>17</v>
      </c>
      <c r="F5" s="551"/>
      <c r="G5" s="556"/>
      <c r="H5" s="558"/>
      <c r="I5" s="558"/>
      <c r="J5" s="558"/>
      <c r="K5" s="535"/>
      <c r="L5" s="554"/>
      <c r="M5" s="549"/>
      <c r="N5" s="45">
        <f>IF(N4=1,0,IF(N4=2,1,IF(N4=3,2,0)))</f>
        <v>2</v>
      </c>
    </row>
    <row r="6" spans="1:16" ht="14.4" x14ac:dyDescent="0.25">
      <c r="A6" s="77" t="str">
        <f t="shared" ref="A6:A36" si="0">CONCATENATE(B6,C6,D6)</f>
        <v xml:space="preserve">45Example Rider AExample Horse </v>
      </c>
      <c r="B6" s="78">
        <v>45</v>
      </c>
      <c r="C6" s="79" t="s">
        <v>92</v>
      </c>
      <c r="D6" s="80" t="s">
        <v>93</v>
      </c>
      <c r="E6" s="81">
        <v>6000000</v>
      </c>
      <c r="F6" s="82" t="s">
        <v>94</v>
      </c>
      <c r="G6" s="81">
        <v>60</v>
      </c>
      <c r="H6" s="78"/>
      <c r="I6" s="83"/>
      <c r="J6" s="117"/>
      <c r="K6" s="84"/>
      <c r="L6" s="85">
        <v>1</v>
      </c>
      <c r="M6" s="86">
        <f>IF(L6=1,7,IF(L6=2,6,IF(L6=3,5,IF(L6=4,4,IF(L6=5,3,IF(L6=6,2,IF(L6&gt;=6,1,0)))))))</f>
        <v>7</v>
      </c>
      <c r="N6" s="87">
        <f t="shared" ref="N6:N36" si="1">SUM(M6+$N$5)</f>
        <v>9</v>
      </c>
      <c r="O6" s="29"/>
      <c r="P6" s="29"/>
    </row>
    <row r="7" spans="1:16" ht="14.4" x14ac:dyDescent="0.25">
      <c r="A7" s="12" t="str">
        <f t="shared" si="0"/>
        <v xml:space="preserve">65Example RiderExample Horse </v>
      </c>
      <c r="B7" s="88">
        <v>65</v>
      </c>
      <c r="C7" s="89" t="s">
        <v>95</v>
      </c>
      <c r="D7" s="90" t="s">
        <v>93</v>
      </c>
      <c r="E7" s="91">
        <v>6000001</v>
      </c>
      <c r="F7" s="92" t="s">
        <v>94</v>
      </c>
      <c r="G7" s="91"/>
      <c r="H7" s="88">
        <v>45</v>
      </c>
      <c r="I7" s="93"/>
      <c r="J7" s="118"/>
      <c r="K7" s="94"/>
      <c r="L7" s="95">
        <v>3</v>
      </c>
      <c r="M7" s="96">
        <f>IF(L7=1,7,IF(L7=2,6,IF(L7=3,5,IF(L7=4,4,IF(L7=5,3,IF(L7=6,2,IF(L7&gt;=6,1,0)))))))</f>
        <v>5</v>
      </c>
      <c r="N7" s="97">
        <f t="shared" si="1"/>
        <v>7</v>
      </c>
      <c r="O7" s="29"/>
      <c r="P7" s="29"/>
    </row>
    <row r="8" spans="1:16" ht="14.4" x14ac:dyDescent="0.25">
      <c r="A8" s="12" t="str">
        <f t="shared" si="0"/>
        <v>105Lillian ShepheardDevereaux Snickers</v>
      </c>
      <c r="B8" s="13">
        <v>105</v>
      </c>
      <c r="C8" s="242" t="s">
        <v>391</v>
      </c>
      <c r="D8" s="238" t="s">
        <v>419</v>
      </c>
      <c r="E8" s="20"/>
      <c r="F8" s="16"/>
      <c r="G8" s="20"/>
      <c r="H8" s="13"/>
      <c r="I8" s="30"/>
      <c r="J8" s="119"/>
      <c r="K8" s="32">
        <v>37.25</v>
      </c>
      <c r="L8" s="17">
        <v>1</v>
      </c>
      <c r="M8" s="18">
        <f t="shared" ref="M8:M36" si="2">IF(L8=1,7,IF(L8=2,6,IF(L8=3,5,IF(L8=4,4,IF(L8=5,3,IF(L8=6,2,IF(L8&gt;=6,1,0)))))))</f>
        <v>7</v>
      </c>
      <c r="N8" s="19">
        <f t="shared" si="1"/>
        <v>9</v>
      </c>
      <c r="O8" s="29"/>
      <c r="P8" s="29"/>
    </row>
    <row r="9" spans="1:16" ht="14.4" x14ac:dyDescent="0.25">
      <c r="A9" s="12" t="str">
        <f t="shared" si="0"/>
        <v>105Justine LavisTruly a Flirt</v>
      </c>
      <c r="B9" s="13">
        <v>105</v>
      </c>
      <c r="C9" s="242" t="s">
        <v>416</v>
      </c>
      <c r="D9" s="238" t="s">
        <v>1209</v>
      </c>
      <c r="E9" s="20"/>
      <c r="F9" s="16"/>
      <c r="G9" s="20"/>
      <c r="H9" s="13"/>
      <c r="I9" s="30"/>
      <c r="J9" s="119"/>
      <c r="K9" s="32">
        <v>64.650000000000006</v>
      </c>
      <c r="L9" s="17">
        <v>2</v>
      </c>
      <c r="M9" s="18">
        <f t="shared" si="2"/>
        <v>6</v>
      </c>
      <c r="N9" s="19">
        <f t="shared" si="1"/>
        <v>8</v>
      </c>
      <c r="O9" s="29"/>
      <c r="P9" s="29"/>
    </row>
    <row r="10" spans="1:16" ht="14.4" x14ac:dyDescent="0.25">
      <c r="A10" s="12" t="str">
        <f t="shared" si="0"/>
        <v>95Meadow FrenchDark Deception</v>
      </c>
      <c r="B10" s="13">
        <v>95</v>
      </c>
      <c r="C10" s="242" t="s">
        <v>888</v>
      </c>
      <c r="D10" s="238" t="s">
        <v>889</v>
      </c>
      <c r="E10" s="20"/>
      <c r="F10" s="16"/>
      <c r="G10" s="20"/>
      <c r="H10" s="13"/>
      <c r="I10" s="30"/>
      <c r="J10" s="119">
        <v>128.06</v>
      </c>
      <c r="K10" s="315"/>
      <c r="L10" s="17">
        <v>1</v>
      </c>
      <c r="M10" s="18">
        <f t="shared" si="2"/>
        <v>7</v>
      </c>
      <c r="N10" s="19">
        <f t="shared" si="1"/>
        <v>9</v>
      </c>
      <c r="O10" s="29"/>
      <c r="P10" s="29"/>
    </row>
    <row r="11" spans="1:16" ht="14.4" x14ac:dyDescent="0.25">
      <c r="A11" s="12" t="str">
        <f t="shared" si="0"/>
        <v>95Justine LavisSteph</v>
      </c>
      <c r="B11" s="13">
        <v>95</v>
      </c>
      <c r="C11" s="14" t="s">
        <v>416</v>
      </c>
      <c r="D11" s="238" t="s">
        <v>398</v>
      </c>
      <c r="E11" s="20"/>
      <c r="F11" s="16"/>
      <c r="G11" s="20"/>
      <c r="H11" s="13"/>
      <c r="I11" s="30"/>
      <c r="J11" s="273" t="s">
        <v>478</v>
      </c>
      <c r="K11" s="315"/>
      <c r="L11" s="406" t="s">
        <v>478</v>
      </c>
      <c r="M11" s="18">
        <v>0</v>
      </c>
      <c r="N11" s="19">
        <f t="shared" si="1"/>
        <v>2</v>
      </c>
      <c r="O11" s="29"/>
      <c r="P11" s="29"/>
    </row>
    <row r="12" spans="1:16" ht="14.4" x14ac:dyDescent="0.25">
      <c r="A12" s="12" t="str">
        <f t="shared" si="0"/>
        <v>80Isabella SpriggRock Bar</v>
      </c>
      <c r="B12" s="13">
        <v>80</v>
      </c>
      <c r="C12" s="14" t="s">
        <v>358</v>
      </c>
      <c r="D12" s="15" t="s">
        <v>359</v>
      </c>
      <c r="E12" s="20"/>
      <c r="F12" s="16"/>
      <c r="G12" s="20"/>
      <c r="H12" s="13"/>
      <c r="I12" s="30">
        <v>35</v>
      </c>
      <c r="J12" s="119"/>
      <c r="K12" s="32"/>
      <c r="L12" s="17">
        <v>1</v>
      </c>
      <c r="M12" s="18">
        <f t="shared" si="2"/>
        <v>7</v>
      </c>
      <c r="N12" s="19">
        <f t="shared" si="1"/>
        <v>9</v>
      </c>
      <c r="O12" s="29"/>
      <c r="P12" s="29"/>
    </row>
    <row r="13" spans="1:16" ht="14.4" x14ac:dyDescent="0.25">
      <c r="A13" s="12" t="str">
        <f t="shared" si="0"/>
        <v>80Isabel VernonLondon</v>
      </c>
      <c r="B13" s="13">
        <v>80</v>
      </c>
      <c r="C13" s="14" t="s">
        <v>364</v>
      </c>
      <c r="D13" s="15" t="s">
        <v>365</v>
      </c>
      <c r="E13" s="20"/>
      <c r="F13" s="16"/>
      <c r="G13" s="20"/>
      <c r="H13" s="13"/>
      <c r="I13" s="30">
        <v>41.5</v>
      </c>
      <c r="J13" s="119"/>
      <c r="K13" s="32"/>
      <c r="L13" s="17">
        <v>2</v>
      </c>
      <c r="M13" s="18">
        <f t="shared" si="2"/>
        <v>6</v>
      </c>
      <c r="N13" s="19">
        <f t="shared" si="1"/>
        <v>8</v>
      </c>
      <c r="O13" s="29"/>
      <c r="P13" s="29"/>
    </row>
    <row r="14" spans="1:16" ht="14.4" x14ac:dyDescent="0.25">
      <c r="A14" s="12" t="str">
        <f t="shared" si="0"/>
        <v>80Jodie PriestMalibu Miss</v>
      </c>
      <c r="B14" s="13">
        <v>80</v>
      </c>
      <c r="C14" s="14" t="s">
        <v>353</v>
      </c>
      <c r="D14" s="15" t="s">
        <v>354</v>
      </c>
      <c r="E14" s="20"/>
      <c r="F14" s="16"/>
      <c r="G14" s="20"/>
      <c r="H14" s="13"/>
      <c r="I14" s="30">
        <v>41.88</v>
      </c>
      <c r="J14" s="119"/>
      <c r="K14" s="32"/>
      <c r="L14" s="17">
        <v>3</v>
      </c>
      <c r="M14" s="18">
        <f t="shared" si="2"/>
        <v>5</v>
      </c>
      <c r="N14" s="19">
        <f t="shared" si="1"/>
        <v>7</v>
      </c>
      <c r="O14" s="29"/>
      <c r="P14" s="29"/>
    </row>
    <row r="15" spans="1:16" ht="14.4" x14ac:dyDescent="0.25">
      <c r="A15" s="12" t="str">
        <f t="shared" si="0"/>
        <v>80Annika StoneDamaspia Park Emily’s Gold</v>
      </c>
      <c r="B15" s="13">
        <v>80</v>
      </c>
      <c r="C15" s="14" t="s">
        <v>893</v>
      </c>
      <c r="D15" s="15" t="s">
        <v>1199</v>
      </c>
      <c r="E15" s="20"/>
      <c r="F15" s="16"/>
      <c r="G15" s="20"/>
      <c r="H15" s="13"/>
      <c r="I15" s="30">
        <v>47.2</v>
      </c>
      <c r="J15" s="119"/>
      <c r="K15" s="32"/>
      <c r="L15" s="17">
        <v>4</v>
      </c>
      <c r="M15" s="18">
        <f t="shared" si="2"/>
        <v>4</v>
      </c>
      <c r="N15" s="19">
        <f t="shared" si="1"/>
        <v>6</v>
      </c>
      <c r="O15" s="29"/>
      <c r="P15" s="29"/>
    </row>
    <row r="16" spans="1:16" ht="14.4" x14ac:dyDescent="0.25">
      <c r="A16" s="12" t="str">
        <f t="shared" si="0"/>
        <v>80Rose RedmanRoyal Maple</v>
      </c>
      <c r="B16" s="13">
        <v>80</v>
      </c>
      <c r="C16" s="14" t="s">
        <v>1210</v>
      </c>
      <c r="D16" s="15" t="s">
        <v>1212</v>
      </c>
      <c r="E16" s="20"/>
      <c r="F16" s="16"/>
      <c r="G16" s="20"/>
      <c r="H16" s="13"/>
      <c r="I16" s="30">
        <v>62.81</v>
      </c>
      <c r="J16" s="119"/>
      <c r="K16" s="32"/>
      <c r="L16" s="17">
        <v>5</v>
      </c>
      <c r="M16" s="18">
        <f t="shared" si="2"/>
        <v>3</v>
      </c>
      <c r="N16" s="19">
        <f t="shared" si="1"/>
        <v>5</v>
      </c>
      <c r="P16" s="29"/>
    </row>
    <row r="17" spans="1:16" ht="14.4" x14ac:dyDescent="0.25">
      <c r="A17" s="12" t="str">
        <f t="shared" si="0"/>
        <v>80Annika StoneIrlanda Fph</v>
      </c>
      <c r="B17" s="13">
        <v>80</v>
      </c>
      <c r="C17" s="14" t="s">
        <v>893</v>
      </c>
      <c r="D17" s="15" t="s">
        <v>903</v>
      </c>
      <c r="E17" s="20"/>
      <c r="F17" s="16"/>
      <c r="G17" s="20"/>
      <c r="H17" s="13"/>
      <c r="I17" s="30">
        <v>99.29</v>
      </c>
      <c r="J17" s="119"/>
      <c r="K17" s="32"/>
      <c r="L17" s="17">
        <v>6</v>
      </c>
      <c r="M17" s="18">
        <f t="shared" si="2"/>
        <v>2</v>
      </c>
      <c r="N17" s="19">
        <f t="shared" si="1"/>
        <v>4</v>
      </c>
      <c r="P17" s="29"/>
    </row>
    <row r="18" spans="1:16" ht="14.4" x14ac:dyDescent="0.25">
      <c r="A18" s="12" t="str">
        <f t="shared" si="0"/>
        <v>80Bridie WandelReign</v>
      </c>
      <c r="B18" s="13">
        <v>80</v>
      </c>
      <c r="C18" s="14" t="s">
        <v>906</v>
      </c>
      <c r="D18" s="15" t="s">
        <v>907</v>
      </c>
      <c r="E18" s="20"/>
      <c r="F18" s="16"/>
      <c r="G18" s="20"/>
      <c r="H18" s="13"/>
      <c r="I18" s="272" t="s">
        <v>478</v>
      </c>
      <c r="J18" s="119"/>
      <c r="K18" s="32"/>
      <c r="L18" s="17"/>
      <c r="M18" s="18">
        <f t="shared" si="2"/>
        <v>0</v>
      </c>
      <c r="N18" s="19">
        <v>0</v>
      </c>
    </row>
    <row r="19" spans="1:16" ht="14.4" x14ac:dyDescent="0.25">
      <c r="A19" s="12" t="str">
        <f t="shared" si="0"/>
        <v>80Summer SherlockThisorthat</v>
      </c>
      <c r="B19" s="13">
        <v>80</v>
      </c>
      <c r="C19" s="14" t="s">
        <v>1211</v>
      </c>
      <c r="D19" s="15" t="s">
        <v>1213</v>
      </c>
      <c r="E19" s="20"/>
      <c r="F19" s="16"/>
      <c r="G19" s="20"/>
      <c r="H19" s="13"/>
      <c r="I19" s="272" t="s">
        <v>478</v>
      </c>
      <c r="J19" s="119"/>
      <c r="K19" s="32"/>
      <c r="L19" s="17"/>
      <c r="M19" s="18">
        <f t="shared" si="2"/>
        <v>0</v>
      </c>
      <c r="N19" s="19">
        <v>0</v>
      </c>
    </row>
    <row r="20" spans="1:16" ht="14.4" x14ac:dyDescent="0.25">
      <c r="A20" s="12" t="str">
        <f t="shared" si="0"/>
        <v>65Joshua DuncanTyalla Oriole</v>
      </c>
      <c r="B20" s="13">
        <v>65</v>
      </c>
      <c r="C20" s="14" t="s">
        <v>715</v>
      </c>
      <c r="D20" s="15" t="s">
        <v>716</v>
      </c>
      <c r="E20" s="20"/>
      <c r="F20" s="16"/>
      <c r="G20" s="20"/>
      <c r="H20" s="13">
        <v>25.62</v>
      </c>
      <c r="I20" s="30"/>
      <c r="J20" s="119"/>
      <c r="K20" s="32"/>
      <c r="L20" s="17">
        <v>1</v>
      </c>
      <c r="M20" s="18">
        <f t="shared" si="2"/>
        <v>7</v>
      </c>
      <c r="N20" s="19">
        <f t="shared" si="1"/>
        <v>9</v>
      </c>
    </row>
    <row r="21" spans="1:16" ht="14.4" x14ac:dyDescent="0.25">
      <c r="A21" s="12" t="str">
        <f t="shared" si="0"/>
        <v>65Benjumen KloedenDesertdusk</v>
      </c>
      <c r="B21" s="13">
        <v>65</v>
      </c>
      <c r="C21" s="14" t="s">
        <v>436</v>
      </c>
      <c r="D21" s="15" t="s">
        <v>1200</v>
      </c>
      <c r="E21" s="20"/>
      <c r="F21" s="16"/>
      <c r="G21" s="20"/>
      <c r="H21" s="13">
        <v>27.85</v>
      </c>
      <c r="I21" s="30"/>
      <c r="J21" s="119"/>
      <c r="K21" s="32"/>
      <c r="L21" s="17">
        <v>2</v>
      </c>
      <c r="M21" s="18">
        <f t="shared" si="2"/>
        <v>6</v>
      </c>
      <c r="N21" s="19">
        <f t="shared" si="1"/>
        <v>8</v>
      </c>
    </row>
    <row r="22" spans="1:16" ht="14.4" x14ac:dyDescent="0.25">
      <c r="A22" s="12" t="str">
        <f t="shared" si="0"/>
        <v>65Zoe VernonWillow</v>
      </c>
      <c r="B22" s="13">
        <v>65</v>
      </c>
      <c r="C22" s="14" t="s">
        <v>253</v>
      </c>
      <c r="D22" s="15" t="s">
        <v>254</v>
      </c>
      <c r="E22" s="20"/>
      <c r="F22" s="16"/>
      <c r="G22" s="20"/>
      <c r="H22" s="13">
        <v>33.39</v>
      </c>
      <c r="I22" s="30"/>
      <c r="J22" s="119"/>
      <c r="K22" s="32"/>
      <c r="L22" s="17">
        <v>3</v>
      </c>
      <c r="M22" s="18">
        <f t="shared" si="2"/>
        <v>5</v>
      </c>
      <c r="N22" s="19">
        <f t="shared" si="1"/>
        <v>7</v>
      </c>
    </row>
    <row r="23" spans="1:16" ht="14.4" x14ac:dyDescent="0.25">
      <c r="A23" s="12" t="str">
        <f t="shared" si="0"/>
        <v>65Olive ShillingtonIrish Ritual</v>
      </c>
      <c r="B23" s="13">
        <v>65</v>
      </c>
      <c r="C23" s="14" t="s">
        <v>1197</v>
      </c>
      <c r="D23" s="15" t="s">
        <v>1218</v>
      </c>
      <c r="E23" s="20"/>
      <c r="F23" s="16"/>
      <c r="G23" s="20"/>
      <c r="H23" s="13">
        <v>35.479999999999997</v>
      </c>
      <c r="I23" s="30"/>
      <c r="J23" s="119"/>
      <c r="K23" s="32"/>
      <c r="L23" s="17">
        <v>4</v>
      </c>
      <c r="M23" s="18">
        <f t="shared" si="2"/>
        <v>4</v>
      </c>
      <c r="N23" s="19">
        <f t="shared" si="1"/>
        <v>6</v>
      </c>
    </row>
    <row r="24" spans="1:16" ht="14.4" x14ac:dyDescent="0.25">
      <c r="A24" s="12" t="str">
        <f t="shared" si="0"/>
        <v>65Zoe HazelwoodCedar Lakes Matador</v>
      </c>
      <c r="B24" s="13">
        <v>65</v>
      </c>
      <c r="C24" s="14" t="s">
        <v>937</v>
      </c>
      <c r="D24" s="15" t="s">
        <v>938</v>
      </c>
      <c r="E24" s="20"/>
      <c r="F24" s="16"/>
      <c r="G24" s="20"/>
      <c r="H24" s="13">
        <v>37.26</v>
      </c>
      <c r="I24" s="30"/>
      <c r="J24" s="119"/>
      <c r="K24" s="32"/>
      <c r="L24" s="17">
        <v>5</v>
      </c>
      <c r="M24" s="18">
        <f t="shared" si="2"/>
        <v>3</v>
      </c>
      <c r="N24" s="19">
        <f t="shared" si="1"/>
        <v>5</v>
      </c>
    </row>
    <row r="25" spans="1:16" ht="14.4" x14ac:dyDescent="0.25">
      <c r="A25" s="12" t="str">
        <f t="shared" si="0"/>
        <v>65Emily CarpenterFabulistic</v>
      </c>
      <c r="B25" s="13">
        <v>65</v>
      </c>
      <c r="C25" s="14" t="s">
        <v>302</v>
      </c>
      <c r="D25" s="15" t="s">
        <v>1336</v>
      </c>
      <c r="E25" s="20"/>
      <c r="F25" s="16"/>
      <c r="G25" s="20"/>
      <c r="H25" s="13">
        <v>46.59</v>
      </c>
      <c r="I25" s="30"/>
      <c r="J25" s="119"/>
      <c r="K25" s="32"/>
      <c r="L25" s="17">
        <v>6</v>
      </c>
      <c r="M25" s="18">
        <f t="shared" si="2"/>
        <v>2</v>
      </c>
      <c r="N25" s="19">
        <f t="shared" si="1"/>
        <v>4</v>
      </c>
    </row>
    <row r="26" spans="1:16" ht="14.4" x14ac:dyDescent="0.25">
      <c r="A26" s="12" t="str">
        <f t="shared" si="0"/>
        <v>65Olivia StephenClare Downs Charisma</v>
      </c>
      <c r="B26" s="13">
        <v>65</v>
      </c>
      <c r="C26" s="14" t="s">
        <v>1065</v>
      </c>
      <c r="D26" s="15" t="s">
        <v>1097</v>
      </c>
      <c r="E26" s="20"/>
      <c r="F26" s="16"/>
      <c r="G26" s="20"/>
      <c r="H26" s="13">
        <v>50</v>
      </c>
      <c r="I26" s="30"/>
      <c r="J26" s="119"/>
      <c r="K26" s="32"/>
      <c r="L26" s="17">
        <v>7</v>
      </c>
      <c r="M26" s="18">
        <f t="shared" si="2"/>
        <v>1</v>
      </c>
      <c r="N26" s="19">
        <f t="shared" si="1"/>
        <v>3</v>
      </c>
    </row>
    <row r="27" spans="1:16" ht="14.4" x14ac:dyDescent="0.25">
      <c r="A27" s="12" t="str">
        <f t="shared" si="0"/>
        <v>65Remy BentJameela</v>
      </c>
      <c r="B27" s="13">
        <v>65</v>
      </c>
      <c r="C27" s="14" t="s">
        <v>723</v>
      </c>
      <c r="D27" s="15" t="s">
        <v>724</v>
      </c>
      <c r="E27" s="20"/>
      <c r="F27" s="16"/>
      <c r="G27" s="20"/>
      <c r="H27" s="13">
        <v>55.06</v>
      </c>
      <c r="I27" s="30"/>
      <c r="J27" s="119"/>
      <c r="K27" s="32"/>
      <c r="L27" s="17">
        <v>8</v>
      </c>
      <c r="M27" s="18">
        <f t="shared" si="2"/>
        <v>1</v>
      </c>
      <c r="N27" s="19">
        <f t="shared" si="1"/>
        <v>3</v>
      </c>
    </row>
    <row r="28" spans="1:16" ht="14.4" x14ac:dyDescent="0.25">
      <c r="A28" s="12" t="str">
        <f t="shared" si="0"/>
        <v>65Macey GreenBelfast Whistling Dixie</v>
      </c>
      <c r="B28" s="13">
        <v>65</v>
      </c>
      <c r="C28" s="14" t="s">
        <v>218</v>
      </c>
      <c r="D28" s="15" t="s">
        <v>259</v>
      </c>
      <c r="E28" s="20"/>
      <c r="F28" s="16"/>
      <c r="G28" s="20"/>
      <c r="H28" s="13">
        <v>57.81</v>
      </c>
      <c r="I28" s="30"/>
      <c r="J28" s="119"/>
      <c r="K28" s="32"/>
      <c r="L28" s="17">
        <v>9</v>
      </c>
      <c r="M28" s="18">
        <f t="shared" si="2"/>
        <v>1</v>
      </c>
      <c r="N28" s="19">
        <f t="shared" si="1"/>
        <v>3</v>
      </c>
    </row>
    <row r="29" spans="1:16" ht="14.4" x14ac:dyDescent="0.25">
      <c r="A29" s="12" t="str">
        <f t="shared" si="0"/>
        <v>65Mia HolbertonJupiters Start</v>
      </c>
      <c r="B29" s="13">
        <v>65</v>
      </c>
      <c r="C29" s="14" t="s">
        <v>628</v>
      </c>
      <c r="D29" s="15" t="s">
        <v>1219</v>
      </c>
      <c r="E29" s="20"/>
      <c r="F29" s="16"/>
      <c r="G29" s="20"/>
      <c r="H29" s="13">
        <v>88.89</v>
      </c>
      <c r="I29" s="30"/>
      <c r="J29" s="119"/>
      <c r="K29" s="32"/>
      <c r="L29" s="17">
        <v>10</v>
      </c>
      <c r="M29" s="18">
        <f t="shared" si="2"/>
        <v>1</v>
      </c>
      <c r="N29" s="19">
        <f t="shared" si="1"/>
        <v>3</v>
      </c>
    </row>
    <row r="30" spans="1:16" ht="14.4" x14ac:dyDescent="0.25">
      <c r="A30" s="12" t="str">
        <f t="shared" si="0"/>
        <v>65Leah PriestChristopher Robin</v>
      </c>
      <c r="B30" s="13">
        <v>65</v>
      </c>
      <c r="C30" s="14" t="s">
        <v>344</v>
      </c>
      <c r="D30" s="15" t="s">
        <v>345</v>
      </c>
      <c r="E30" s="20"/>
      <c r="F30" s="16"/>
      <c r="G30" s="20"/>
      <c r="H30" s="13">
        <v>116.48</v>
      </c>
      <c r="I30" s="30"/>
      <c r="J30" s="119"/>
      <c r="K30" s="32"/>
      <c r="L30" s="17">
        <v>11</v>
      </c>
      <c r="M30" s="18">
        <f t="shared" si="2"/>
        <v>1</v>
      </c>
      <c r="N30" s="19">
        <f t="shared" si="1"/>
        <v>3</v>
      </c>
    </row>
    <row r="31" spans="1:16" ht="14.4" x14ac:dyDescent="0.25">
      <c r="A31" s="12" t="str">
        <f t="shared" si="0"/>
        <v>65Zara Coussens-LeesonTeifi Valley Mr Llewellyn</v>
      </c>
      <c r="B31" s="13">
        <v>65</v>
      </c>
      <c r="C31" s="14" t="s">
        <v>914</v>
      </c>
      <c r="D31" s="15" t="s">
        <v>919</v>
      </c>
      <c r="E31" s="20"/>
      <c r="F31" s="16"/>
      <c r="G31" s="20"/>
      <c r="H31" s="237" t="s">
        <v>478</v>
      </c>
      <c r="I31" s="30"/>
      <c r="J31" s="119"/>
      <c r="K31" s="32"/>
      <c r="L31" s="406"/>
      <c r="M31" s="18">
        <v>0</v>
      </c>
      <c r="N31" s="19">
        <v>0</v>
      </c>
    </row>
    <row r="32" spans="1:16" ht="14.4" x14ac:dyDescent="0.25">
      <c r="A32" s="12" t="str">
        <f t="shared" si="0"/>
        <v>65Rose RedmanDamaspia Park Neils Reign</v>
      </c>
      <c r="B32" s="13">
        <v>65</v>
      </c>
      <c r="C32" s="14" t="s">
        <v>1210</v>
      </c>
      <c r="D32" s="15" t="s">
        <v>1220</v>
      </c>
      <c r="E32" s="20"/>
      <c r="F32" s="16"/>
      <c r="G32" s="20"/>
      <c r="H32" s="237" t="s">
        <v>478</v>
      </c>
      <c r="I32" s="30"/>
      <c r="J32" s="119"/>
      <c r="K32" s="32"/>
      <c r="L32" s="406"/>
      <c r="M32" s="18">
        <v>0</v>
      </c>
      <c r="N32" s="19">
        <v>0</v>
      </c>
    </row>
    <row r="33" spans="1:14" ht="14.4" x14ac:dyDescent="0.25">
      <c r="A33" s="12" t="str">
        <f t="shared" si="0"/>
        <v>45Sophia EvansDilkara Special Order</v>
      </c>
      <c r="B33" s="13">
        <v>45</v>
      </c>
      <c r="C33" s="14" t="s">
        <v>1214</v>
      </c>
      <c r="D33" s="15" t="s">
        <v>1221</v>
      </c>
      <c r="E33" s="20"/>
      <c r="F33" s="16"/>
      <c r="G33" s="13">
        <v>39.06</v>
      </c>
      <c r="H33" s="315"/>
      <c r="I33" s="30"/>
      <c r="J33" s="119"/>
      <c r="K33" s="32"/>
      <c r="L33" s="17">
        <v>1</v>
      </c>
      <c r="M33" s="18">
        <f t="shared" si="2"/>
        <v>7</v>
      </c>
      <c r="N33" s="19">
        <f t="shared" si="1"/>
        <v>9</v>
      </c>
    </row>
    <row r="34" spans="1:14" ht="14.4" x14ac:dyDescent="0.25">
      <c r="A34" s="12" t="str">
        <f t="shared" si="0"/>
        <v>45Lylah HeatherRingmaster Elton Edward</v>
      </c>
      <c r="B34" s="13">
        <v>45</v>
      </c>
      <c r="C34" s="14" t="s">
        <v>1215</v>
      </c>
      <c r="D34" s="15" t="s">
        <v>1222</v>
      </c>
      <c r="E34" s="20"/>
      <c r="F34" s="16"/>
      <c r="G34" s="13">
        <v>80.41</v>
      </c>
      <c r="H34" s="315"/>
      <c r="I34" s="30"/>
      <c r="J34" s="119"/>
      <c r="K34" s="32"/>
      <c r="L34" s="17">
        <v>2</v>
      </c>
      <c r="M34" s="18">
        <f t="shared" si="2"/>
        <v>6</v>
      </c>
      <c r="N34" s="19">
        <f t="shared" si="1"/>
        <v>8</v>
      </c>
    </row>
    <row r="35" spans="1:14" ht="14.4" x14ac:dyDescent="0.25">
      <c r="A35" s="12" t="str">
        <f t="shared" si="0"/>
        <v>45Aaron HolleyTanoraa Snippets</v>
      </c>
      <c r="B35" s="13">
        <v>45</v>
      </c>
      <c r="C35" s="14" t="s">
        <v>847</v>
      </c>
      <c r="D35" s="15" t="s">
        <v>848</v>
      </c>
      <c r="E35" s="20"/>
      <c r="F35" s="16"/>
      <c r="G35" s="13">
        <v>92.99</v>
      </c>
      <c r="H35" s="315"/>
      <c r="I35" s="30"/>
      <c r="J35" s="119"/>
      <c r="K35" s="32"/>
      <c r="L35" s="17">
        <v>3</v>
      </c>
      <c r="M35" s="18">
        <f t="shared" si="2"/>
        <v>5</v>
      </c>
      <c r="N35" s="19">
        <f t="shared" si="1"/>
        <v>7</v>
      </c>
    </row>
    <row r="36" spans="1:14" ht="14.4" x14ac:dyDescent="0.25">
      <c r="A36" s="12" t="str">
        <f t="shared" si="0"/>
        <v>45Olivia StephenPacific View Composer</v>
      </c>
      <c r="B36" s="13">
        <v>45</v>
      </c>
      <c r="C36" s="14" t="s">
        <v>1065</v>
      </c>
      <c r="D36" s="15" t="s">
        <v>1083</v>
      </c>
      <c r="E36" s="20"/>
      <c r="F36" s="16"/>
      <c r="G36" s="13">
        <v>123.21</v>
      </c>
      <c r="H36" s="315"/>
      <c r="I36" s="30"/>
      <c r="J36" s="119"/>
      <c r="K36" s="32"/>
      <c r="L36" s="17">
        <v>4</v>
      </c>
      <c r="M36" s="18">
        <f t="shared" si="2"/>
        <v>4</v>
      </c>
      <c r="N36" s="19">
        <f t="shared" si="1"/>
        <v>6</v>
      </c>
    </row>
    <row r="37" spans="1:14" ht="14.4" x14ac:dyDescent="0.25">
      <c r="A37" s="12" t="str">
        <f t="shared" ref="A37:A68" si="3">CONCATENATE(B37,C37,D37)</f>
        <v>45Zoe HazelwoodJoey</v>
      </c>
      <c r="B37" s="13">
        <v>45</v>
      </c>
      <c r="C37" s="14" t="s">
        <v>937</v>
      </c>
      <c r="D37" s="15" t="s">
        <v>1223</v>
      </c>
      <c r="E37" s="20"/>
      <c r="F37" s="16"/>
      <c r="G37" s="20"/>
      <c r="H37" s="13"/>
      <c r="I37" s="30"/>
      <c r="J37" s="119"/>
      <c r="K37" s="32"/>
      <c r="L37" s="406" t="s">
        <v>478</v>
      </c>
      <c r="M37" s="18">
        <v>0</v>
      </c>
      <c r="N37" s="19">
        <v>0</v>
      </c>
    </row>
    <row r="38" spans="1:14" ht="14.4" x14ac:dyDescent="0.25">
      <c r="A38" s="12" t="str">
        <f t="shared" si="3"/>
        <v>45Jessie MooreCherim Park Gidget</v>
      </c>
      <c r="B38" s="13">
        <v>45</v>
      </c>
      <c r="C38" s="14" t="s">
        <v>958</v>
      </c>
      <c r="D38" s="15" t="s">
        <v>959</v>
      </c>
      <c r="E38" s="20"/>
      <c r="F38" s="16"/>
      <c r="G38" s="20"/>
      <c r="H38" s="13"/>
      <c r="I38" s="30"/>
      <c r="J38" s="119"/>
      <c r="K38" s="32"/>
      <c r="L38" s="406" t="s">
        <v>478</v>
      </c>
      <c r="M38" s="18">
        <v>0</v>
      </c>
      <c r="N38" s="19">
        <v>0</v>
      </c>
    </row>
    <row r="39" spans="1:14" ht="14.4" x14ac:dyDescent="0.25">
      <c r="A39" s="12" t="str">
        <f t="shared" si="3"/>
        <v>45Lincoln PriestFelix</v>
      </c>
      <c r="B39" s="13">
        <v>45</v>
      </c>
      <c r="C39" s="14" t="s">
        <v>711</v>
      </c>
      <c r="D39" s="15" t="s">
        <v>712</v>
      </c>
      <c r="E39" s="20"/>
      <c r="F39" s="16"/>
      <c r="G39" s="20"/>
      <c r="H39" s="13"/>
      <c r="I39" s="30"/>
      <c r="J39" s="119"/>
      <c r="K39" s="32"/>
      <c r="L39" s="406" t="s">
        <v>478</v>
      </c>
      <c r="M39" s="18">
        <v>0</v>
      </c>
      <c r="N39" s="19">
        <v>0</v>
      </c>
    </row>
    <row r="40" spans="1:14" ht="14.4" x14ac:dyDescent="0.25">
      <c r="A40" s="12" t="str">
        <f t="shared" si="3"/>
        <v>45Ruby HeatherImperial Maya</v>
      </c>
      <c r="B40" s="13">
        <v>45</v>
      </c>
      <c r="C40" s="14" t="s">
        <v>1216</v>
      </c>
      <c r="D40" s="15" t="s">
        <v>1224</v>
      </c>
      <c r="E40" s="20"/>
      <c r="F40" s="16"/>
      <c r="G40" s="20"/>
      <c r="H40" s="13"/>
      <c r="I40" s="30"/>
      <c r="J40" s="119"/>
      <c r="K40" s="32"/>
      <c r="L40" s="406" t="s">
        <v>478</v>
      </c>
      <c r="M40" s="18">
        <v>0</v>
      </c>
      <c r="N40" s="19">
        <v>0</v>
      </c>
    </row>
    <row r="41" spans="1:14" ht="14.4" x14ac:dyDescent="0.25">
      <c r="A41" s="12" t="str">
        <f t="shared" si="3"/>
        <v>45Grace LeeIndie</v>
      </c>
      <c r="B41" s="13">
        <v>45</v>
      </c>
      <c r="C41" s="14" t="s">
        <v>1217</v>
      </c>
      <c r="D41" s="15" t="s">
        <v>1225</v>
      </c>
      <c r="E41" s="20"/>
      <c r="F41" s="16"/>
      <c r="G41" s="20"/>
      <c r="H41" s="13"/>
      <c r="I41" s="30"/>
      <c r="J41" s="119"/>
      <c r="K41" s="32"/>
      <c r="L41" s="406" t="s">
        <v>478</v>
      </c>
      <c r="M41" s="18">
        <v>0</v>
      </c>
      <c r="N41" s="19">
        <v>0</v>
      </c>
    </row>
    <row r="42" spans="1:14" ht="14.4" x14ac:dyDescent="0.25">
      <c r="A42" s="12" t="str">
        <f t="shared" si="3"/>
        <v/>
      </c>
      <c r="B42" s="13"/>
      <c r="C42" s="14"/>
      <c r="D42" s="15"/>
      <c r="E42" s="20"/>
      <c r="F42" s="16"/>
      <c r="G42" s="20"/>
      <c r="H42" s="13"/>
      <c r="I42" s="30"/>
      <c r="J42" s="119"/>
      <c r="K42" s="32"/>
      <c r="L42" s="406" t="s">
        <v>478</v>
      </c>
      <c r="M42" s="18">
        <v>0</v>
      </c>
      <c r="N42" s="19">
        <v>0</v>
      </c>
    </row>
    <row r="43" spans="1:14" ht="14.4" x14ac:dyDescent="0.25">
      <c r="A43" s="12" t="str">
        <f t="shared" si="3"/>
        <v/>
      </c>
      <c r="B43" s="13"/>
      <c r="C43" s="14"/>
      <c r="D43" s="15"/>
      <c r="E43" s="20"/>
      <c r="F43" s="16"/>
      <c r="G43" s="20"/>
      <c r="H43" s="13"/>
      <c r="I43" s="30"/>
      <c r="J43" s="119"/>
      <c r="K43" s="32"/>
      <c r="L43" s="17"/>
      <c r="M43" s="18"/>
      <c r="N43" s="19"/>
    </row>
    <row r="44" spans="1:14" ht="14.4" x14ac:dyDescent="0.25">
      <c r="A44" s="12" t="str">
        <f t="shared" si="3"/>
        <v/>
      </c>
      <c r="B44" s="13"/>
      <c r="C44" s="14"/>
      <c r="D44" s="15"/>
      <c r="E44" s="20"/>
      <c r="F44" s="16"/>
      <c r="G44" s="20"/>
      <c r="H44" s="13"/>
      <c r="I44" s="30"/>
      <c r="J44" s="119"/>
      <c r="K44" s="32"/>
      <c r="L44" s="17"/>
      <c r="M44" s="18"/>
      <c r="N44" s="19"/>
    </row>
    <row r="45" spans="1:14" ht="14.4" x14ac:dyDescent="0.25">
      <c r="A45" s="12" t="str">
        <f t="shared" si="3"/>
        <v/>
      </c>
      <c r="B45" s="13"/>
      <c r="C45" s="14"/>
      <c r="D45" s="15"/>
      <c r="E45" s="20"/>
      <c r="F45" s="16"/>
      <c r="G45" s="20"/>
      <c r="H45" s="13"/>
      <c r="I45" s="30"/>
      <c r="J45" s="119"/>
      <c r="K45" s="32"/>
      <c r="L45" s="17"/>
      <c r="M45" s="18"/>
      <c r="N45" s="19"/>
    </row>
    <row r="46" spans="1:14" ht="14.4" x14ac:dyDescent="0.25">
      <c r="A46" s="12" t="str">
        <f t="shared" si="3"/>
        <v/>
      </c>
      <c r="B46" s="13"/>
      <c r="C46" s="14"/>
      <c r="D46" s="15"/>
      <c r="E46" s="20"/>
      <c r="F46" s="16"/>
      <c r="G46" s="20"/>
      <c r="H46" s="13"/>
      <c r="I46" s="30"/>
      <c r="J46" s="119"/>
      <c r="K46" s="32"/>
      <c r="L46" s="17"/>
      <c r="M46" s="18"/>
      <c r="N46" s="19"/>
    </row>
    <row r="47" spans="1:14" ht="14.4" x14ac:dyDescent="0.25">
      <c r="A47" s="12" t="str">
        <f t="shared" si="3"/>
        <v/>
      </c>
      <c r="B47" s="13"/>
      <c r="C47" s="14"/>
      <c r="D47" s="15"/>
      <c r="E47" s="20"/>
      <c r="F47" s="16"/>
      <c r="G47" s="20"/>
      <c r="H47" s="13"/>
      <c r="I47" s="30"/>
      <c r="J47" s="119"/>
      <c r="K47" s="32"/>
      <c r="L47" s="17"/>
      <c r="M47" s="18"/>
      <c r="N47" s="19"/>
    </row>
    <row r="48" spans="1:14" ht="14.4" x14ac:dyDescent="0.25">
      <c r="A48" s="12" t="str">
        <f t="shared" si="3"/>
        <v/>
      </c>
      <c r="B48" s="13"/>
      <c r="C48" s="14"/>
      <c r="D48" s="15"/>
      <c r="E48" s="20"/>
      <c r="F48" s="16"/>
      <c r="G48" s="20"/>
      <c r="H48" s="13"/>
      <c r="I48" s="30"/>
      <c r="J48" s="119"/>
      <c r="K48" s="32"/>
      <c r="L48" s="17"/>
      <c r="M48" s="18"/>
      <c r="N48" s="19"/>
    </row>
    <row r="49" spans="1:14" ht="14.4" x14ac:dyDescent="0.25">
      <c r="A49" s="12" t="str">
        <f t="shared" si="3"/>
        <v/>
      </c>
      <c r="B49" s="13"/>
      <c r="C49" s="14"/>
      <c r="D49" s="15"/>
      <c r="E49" s="20"/>
      <c r="F49" s="16"/>
      <c r="G49" s="20"/>
      <c r="H49" s="13"/>
      <c r="I49" s="30"/>
      <c r="J49" s="119"/>
      <c r="K49" s="32"/>
      <c r="L49" s="17"/>
      <c r="M49" s="18"/>
      <c r="N49" s="19"/>
    </row>
    <row r="50" spans="1:14" ht="14.4" x14ac:dyDescent="0.25">
      <c r="A50" s="12" t="str">
        <f t="shared" si="3"/>
        <v/>
      </c>
      <c r="B50" s="13"/>
      <c r="C50" s="14"/>
      <c r="D50" s="15"/>
      <c r="E50" s="20"/>
      <c r="F50" s="16"/>
      <c r="G50" s="20"/>
      <c r="H50" s="13"/>
      <c r="I50" s="30"/>
      <c r="J50" s="119"/>
      <c r="K50" s="32"/>
      <c r="L50" s="17"/>
      <c r="M50" s="18"/>
      <c r="N50" s="19"/>
    </row>
    <row r="51" spans="1:14" ht="14.4" x14ac:dyDescent="0.25">
      <c r="A51" s="12" t="str">
        <f t="shared" si="3"/>
        <v/>
      </c>
      <c r="B51" s="13"/>
      <c r="C51" s="14"/>
      <c r="D51" s="15"/>
      <c r="E51" s="20"/>
      <c r="F51" s="16"/>
      <c r="G51" s="20"/>
      <c r="H51" s="13"/>
      <c r="I51" s="30"/>
      <c r="J51" s="119"/>
      <c r="K51" s="32"/>
      <c r="L51" s="17"/>
      <c r="M51" s="18"/>
      <c r="N51" s="19"/>
    </row>
    <row r="52" spans="1:14" ht="14.4" x14ac:dyDescent="0.25">
      <c r="A52" s="12" t="str">
        <f t="shared" si="3"/>
        <v/>
      </c>
      <c r="B52" s="13"/>
      <c r="C52" s="14"/>
      <c r="D52" s="15"/>
      <c r="E52" s="20"/>
      <c r="F52" s="16"/>
      <c r="G52" s="20"/>
      <c r="H52" s="13"/>
      <c r="I52" s="30"/>
      <c r="J52" s="119"/>
      <c r="K52" s="32"/>
      <c r="L52" s="17"/>
      <c r="M52" s="18"/>
      <c r="N52" s="19"/>
    </row>
    <row r="53" spans="1:14" ht="14.4" x14ac:dyDescent="0.25">
      <c r="A53" s="12" t="str">
        <f t="shared" si="3"/>
        <v/>
      </c>
      <c r="B53" s="13"/>
      <c r="C53" s="14"/>
      <c r="D53" s="15"/>
      <c r="E53" s="20"/>
      <c r="F53" s="16"/>
      <c r="G53" s="20"/>
      <c r="H53" s="13"/>
      <c r="I53" s="30"/>
      <c r="J53" s="119"/>
      <c r="K53" s="32"/>
      <c r="L53" s="17"/>
      <c r="M53" s="18"/>
      <c r="N53" s="19"/>
    </row>
    <row r="54" spans="1:14" ht="14.4" x14ac:dyDescent="0.25">
      <c r="A54" s="12" t="str">
        <f t="shared" si="3"/>
        <v/>
      </c>
      <c r="B54" s="13"/>
      <c r="C54" s="14"/>
      <c r="D54" s="15"/>
      <c r="E54" s="20"/>
      <c r="F54" s="16"/>
      <c r="G54" s="20"/>
      <c r="H54" s="13"/>
      <c r="I54" s="30"/>
      <c r="J54" s="119"/>
      <c r="K54" s="32"/>
      <c r="L54" s="17"/>
      <c r="M54" s="18"/>
      <c r="N54" s="19"/>
    </row>
    <row r="55" spans="1:14" ht="14.4" x14ac:dyDescent="0.25">
      <c r="A55" s="12" t="str">
        <f t="shared" si="3"/>
        <v/>
      </c>
      <c r="B55" s="13"/>
      <c r="C55" s="14"/>
      <c r="D55" s="15"/>
      <c r="E55" s="20"/>
      <c r="F55" s="16"/>
      <c r="G55" s="20"/>
      <c r="H55" s="13"/>
      <c r="I55" s="30"/>
      <c r="J55" s="119"/>
      <c r="K55" s="32"/>
      <c r="L55" s="17"/>
      <c r="M55" s="18"/>
      <c r="N55" s="19"/>
    </row>
    <row r="56" spans="1:14" ht="14.4" x14ac:dyDescent="0.25">
      <c r="A56" s="12" t="str">
        <f t="shared" si="3"/>
        <v/>
      </c>
      <c r="B56" s="13"/>
      <c r="C56" s="14"/>
      <c r="D56" s="15"/>
      <c r="E56" s="20"/>
      <c r="F56" s="16"/>
      <c r="G56" s="20"/>
      <c r="H56" s="13"/>
      <c r="I56" s="30"/>
      <c r="J56" s="119"/>
      <c r="K56" s="32"/>
      <c r="L56" s="17"/>
      <c r="M56" s="18"/>
      <c r="N56" s="19"/>
    </row>
    <row r="57" spans="1:14" ht="14.4" x14ac:dyDescent="0.25">
      <c r="A57" s="12" t="str">
        <f t="shared" si="3"/>
        <v/>
      </c>
      <c r="B57" s="13"/>
      <c r="C57" s="14"/>
      <c r="D57" s="15"/>
      <c r="E57" s="20"/>
      <c r="F57" s="16"/>
      <c r="G57" s="20"/>
      <c r="H57" s="13"/>
      <c r="I57" s="30"/>
      <c r="J57" s="119"/>
      <c r="K57" s="32"/>
      <c r="L57" s="17"/>
      <c r="M57" s="18"/>
      <c r="N57" s="19"/>
    </row>
    <row r="58" spans="1:14" ht="14.4" x14ac:dyDescent="0.25">
      <c r="A58" s="12" t="str">
        <f t="shared" si="3"/>
        <v/>
      </c>
      <c r="B58" s="13"/>
      <c r="C58" s="14"/>
      <c r="D58" s="15"/>
      <c r="E58" s="20"/>
      <c r="F58" s="16"/>
      <c r="G58" s="20"/>
      <c r="H58" s="13"/>
      <c r="I58" s="30"/>
      <c r="J58" s="119"/>
      <c r="K58" s="32"/>
      <c r="L58" s="17"/>
      <c r="M58" s="18"/>
      <c r="N58" s="19"/>
    </row>
    <row r="59" spans="1:14" ht="14.4" x14ac:dyDescent="0.25">
      <c r="A59" s="12" t="str">
        <f t="shared" si="3"/>
        <v/>
      </c>
      <c r="B59" s="13"/>
      <c r="C59" s="14"/>
      <c r="D59" s="15"/>
      <c r="E59" s="20"/>
      <c r="F59" s="16"/>
      <c r="G59" s="20"/>
      <c r="H59" s="13"/>
      <c r="I59" s="30"/>
      <c r="J59" s="119"/>
      <c r="K59" s="32"/>
      <c r="L59" s="17"/>
      <c r="M59" s="18"/>
      <c r="N59" s="19"/>
    </row>
    <row r="60" spans="1:14" ht="14.4" x14ac:dyDescent="0.25">
      <c r="A60" s="12" t="str">
        <f t="shared" si="3"/>
        <v/>
      </c>
      <c r="B60" s="13"/>
      <c r="C60" s="14"/>
      <c r="D60" s="15"/>
      <c r="E60" s="20"/>
      <c r="F60" s="16"/>
      <c r="G60" s="20"/>
      <c r="H60" s="13"/>
      <c r="I60" s="30"/>
      <c r="J60" s="119"/>
      <c r="K60" s="32"/>
      <c r="L60" s="17"/>
      <c r="M60" s="18"/>
      <c r="N60" s="19"/>
    </row>
    <row r="61" spans="1:14" ht="14.4" x14ac:dyDescent="0.25">
      <c r="A61" s="12" t="str">
        <f t="shared" si="3"/>
        <v/>
      </c>
      <c r="B61" s="13"/>
      <c r="C61" s="14"/>
      <c r="D61" s="15"/>
      <c r="E61" s="20"/>
      <c r="F61" s="16"/>
      <c r="G61" s="20"/>
      <c r="H61" s="13"/>
      <c r="I61" s="30"/>
      <c r="J61" s="119"/>
      <c r="K61" s="32"/>
      <c r="L61" s="17"/>
      <c r="M61" s="18"/>
      <c r="N61" s="19"/>
    </row>
    <row r="62" spans="1:14" ht="14.4" x14ac:dyDescent="0.25">
      <c r="A62" s="12" t="str">
        <f t="shared" si="3"/>
        <v/>
      </c>
      <c r="B62" s="13"/>
      <c r="C62" s="14"/>
      <c r="D62" s="15"/>
      <c r="E62" s="20"/>
      <c r="F62" s="16"/>
      <c r="G62" s="20"/>
      <c r="H62" s="13"/>
      <c r="I62" s="30"/>
      <c r="J62" s="119"/>
      <c r="K62" s="32"/>
      <c r="L62" s="17"/>
      <c r="M62" s="18"/>
      <c r="N62" s="19"/>
    </row>
    <row r="63" spans="1:14" ht="14.4" x14ac:dyDescent="0.25">
      <c r="A63" s="12" t="str">
        <f t="shared" si="3"/>
        <v/>
      </c>
      <c r="B63" s="13"/>
      <c r="C63" s="14"/>
      <c r="D63" s="15"/>
      <c r="E63" s="20"/>
      <c r="F63" s="16"/>
      <c r="G63" s="20"/>
      <c r="H63" s="13"/>
      <c r="I63" s="30"/>
      <c r="J63" s="119"/>
      <c r="K63" s="32"/>
      <c r="L63" s="17"/>
      <c r="M63" s="18"/>
      <c r="N63" s="19"/>
    </row>
    <row r="64" spans="1:14" ht="14.4" x14ac:dyDescent="0.25">
      <c r="A64" s="12" t="str">
        <f t="shared" si="3"/>
        <v/>
      </c>
      <c r="B64" s="13"/>
      <c r="C64" s="14"/>
      <c r="D64" s="15"/>
      <c r="E64" s="20"/>
      <c r="F64" s="16"/>
      <c r="G64" s="20"/>
      <c r="H64" s="13"/>
      <c r="I64" s="30"/>
      <c r="J64" s="119"/>
      <c r="K64" s="32"/>
      <c r="L64" s="17"/>
      <c r="M64" s="18"/>
      <c r="N64" s="19"/>
    </row>
    <row r="65" spans="1:14" ht="14.4" x14ac:dyDescent="0.25">
      <c r="A65" s="12" t="str">
        <f t="shared" si="3"/>
        <v/>
      </c>
      <c r="B65" s="13"/>
      <c r="C65" s="14"/>
      <c r="D65" s="15"/>
      <c r="E65" s="20"/>
      <c r="F65" s="16"/>
      <c r="G65" s="20"/>
      <c r="H65" s="13"/>
      <c r="I65" s="30"/>
      <c r="J65" s="119"/>
      <c r="K65" s="32"/>
      <c r="L65" s="17"/>
      <c r="M65" s="18"/>
      <c r="N65" s="19"/>
    </row>
    <row r="66" spans="1:14" ht="14.4" x14ac:dyDescent="0.25">
      <c r="A66" s="12" t="str">
        <f t="shared" si="3"/>
        <v/>
      </c>
      <c r="B66" s="13"/>
      <c r="C66" s="14"/>
      <c r="D66" s="15"/>
      <c r="E66" s="20"/>
      <c r="F66" s="16"/>
      <c r="G66" s="20"/>
      <c r="H66" s="13"/>
      <c r="I66" s="30"/>
      <c r="J66" s="119"/>
      <c r="K66" s="32"/>
      <c r="L66" s="17"/>
      <c r="M66" s="18"/>
      <c r="N66" s="19"/>
    </row>
    <row r="67" spans="1:14" ht="14.4" x14ac:dyDescent="0.25">
      <c r="A67" s="12" t="str">
        <f t="shared" si="3"/>
        <v/>
      </c>
      <c r="B67" s="13"/>
      <c r="C67" s="14"/>
      <c r="D67" s="15"/>
      <c r="E67" s="20"/>
      <c r="F67" s="16"/>
      <c r="G67" s="20"/>
      <c r="H67" s="13"/>
      <c r="I67" s="30"/>
      <c r="J67" s="119"/>
      <c r="K67" s="32"/>
      <c r="L67" s="17"/>
      <c r="M67" s="18"/>
      <c r="N67" s="19"/>
    </row>
    <row r="68" spans="1:14" ht="14.4" x14ac:dyDescent="0.25">
      <c r="A68" s="12" t="str">
        <f t="shared" si="3"/>
        <v/>
      </c>
      <c r="B68" s="13"/>
      <c r="C68" s="14"/>
      <c r="D68" s="15"/>
      <c r="E68" s="20"/>
      <c r="F68" s="16"/>
      <c r="G68" s="20"/>
      <c r="H68" s="13"/>
      <c r="I68" s="30"/>
      <c r="J68" s="119"/>
      <c r="K68" s="32"/>
      <c r="L68" s="17"/>
      <c r="M68" s="18"/>
      <c r="N68" s="19"/>
    </row>
    <row r="69" spans="1:14" ht="14.4" x14ac:dyDescent="0.25">
      <c r="A69" s="12" t="str">
        <f t="shared" ref="A69:A99" si="4">CONCATENATE(B69,C69,D69)</f>
        <v/>
      </c>
      <c r="B69" s="13"/>
      <c r="C69" s="14"/>
      <c r="D69" s="15"/>
      <c r="E69" s="20"/>
      <c r="F69" s="16"/>
      <c r="G69" s="20"/>
      <c r="H69" s="13"/>
      <c r="I69" s="30"/>
      <c r="J69" s="119"/>
      <c r="K69" s="32"/>
      <c r="L69" s="17"/>
      <c r="M69" s="18"/>
      <c r="N69" s="19"/>
    </row>
    <row r="70" spans="1:14" ht="14.4" x14ac:dyDescent="0.25">
      <c r="A70" s="12" t="str">
        <f t="shared" si="4"/>
        <v/>
      </c>
      <c r="B70" s="13"/>
      <c r="C70" s="14"/>
      <c r="D70" s="15"/>
      <c r="E70" s="20"/>
      <c r="F70" s="16"/>
      <c r="G70" s="20"/>
      <c r="H70" s="13"/>
      <c r="I70" s="30"/>
      <c r="J70" s="119"/>
      <c r="K70" s="32"/>
      <c r="L70" s="17"/>
      <c r="M70" s="18"/>
      <c r="N70" s="19"/>
    </row>
    <row r="71" spans="1:14" ht="14.4" x14ac:dyDescent="0.25">
      <c r="A71" s="12" t="str">
        <f t="shared" si="4"/>
        <v/>
      </c>
      <c r="B71" s="13"/>
      <c r="C71" s="14"/>
      <c r="D71" s="15"/>
      <c r="E71" s="20"/>
      <c r="F71" s="16"/>
      <c r="G71" s="20"/>
      <c r="H71" s="13"/>
      <c r="I71" s="30"/>
      <c r="J71" s="119"/>
      <c r="K71" s="32"/>
      <c r="L71" s="17"/>
      <c r="M71" s="18"/>
      <c r="N71" s="19"/>
    </row>
    <row r="72" spans="1:14" ht="14.4" x14ac:dyDescent="0.25">
      <c r="A72" s="12" t="str">
        <f t="shared" si="4"/>
        <v/>
      </c>
      <c r="B72" s="13"/>
      <c r="C72" s="14"/>
      <c r="D72" s="15"/>
      <c r="E72" s="20"/>
      <c r="F72" s="16"/>
      <c r="G72" s="20"/>
      <c r="H72" s="13"/>
      <c r="I72" s="30"/>
      <c r="J72" s="119"/>
      <c r="K72" s="32"/>
      <c r="L72" s="17"/>
      <c r="M72" s="18"/>
      <c r="N72" s="19"/>
    </row>
    <row r="73" spans="1:14" ht="14.4" x14ac:dyDescent="0.25">
      <c r="A73" s="12" t="str">
        <f t="shared" si="4"/>
        <v/>
      </c>
      <c r="B73" s="13"/>
      <c r="C73" s="14"/>
      <c r="D73" s="15"/>
      <c r="E73" s="20"/>
      <c r="F73" s="16"/>
      <c r="G73" s="20"/>
      <c r="H73" s="13"/>
      <c r="I73" s="30"/>
      <c r="J73" s="119"/>
      <c r="K73" s="32"/>
      <c r="L73" s="17"/>
      <c r="M73" s="18"/>
      <c r="N73" s="19"/>
    </row>
    <row r="74" spans="1:14" ht="14.4" x14ac:dyDescent="0.25">
      <c r="A74" s="12" t="str">
        <f t="shared" si="4"/>
        <v/>
      </c>
      <c r="B74" s="13"/>
      <c r="C74" s="14"/>
      <c r="D74" s="15"/>
      <c r="E74" s="20"/>
      <c r="F74" s="16"/>
      <c r="G74" s="20"/>
      <c r="H74" s="13"/>
      <c r="I74" s="30"/>
      <c r="J74" s="119"/>
      <c r="K74" s="32"/>
      <c r="L74" s="17"/>
      <c r="M74" s="18"/>
      <c r="N74" s="19"/>
    </row>
    <row r="75" spans="1:14" ht="14.4" x14ac:dyDescent="0.25">
      <c r="A75" s="12" t="str">
        <f t="shared" si="4"/>
        <v/>
      </c>
      <c r="B75" s="13"/>
      <c r="C75" s="14"/>
      <c r="D75" s="15"/>
      <c r="E75" s="20"/>
      <c r="F75" s="16"/>
      <c r="G75" s="20"/>
      <c r="H75" s="13"/>
      <c r="I75" s="30"/>
      <c r="J75" s="119"/>
      <c r="K75" s="32"/>
      <c r="L75" s="17"/>
      <c r="M75" s="18"/>
      <c r="N75" s="19"/>
    </row>
    <row r="76" spans="1:14" ht="14.4" x14ac:dyDescent="0.25">
      <c r="A76" s="12" t="str">
        <f t="shared" si="4"/>
        <v/>
      </c>
      <c r="B76" s="13"/>
      <c r="C76" s="14"/>
      <c r="D76" s="15"/>
      <c r="E76" s="20"/>
      <c r="F76" s="16"/>
      <c r="G76" s="20"/>
      <c r="H76" s="13"/>
      <c r="I76" s="30"/>
      <c r="J76" s="119"/>
      <c r="K76" s="32"/>
      <c r="L76" s="17"/>
      <c r="M76" s="18"/>
      <c r="N76" s="19"/>
    </row>
    <row r="77" spans="1:14" ht="14.4" x14ac:dyDescent="0.25">
      <c r="A77" s="12" t="str">
        <f t="shared" si="4"/>
        <v/>
      </c>
      <c r="B77" s="13"/>
      <c r="C77" s="14"/>
      <c r="D77" s="15"/>
      <c r="E77" s="20"/>
      <c r="F77" s="16"/>
      <c r="G77" s="20"/>
      <c r="H77" s="13"/>
      <c r="I77" s="30"/>
      <c r="J77" s="119"/>
      <c r="K77" s="32"/>
      <c r="L77" s="17"/>
      <c r="M77" s="18"/>
      <c r="N77" s="19"/>
    </row>
    <row r="78" spans="1:14" ht="14.4" x14ac:dyDescent="0.25">
      <c r="A78" s="12" t="str">
        <f t="shared" si="4"/>
        <v/>
      </c>
      <c r="B78" s="13"/>
      <c r="C78" s="14"/>
      <c r="D78" s="15"/>
      <c r="E78" s="20"/>
      <c r="F78" s="16"/>
      <c r="G78" s="20"/>
      <c r="H78" s="13"/>
      <c r="I78" s="30"/>
      <c r="J78" s="119"/>
      <c r="K78" s="32"/>
      <c r="L78" s="17"/>
      <c r="M78" s="18"/>
      <c r="N78" s="19"/>
    </row>
    <row r="79" spans="1:14" ht="14.4" x14ac:dyDescent="0.25">
      <c r="A79" s="12" t="str">
        <f t="shared" si="4"/>
        <v/>
      </c>
      <c r="B79" s="13"/>
      <c r="C79" s="14"/>
      <c r="D79" s="15"/>
      <c r="E79" s="20"/>
      <c r="F79" s="16"/>
      <c r="G79" s="20"/>
      <c r="H79" s="13"/>
      <c r="I79" s="30"/>
      <c r="J79" s="119"/>
      <c r="K79" s="32"/>
      <c r="L79" s="17"/>
      <c r="M79" s="18"/>
      <c r="N79" s="19"/>
    </row>
    <row r="80" spans="1:14" ht="14.4" x14ac:dyDescent="0.25">
      <c r="A80" s="12" t="str">
        <f t="shared" si="4"/>
        <v/>
      </c>
      <c r="B80" s="13"/>
      <c r="C80" s="14"/>
      <c r="D80" s="15"/>
      <c r="E80" s="20"/>
      <c r="F80" s="16"/>
      <c r="G80" s="20"/>
      <c r="H80" s="13"/>
      <c r="I80" s="30"/>
      <c r="J80" s="119"/>
      <c r="K80" s="32"/>
      <c r="L80" s="17"/>
      <c r="M80" s="18"/>
      <c r="N80" s="19"/>
    </row>
    <row r="81" spans="1:14" ht="14.4" x14ac:dyDescent="0.25">
      <c r="A81" s="12" t="str">
        <f t="shared" si="4"/>
        <v/>
      </c>
      <c r="B81" s="13"/>
      <c r="C81" s="14"/>
      <c r="D81" s="15"/>
      <c r="E81" s="20"/>
      <c r="F81" s="16"/>
      <c r="G81" s="20"/>
      <c r="H81" s="13"/>
      <c r="I81" s="30"/>
      <c r="J81" s="119"/>
      <c r="K81" s="32"/>
      <c r="L81" s="17"/>
      <c r="M81" s="18"/>
      <c r="N81" s="19"/>
    </row>
    <row r="82" spans="1:14" ht="14.4" x14ac:dyDescent="0.25">
      <c r="A82" s="12" t="str">
        <f t="shared" si="4"/>
        <v/>
      </c>
      <c r="B82" s="13"/>
      <c r="C82" s="14"/>
      <c r="D82" s="15"/>
      <c r="E82" s="20"/>
      <c r="F82" s="16"/>
      <c r="G82" s="20"/>
      <c r="H82" s="13"/>
      <c r="I82" s="30"/>
      <c r="J82" s="119"/>
      <c r="K82" s="32"/>
      <c r="L82" s="17"/>
      <c r="M82" s="18"/>
      <c r="N82" s="19"/>
    </row>
    <row r="83" spans="1:14" ht="14.4" x14ac:dyDescent="0.25">
      <c r="A83" s="12" t="str">
        <f t="shared" si="4"/>
        <v/>
      </c>
      <c r="B83" s="13"/>
      <c r="C83" s="14"/>
      <c r="D83" s="15"/>
      <c r="E83" s="20"/>
      <c r="F83" s="16"/>
      <c r="G83" s="20"/>
      <c r="H83" s="13"/>
      <c r="I83" s="30"/>
      <c r="J83" s="119"/>
      <c r="K83" s="32"/>
      <c r="L83" s="17"/>
      <c r="M83" s="18"/>
      <c r="N83" s="19"/>
    </row>
    <row r="84" spans="1:14" ht="14.4" x14ac:dyDescent="0.25">
      <c r="A84" s="12" t="str">
        <f t="shared" si="4"/>
        <v/>
      </c>
      <c r="B84" s="13"/>
      <c r="C84" s="14"/>
      <c r="D84" s="15"/>
      <c r="E84" s="20"/>
      <c r="F84" s="16"/>
      <c r="G84" s="20"/>
      <c r="H84" s="13"/>
      <c r="I84" s="30"/>
      <c r="J84" s="119"/>
      <c r="K84" s="32"/>
      <c r="L84" s="17"/>
      <c r="M84" s="18"/>
      <c r="N84" s="19"/>
    </row>
    <row r="85" spans="1:14" ht="14.4" x14ac:dyDescent="0.25">
      <c r="A85" s="12" t="str">
        <f t="shared" si="4"/>
        <v/>
      </c>
      <c r="B85" s="13"/>
      <c r="C85" s="14"/>
      <c r="D85" s="15"/>
      <c r="E85" s="20"/>
      <c r="F85" s="16"/>
      <c r="G85" s="20"/>
      <c r="H85" s="13"/>
      <c r="I85" s="30"/>
      <c r="J85" s="119"/>
      <c r="K85" s="32"/>
      <c r="L85" s="17"/>
      <c r="M85" s="18"/>
      <c r="N85" s="19"/>
    </row>
    <row r="86" spans="1:14" ht="14.4" x14ac:dyDescent="0.25">
      <c r="A86" s="12" t="str">
        <f t="shared" si="4"/>
        <v/>
      </c>
      <c r="B86" s="13"/>
      <c r="C86" s="14"/>
      <c r="D86" s="15"/>
      <c r="E86" s="20"/>
      <c r="F86" s="16"/>
      <c r="G86" s="20"/>
      <c r="H86" s="13"/>
      <c r="I86" s="30"/>
      <c r="J86" s="119"/>
      <c r="K86" s="32"/>
      <c r="L86" s="17"/>
      <c r="M86" s="18"/>
      <c r="N86" s="19"/>
    </row>
    <row r="87" spans="1:14" ht="14.4" x14ac:dyDescent="0.25">
      <c r="A87" s="12" t="str">
        <f t="shared" si="4"/>
        <v/>
      </c>
      <c r="B87" s="13"/>
      <c r="C87" s="14"/>
      <c r="D87" s="15"/>
      <c r="E87" s="20"/>
      <c r="F87" s="16"/>
      <c r="G87" s="20"/>
      <c r="H87" s="13"/>
      <c r="I87" s="30"/>
      <c r="J87" s="119"/>
      <c r="K87" s="32"/>
      <c r="L87" s="17"/>
      <c r="M87" s="18"/>
      <c r="N87" s="19"/>
    </row>
    <row r="88" spans="1:14" ht="14.4" x14ac:dyDescent="0.25">
      <c r="A88" s="12" t="str">
        <f t="shared" si="4"/>
        <v/>
      </c>
      <c r="B88" s="13"/>
      <c r="C88" s="14"/>
      <c r="D88" s="15"/>
      <c r="E88" s="20"/>
      <c r="F88" s="16"/>
      <c r="G88" s="20"/>
      <c r="H88" s="13"/>
      <c r="I88" s="30"/>
      <c r="J88" s="119"/>
      <c r="K88" s="32"/>
      <c r="L88" s="17"/>
      <c r="M88" s="18"/>
      <c r="N88" s="19"/>
    </row>
    <row r="89" spans="1:14" ht="14.4" x14ac:dyDescent="0.25">
      <c r="A89" s="12" t="str">
        <f t="shared" si="4"/>
        <v/>
      </c>
      <c r="B89" s="13"/>
      <c r="C89" s="14"/>
      <c r="D89" s="15"/>
      <c r="E89" s="20"/>
      <c r="F89" s="16"/>
      <c r="G89" s="20"/>
      <c r="H89" s="13"/>
      <c r="I89" s="30"/>
      <c r="J89" s="119"/>
      <c r="K89" s="32"/>
      <c r="L89" s="17"/>
      <c r="M89" s="18"/>
      <c r="N89" s="19"/>
    </row>
    <row r="90" spans="1:14" ht="14.4" x14ac:dyDescent="0.25">
      <c r="A90" s="12" t="str">
        <f t="shared" si="4"/>
        <v/>
      </c>
      <c r="B90" s="13"/>
      <c r="C90" s="14"/>
      <c r="D90" s="15"/>
      <c r="E90" s="20"/>
      <c r="F90" s="16"/>
      <c r="G90" s="20"/>
      <c r="H90" s="13"/>
      <c r="I90" s="30"/>
      <c r="J90" s="119"/>
      <c r="K90" s="32"/>
      <c r="L90" s="17"/>
      <c r="M90" s="18"/>
      <c r="N90" s="19"/>
    </row>
    <row r="91" spans="1:14" ht="14.4" x14ac:dyDescent="0.25">
      <c r="A91" s="12" t="str">
        <f t="shared" si="4"/>
        <v/>
      </c>
      <c r="B91" s="13"/>
      <c r="C91" s="14"/>
      <c r="D91" s="15"/>
      <c r="E91" s="20"/>
      <c r="F91" s="16"/>
      <c r="G91" s="20"/>
      <c r="H91" s="13"/>
      <c r="I91" s="30"/>
      <c r="J91" s="119"/>
      <c r="K91" s="32"/>
      <c r="L91" s="17"/>
      <c r="M91" s="18"/>
      <c r="N91" s="19"/>
    </row>
    <row r="92" spans="1:14" ht="14.4" x14ac:dyDescent="0.25">
      <c r="A92" s="12" t="str">
        <f t="shared" si="4"/>
        <v/>
      </c>
      <c r="B92" s="13"/>
      <c r="C92" s="14"/>
      <c r="D92" s="15"/>
      <c r="E92" s="20"/>
      <c r="F92" s="16"/>
      <c r="G92" s="20"/>
      <c r="H92" s="13"/>
      <c r="I92" s="30"/>
      <c r="J92" s="119"/>
      <c r="K92" s="32"/>
      <c r="L92" s="17"/>
      <c r="M92" s="18"/>
      <c r="N92" s="19"/>
    </row>
    <row r="93" spans="1:14" ht="14.4" x14ac:dyDescent="0.25">
      <c r="A93" s="12" t="str">
        <f t="shared" si="4"/>
        <v/>
      </c>
      <c r="B93" s="13"/>
      <c r="C93" s="14"/>
      <c r="D93" s="15"/>
      <c r="E93" s="20"/>
      <c r="F93" s="16"/>
      <c r="G93" s="20"/>
      <c r="H93" s="13"/>
      <c r="I93" s="30"/>
      <c r="J93" s="119"/>
      <c r="K93" s="32"/>
      <c r="L93" s="17"/>
      <c r="M93" s="18"/>
      <c r="N93" s="19"/>
    </row>
    <row r="94" spans="1:14" ht="14.4" x14ac:dyDescent="0.25">
      <c r="A94" s="12" t="str">
        <f t="shared" si="4"/>
        <v/>
      </c>
      <c r="B94" s="13"/>
      <c r="C94" s="14"/>
      <c r="D94" s="15"/>
      <c r="E94" s="20"/>
      <c r="F94" s="16"/>
      <c r="G94" s="20"/>
      <c r="H94" s="13"/>
      <c r="I94" s="30"/>
      <c r="J94" s="119"/>
      <c r="K94" s="32"/>
      <c r="L94" s="17"/>
      <c r="M94" s="18"/>
      <c r="N94" s="19"/>
    </row>
    <row r="95" spans="1:14" ht="14.4" x14ac:dyDescent="0.25">
      <c r="A95" s="12" t="str">
        <f t="shared" si="4"/>
        <v/>
      </c>
      <c r="B95" s="13"/>
      <c r="C95" s="14"/>
      <c r="D95" s="15"/>
      <c r="E95" s="20"/>
      <c r="F95" s="16"/>
      <c r="G95" s="20"/>
      <c r="H95" s="13"/>
      <c r="I95" s="30"/>
      <c r="J95" s="119"/>
      <c r="K95" s="32"/>
      <c r="L95" s="17"/>
      <c r="M95" s="18"/>
      <c r="N95" s="19"/>
    </row>
    <row r="96" spans="1:14" ht="14.4" x14ac:dyDescent="0.25">
      <c r="A96" s="12" t="str">
        <f t="shared" si="4"/>
        <v/>
      </c>
      <c r="B96" s="13"/>
      <c r="C96" s="14"/>
      <c r="D96" s="15"/>
      <c r="E96" s="20"/>
      <c r="F96" s="16"/>
      <c r="G96" s="20"/>
      <c r="H96" s="13"/>
      <c r="I96" s="30"/>
      <c r="J96" s="119"/>
      <c r="K96" s="32"/>
      <c r="L96" s="17"/>
      <c r="M96" s="18"/>
      <c r="N96" s="19"/>
    </row>
    <row r="97" spans="1:14" ht="14.4" x14ac:dyDescent="0.25">
      <c r="A97" s="12" t="str">
        <f t="shared" si="4"/>
        <v/>
      </c>
      <c r="B97" s="13"/>
      <c r="C97" s="14"/>
      <c r="D97" s="15"/>
      <c r="E97" s="20"/>
      <c r="F97" s="16"/>
      <c r="G97" s="20"/>
      <c r="H97" s="13"/>
      <c r="I97" s="30"/>
      <c r="J97" s="119"/>
      <c r="K97" s="32"/>
      <c r="L97" s="17"/>
      <c r="M97" s="18"/>
      <c r="N97" s="19"/>
    </row>
    <row r="98" spans="1:14" ht="14.4" x14ac:dyDescent="0.25">
      <c r="A98" s="12" t="str">
        <f t="shared" si="4"/>
        <v/>
      </c>
      <c r="B98" s="13"/>
      <c r="C98" s="14"/>
      <c r="D98" s="15"/>
      <c r="E98" s="20"/>
      <c r="F98" s="16"/>
      <c r="G98" s="20"/>
      <c r="H98" s="13"/>
      <c r="I98" s="30"/>
      <c r="J98" s="119"/>
      <c r="K98" s="32"/>
      <c r="L98" s="17"/>
      <c r="M98" s="18"/>
      <c r="N98" s="19"/>
    </row>
    <row r="99" spans="1:14" ht="15" thickBot="1" x14ac:dyDescent="0.3">
      <c r="A99" s="12" t="str">
        <f t="shared" si="4"/>
        <v/>
      </c>
      <c r="B99" s="21"/>
      <c r="C99" s="22"/>
      <c r="D99" s="23"/>
      <c r="E99" s="24"/>
      <c r="F99" s="25"/>
      <c r="G99" s="24"/>
      <c r="H99" s="21"/>
      <c r="I99" s="31"/>
      <c r="J99" s="120"/>
      <c r="K99" s="121"/>
      <c r="L99" s="26"/>
      <c r="M99" s="27"/>
      <c r="N99" s="19"/>
    </row>
  </sheetData>
  <mergeCells count="19">
    <mergeCell ref="F3:F4"/>
    <mergeCell ref="E1:J1"/>
    <mergeCell ref="L1:M1"/>
    <mergeCell ref="B2:M2"/>
    <mergeCell ref="G3:K3"/>
    <mergeCell ref="M3:M5"/>
    <mergeCell ref="K4:K5"/>
    <mergeCell ref="E5:F5"/>
    <mergeCell ref="L3:L5"/>
    <mergeCell ref="G4:G5"/>
    <mergeCell ref="H4:H5"/>
    <mergeCell ref="I4:I5"/>
    <mergeCell ref="J4:J5"/>
    <mergeCell ref="B1:C1"/>
    <mergeCell ref="A3:A5"/>
    <mergeCell ref="B3:B5"/>
    <mergeCell ref="C3:C5"/>
    <mergeCell ref="D3:D5"/>
    <mergeCell ref="E3:E4"/>
  </mergeCells>
  <conditionalFormatting sqref="C1:D5">
    <cfRule type="duplicateValues" dxfId="14" priority="448"/>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86D61-4899-4395-90CE-3A8260AC1870}">
  <sheetPr codeName="Sheet23">
    <tabColor rgb="FFC00000"/>
  </sheetPr>
  <dimension ref="A1:P154"/>
  <sheetViews>
    <sheetView topLeftCell="A31" zoomScale="90" zoomScaleNormal="90" workbookViewId="0">
      <selection activeCell="C33" sqref="C33"/>
    </sheetView>
  </sheetViews>
  <sheetFormatPr defaultColWidth="9.109375" defaultRowHeight="13.2" x14ac:dyDescent="0.25"/>
  <cols>
    <col min="1" max="1" width="48.33203125" bestFit="1" customWidth="1"/>
    <col min="2" max="2" width="6.6640625" customWidth="1"/>
    <col min="3" max="3" width="19.5546875" bestFit="1" customWidth="1"/>
    <col min="4" max="4" width="27.44140625" bestFit="1" customWidth="1"/>
    <col min="5" max="5" width="6.6640625" bestFit="1" customWidth="1"/>
    <col min="6" max="6" width="13.109375" bestFit="1" customWidth="1"/>
    <col min="7" max="10" width="6.33203125" bestFit="1" customWidth="1"/>
    <col min="11" max="11" width="12.88671875" bestFit="1" customWidth="1"/>
    <col min="12" max="12" width="6.5546875" bestFit="1" customWidth="1"/>
    <col min="13" max="13" width="12.5546875" bestFit="1" customWidth="1"/>
    <col min="14" max="14" width="29.44140625" bestFit="1" customWidth="1"/>
  </cols>
  <sheetData>
    <row r="1" spans="1:16" s="9" customFormat="1" ht="22.5" customHeight="1" thickBot="1" x14ac:dyDescent="0.3">
      <c r="A1" s="76">
        <f>SUM(A2-1)</f>
        <v>45</v>
      </c>
      <c r="B1" s="559" t="s">
        <v>98</v>
      </c>
      <c r="C1" s="560"/>
      <c r="D1" s="7" t="s">
        <v>11</v>
      </c>
      <c r="E1" s="539" t="s">
        <v>153</v>
      </c>
      <c r="F1" s="540"/>
      <c r="G1" s="540"/>
      <c r="H1" s="540"/>
      <c r="I1" s="540"/>
      <c r="J1" s="540"/>
      <c r="K1" s="8" t="s">
        <v>12</v>
      </c>
      <c r="L1" s="567" t="s">
        <v>154</v>
      </c>
      <c r="M1" s="542"/>
      <c r="N1" s="8" t="s">
        <v>22</v>
      </c>
    </row>
    <row r="2" spans="1:16" s="9" customFormat="1" ht="22.5" customHeight="1" thickBot="1" x14ac:dyDescent="0.3">
      <c r="A2" s="1">
        <f>COUNTA(_xlfn.UNIQUE(D6:D195))</f>
        <v>46</v>
      </c>
      <c r="B2" s="543" t="s">
        <v>23</v>
      </c>
      <c r="C2" s="544"/>
      <c r="D2" s="544"/>
      <c r="E2" s="544"/>
      <c r="F2" s="544"/>
      <c r="G2" s="544"/>
      <c r="H2" s="544"/>
      <c r="I2" s="544"/>
      <c r="J2" s="544"/>
      <c r="K2" s="544"/>
      <c r="L2" s="544"/>
      <c r="M2" s="545"/>
      <c r="N2" s="10" t="s">
        <v>24</v>
      </c>
    </row>
    <row r="3" spans="1:16" s="9" customFormat="1" ht="14.4" thickBot="1" x14ac:dyDescent="0.3">
      <c r="A3" s="524" t="s">
        <v>25</v>
      </c>
      <c r="B3" s="527" t="s">
        <v>13</v>
      </c>
      <c r="C3" s="530" t="s">
        <v>14</v>
      </c>
      <c r="D3" s="533" t="s">
        <v>15</v>
      </c>
      <c r="E3" s="536" t="s">
        <v>26</v>
      </c>
      <c r="F3" s="533" t="s">
        <v>18</v>
      </c>
      <c r="G3" s="539" t="s">
        <v>99</v>
      </c>
      <c r="H3" s="540"/>
      <c r="I3" s="540"/>
      <c r="J3" s="540"/>
      <c r="K3" s="546"/>
      <c r="L3" s="552" t="s">
        <v>10</v>
      </c>
      <c r="M3" s="547" t="s">
        <v>16</v>
      </c>
      <c r="N3" s="44" t="s">
        <v>27</v>
      </c>
    </row>
    <row r="4" spans="1:16" s="9" customFormat="1" ht="14.4" thickBot="1" x14ac:dyDescent="0.3">
      <c r="A4" s="525"/>
      <c r="B4" s="528"/>
      <c r="C4" s="531"/>
      <c r="D4" s="534"/>
      <c r="E4" s="537"/>
      <c r="F4" s="538"/>
      <c r="G4" s="555" t="s">
        <v>100</v>
      </c>
      <c r="H4" s="557" t="s">
        <v>101</v>
      </c>
      <c r="I4" s="557" t="s">
        <v>102</v>
      </c>
      <c r="J4" s="557" t="s">
        <v>103</v>
      </c>
      <c r="K4" s="533" t="s">
        <v>104</v>
      </c>
      <c r="L4" s="553"/>
      <c r="M4" s="548"/>
      <c r="N4" s="11">
        <v>2</v>
      </c>
    </row>
    <row r="5" spans="1:16" s="9" customFormat="1" ht="14.4" thickBot="1" x14ac:dyDescent="0.3">
      <c r="A5" s="526"/>
      <c r="B5" s="529"/>
      <c r="C5" s="532"/>
      <c r="D5" s="535"/>
      <c r="E5" s="550" t="s">
        <v>17</v>
      </c>
      <c r="F5" s="551"/>
      <c r="G5" s="556"/>
      <c r="H5" s="558"/>
      <c r="I5" s="558"/>
      <c r="J5" s="558"/>
      <c r="K5" s="535"/>
      <c r="L5" s="554"/>
      <c r="M5" s="549"/>
      <c r="N5" s="45">
        <f>IF(N4=1,0,IF(N4=2,1,IF(N4=3,2,0)))</f>
        <v>1</v>
      </c>
    </row>
    <row r="6" spans="1:16" ht="14.4" x14ac:dyDescent="0.25">
      <c r="A6" s="12" t="str">
        <f t="shared" ref="A6:A37" si="0">CONCATENATE(B6,C6,D6)</f>
        <v>105Justine LavisTruly A Flirt</v>
      </c>
      <c r="B6" s="13">
        <v>105</v>
      </c>
      <c r="C6" s="14" t="s">
        <v>416</v>
      </c>
      <c r="D6" s="15" t="s">
        <v>422</v>
      </c>
      <c r="E6" s="20" t="s">
        <v>787</v>
      </c>
      <c r="F6" s="16" t="s">
        <v>868</v>
      </c>
      <c r="G6" s="18"/>
      <c r="H6" s="342"/>
      <c r="I6" s="342"/>
      <c r="J6" s="342"/>
      <c r="K6" s="343" t="s">
        <v>869</v>
      </c>
      <c r="L6" s="342">
        <v>2</v>
      </c>
      <c r="M6" s="18">
        <f>IF(L6=1,7,IF(L6=2,6,IF(L6=3,5,IF(L6=4,4,IF(L6=5,3,IF(L6=6,2,IF(L6&gt;=6,1,0)))))))</f>
        <v>6</v>
      </c>
      <c r="N6" s="19">
        <f>SUM(M6+$N$5)</f>
        <v>7</v>
      </c>
      <c r="O6" s="29"/>
      <c r="P6" s="29"/>
    </row>
    <row r="7" spans="1:16" ht="14.4" x14ac:dyDescent="0.25">
      <c r="A7" s="12" t="str">
        <f t="shared" si="0"/>
        <v>105Georgina ClarkeParkiarrup Puzzle</v>
      </c>
      <c r="B7" s="13">
        <v>105</v>
      </c>
      <c r="C7" s="14" t="s">
        <v>393</v>
      </c>
      <c r="D7" s="15" t="s">
        <v>394</v>
      </c>
      <c r="E7" s="20" t="s">
        <v>788</v>
      </c>
      <c r="F7" s="16" t="s">
        <v>870</v>
      </c>
      <c r="G7" s="18"/>
      <c r="H7" s="30"/>
      <c r="I7" s="30"/>
      <c r="J7" s="30"/>
      <c r="K7" s="315" t="s">
        <v>871</v>
      </c>
      <c r="L7" s="30">
        <v>3</v>
      </c>
      <c r="M7" s="18">
        <f t="shared" ref="M7:M70" si="1">IF(L7=1,7,IF(L7=2,6,IF(L7=3,5,IF(L7=4,4,IF(L7=5,3,IF(L7=6,2,IF(L7&gt;=6,1,0)))))))</f>
        <v>5</v>
      </c>
      <c r="N7" s="19">
        <f>SUM(M7+$N$5)</f>
        <v>6</v>
      </c>
      <c r="O7" s="29"/>
      <c r="P7" s="29"/>
    </row>
    <row r="8" spans="1:16" ht="14.4" x14ac:dyDescent="0.25">
      <c r="A8" s="12" t="str">
        <f t="shared" si="0"/>
        <v>105Serina SmithPryzwin</v>
      </c>
      <c r="B8" s="13">
        <v>105</v>
      </c>
      <c r="C8" s="14" t="s">
        <v>872</v>
      </c>
      <c r="D8" s="15" t="s">
        <v>873</v>
      </c>
      <c r="E8" s="20" t="s">
        <v>874</v>
      </c>
      <c r="F8" s="16" t="s">
        <v>19</v>
      </c>
      <c r="G8" s="18"/>
      <c r="H8" s="30"/>
      <c r="I8" s="30"/>
      <c r="J8" s="30"/>
      <c r="K8" s="315" t="s">
        <v>875</v>
      </c>
      <c r="L8" s="30">
        <v>1</v>
      </c>
      <c r="M8" s="18">
        <f t="shared" si="1"/>
        <v>7</v>
      </c>
      <c r="N8" s="19">
        <f>SUM(M8+$N$5)</f>
        <v>8</v>
      </c>
      <c r="O8" s="29"/>
      <c r="P8" s="29"/>
    </row>
    <row r="9" spans="1:16" ht="14.4" x14ac:dyDescent="0.25">
      <c r="A9" s="12" t="str">
        <f t="shared" si="0"/>
        <v>95Caitlin WorthFingers Crossed</v>
      </c>
      <c r="B9" s="13">
        <v>95</v>
      </c>
      <c r="C9" s="14" t="s">
        <v>499</v>
      </c>
      <c r="D9" s="15" t="s">
        <v>501</v>
      </c>
      <c r="E9" s="20" t="s">
        <v>789</v>
      </c>
      <c r="F9" s="16" t="s">
        <v>287</v>
      </c>
      <c r="G9" s="18"/>
      <c r="H9" s="30"/>
      <c r="I9" s="30"/>
      <c r="J9" s="30">
        <v>134.82</v>
      </c>
      <c r="K9" s="315"/>
      <c r="L9" s="30">
        <v>7</v>
      </c>
      <c r="M9" s="18">
        <f t="shared" si="1"/>
        <v>1</v>
      </c>
      <c r="N9" s="19">
        <f t="shared" ref="N9:N72" si="2">SUM(M9+$N$5)</f>
        <v>2</v>
      </c>
      <c r="O9" s="29"/>
      <c r="P9" s="29"/>
    </row>
    <row r="10" spans="1:16" ht="14.4" x14ac:dyDescent="0.25">
      <c r="A10" s="12" t="str">
        <f t="shared" si="0"/>
        <v>95Isabella SpriggRock Bar</v>
      </c>
      <c r="B10" s="13">
        <v>95</v>
      </c>
      <c r="C10" s="14" t="s">
        <v>358</v>
      </c>
      <c r="D10" s="15" t="s">
        <v>359</v>
      </c>
      <c r="E10" s="20" t="s">
        <v>768</v>
      </c>
      <c r="F10" s="16" t="s">
        <v>239</v>
      </c>
      <c r="G10" s="18"/>
      <c r="H10" s="30"/>
      <c r="I10" s="30"/>
      <c r="J10" s="30" t="s">
        <v>876</v>
      </c>
      <c r="K10" s="315"/>
      <c r="L10" s="30">
        <v>3</v>
      </c>
      <c r="M10" s="18">
        <f t="shared" si="1"/>
        <v>5</v>
      </c>
      <c r="N10" s="19">
        <f t="shared" si="2"/>
        <v>6</v>
      </c>
      <c r="O10" s="29"/>
      <c r="P10" s="29"/>
    </row>
    <row r="11" spans="1:16" ht="14.4" x14ac:dyDescent="0.25">
      <c r="A11" s="12" t="str">
        <f t="shared" si="0"/>
        <v>95Caitlin WorthJerry Seinfair</v>
      </c>
      <c r="B11" s="13">
        <v>95</v>
      </c>
      <c r="C11" s="14" t="s">
        <v>499</v>
      </c>
      <c r="D11" s="15" t="s">
        <v>500</v>
      </c>
      <c r="E11" s="20" t="s">
        <v>789</v>
      </c>
      <c r="F11" s="16" t="s">
        <v>287</v>
      </c>
      <c r="G11" s="18"/>
      <c r="H11" s="30"/>
      <c r="I11" s="30"/>
      <c r="J11" s="30" t="s">
        <v>877</v>
      </c>
      <c r="K11" s="315"/>
      <c r="L11" s="30">
        <v>4</v>
      </c>
      <c r="M11" s="18">
        <f t="shared" si="1"/>
        <v>4</v>
      </c>
      <c r="N11" s="19">
        <f t="shared" si="2"/>
        <v>5</v>
      </c>
      <c r="O11" s="29"/>
      <c r="P11" s="29"/>
    </row>
    <row r="12" spans="1:16" ht="14.4" x14ac:dyDescent="0.25">
      <c r="A12" s="12" t="str">
        <f t="shared" si="0"/>
        <v>95Bill WieseThree Votes</v>
      </c>
      <c r="B12" s="13">
        <v>95</v>
      </c>
      <c r="C12" s="14" t="s">
        <v>878</v>
      </c>
      <c r="D12" s="15" t="s">
        <v>417</v>
      </c>
      <c r="E12" s="20" t="s">
        <v>879</v>
      </c>
      <c r="F12" s="16" t="s">
        <v>880</v>
      </c>
      <c r="G12" s="18"/>
      <c r="H12" s="30"/>
      <c r="I12" s="30"/>
      <c r="J12" s="30" t="s">
        <v>881</v>
      </c>
      <c r="K12" s="315"/>
      <c r="L12" s="30">
        <v>5</v>
      </c>
      <c r="M12" s="18">
        <f t="shared" si="1"/>
        <v>3</v>
      </c>
      <c r="N12" s="19">
        <f t="shared" si="2"/>
        <v>4</v>
      </c>
      <c r="O12" s="29"/>
      <c r="P12" s="29"/>
    </row>
    <row r="13" spans="1:16" ht="14.4" x14ac:dyDescent="0.25">
      <c r="A13" s="12" t="str">
        <f t="shared" si="0"/>
        <v>95Rosie PalmerDundee</v>
      </c>
      <c r="B13" s="13">
        <v>95</v>
      </c>
      <c r="C13" s="14" t="s">
        <v>882</v>
      </c>
      <c r="D13" s="15" t="s">
        <v>883</v>
      </c>
      <c r="E13" s="20" t="s">
        <v>884</v>
      </c>
      <c r="F13" s="16" t="s">
        <v>885</v>
      </c>
      <c r="G13" s="18"/>
      <c r="H13" s="30"/>
      <c r="I13" s="30"/>
      <c r="J13" s="30" t="s">
        <v>886</v>
      </c>
      <c r="K13" s="315"/>
      <c r="L13" s="30">
        <v>2</v>
      </c>
      <c r="M13" s="18">
        <f t="shared" si="1"/>
        <v>6</v>
      </c>
      <c r="N13" s="19">
        <f t="shared" si="2"/>
        <v>7</v>
      </c>
      <c r="P13" s="29"/>
    </row>
    <row r="14" spans="1:16" ht="14.4" x14ac:dyDescent="0.25">
      <c r="A14" s="12" t="str">
        <f t="shared" si="0"/>
        <v>95Amy LethleanJust Wadda The Chances</v>
      </c>
      <c r="B14" s="13">
        <v>95</v>
      </c>
      <c r="C14" s="14" t="s">
        <v>334</v>
      </c>
      <c r="D14" s="15" t="s">
        <v>389</v>
      </c>
      <c r="E14" s="20" t="s">
        <v>758</v>
      </c>
      <c r="F14" s="16" t="s">
        <v>389</v>
      </c>
      <c r="G14" s="341"/>
      <c r="H14" s="30"/>
      <c r="I14" s="30"/>
      <c r="J14" s="30" t="s">
        <v>887</v>
      </c>
      <c r="K14" s="30"/>
      <c r="L14" s="30">
        <v>1</v>
      </c>
      <c r="M14" s="18">
        <f t="shared" si="1"/>
        <v>7</v>
      </c>
      <c r="N14" s="19">
        <f t="shared" si="2"/>
        <v>8</v>
      </c>
      <c r="P14" s="29"/>
    </row>
    <row r="15" spans="1:16" ht="14.4" x14ac:dyDescent="0.25">
      <c r="A15" s="12" t="str">
        <f t="shared" si="0"/>
        <v>95Meadow FrenchDark Deception</v>
      </c>
      <c r="B15" s="13">
        <v>95</v>
      </c>
      <c r="C15" s="14" t="s">
        <v>888</v>
      </c>
      <c r="D15" s="15" t="s">
        <v>889</v>
      </c>
      <c r="E15" s="20" t="s">
        <v>890</v>
      </c>
      <c r="F15" s="16" t="s">
        <v>888</v>
      </c>
      <c r="G15" s="341"/>
      <c r="H15" s="30"/>
      <c r="I15" s="30"/>
      <c r="J15" s="30" t="s">
        <v>891</v>
      </c>
      <c r="K15" s="30"/>
      <c r="L15" s="30">
        <v>6</v>
      </c>
      <c r="M15" s="18">
        <f t="shared" si="1"/>
        <v>2</v>
      </c>
      <c r="N15" s="19">
        <f t="shared" si="2"/>
        <v>3</v>
      </c>
    </row>
    <row r="16" spans="1:16" ht="14.4" x14ac:dyDescent="0.25">
      <c r="A16" s="12" t="str">
        <f t="shared" si="0"/>
        <v>80Justine LavisSteph</v>
      </c>
      <c r="B16" s="13">
        <v>80</v>
      </c>
      <c r="C16" s="14" t="s">
        <v>416</v>
      </c>
      <c r="D16" s="15" t="s">
        <v>398</v>
      </c>
      <c r="E16" s="20" t="s">
        <v>787</v>
      </c>
      <c r="F16" s="16" t="s">
        <v>868</v>
      </c>
      <c r="G16" s="341"/>
      <c r="H16" s="30"/>
      <c r="I16" s="30" t="s">
        <v>892</v>
      </c>
      <c r="J16" s="30"/>
      <c r="K16" s="30"/>
      <c r="L16" s="30">
        <v>5</v>
      </c>
      <c r="M16" s="18">
        <f t="shared" si="1"/>
        <v>3</v>
      </c>
      <c r="N16" s="19">
        <f t="shared" si="2"/>
        <v>4</v>
      </c>
    </row>
    <row r="17" spans="1:14" ht="14.4" x14ac:dyDescent="0.25">
      <c r="A17" s="12" t="str">
        <f t="shared" si="0"/>
        <v>80Annika StoneDamaspia Park Emily’S Gold</v>
      </c>
      <c r="B17" s="13">
        <v>80</v>
      </c>
      <c r="C17" s="14" t="s">
        <v>893</v>
      </c>
      <c r="D17" s="15" t="s">
        <v>894</v>
      </c>
      <c r="E17" s="20" t="s">
        <v>895</v>
      </c>
      <c r="F17" s="16" t="s">
        <v>220</v>
      </c>
      <c r="G17" s="341"/>
      <c r="H17" s="30"/>
      <c r="I17" s="30" t="s">
        <v>896</v>
      </c>
      <c r="J17" s="30"/>
      <c r="K17" s="30"/>
      <c r="L17" s="30">
        <v>3</v>
      </c>
      <c r="M17" s="18">
        <f t="shared" si="1"/>
        <v>5</v>
      </c>
      <c r="N17" s="19">
        <f t="shared" si="2"/>
        <v>6</v>
      </c>
    </row>
    <row r="18" spans="1:14" ht="14.4" x14ac:dyDescent="0.25">
      <c r="A18" s="12" t="str">
        <f t="shared" si="0"/>
        <v>80Dan WieseBiara Flyer</v>
      </c>
      <c r="B18" s="13">
        <v>80</v>
      </c>
      <c r="C18" s="14" t="s">
        <v>379</v>
      </c>
      <c r="D18" s="15" t="s">
        <v>380</v>
      </c>
      <c r="E18" s="20" t="s">
        <v>897</v>
      </c>
      <c r="F18" s="16" t="s">
        <v>880</v>
      </c>
      <c r="G18" s="341"/>
      <c r="H18" s="30"/>
      <c r="I18" s="30" t="s">
        <v>898</v>
      </c>
      <c r="J18" s="30"/>
      <c r="K18" s="30"/>
      <c r="L18" s="30">
        <v>8</v>
      </c>
      <c r="M18" s="18">
        <f t="shared" si="1"/>
        <v>1</v>
      </c>
      <c r="N18" s="19">
        <f t="shared" si="2"/>
        <v>2</v>
      </c>
    </row>
    <row r="19" spans="1:14" ht="14.4" x14ac:dyDescent="0.25">
      <c r="A19" s="12" t="str">
        <f t="shared" si="0"/>
        <v>80Serina SmithUsuthua</v>
      </c>
      <c r="B19" s="13">
        <v>80</v>
      </c>
      <c r="C19" s="14" t="s">
        <v>872</v>
      </c>
      <c r="D19" s="15" t="s">
        <v>899</v>
      </c>
      <c r="E19" s="20" t="s">
        <v>874</v>
      </c>
      <c r="F19" s="16" t="s">
        <v>19</v>
      </c>
      <c r="G19" s="341"/>
      <c r="H19" s="30"/>
      <c r="I19" s="30" t="s">
        <v>900</v>
      </c>
      <c r="J19" s="30"/>
      <c r="K19" s="30"/>
      <c r="L19" s="30">
        <v>1</v>
      </c>
      <c r="M19" s="18">
        <f t="shared" si="1"/>
        <v>7</v>
      </c>
      <c r="N19" s="19">
        <f t="shared" si="2"/>
        <v>8</v>
      </c>
    </row>
    <row r="20" spans="1:14" ht="14.4" x14ac:dyDescent="0.25">
      <c r="A20" s="12" t="str">
        <f t="shared" si="0"/>
        <v>80Celeste WhittakerNatural Luck</v>
      </c>
      <c r="B20" s="13">
        <v>80</v>
      </c>
      <c r="C20" s="14" t="s">
        <v>780</v>
      </c>
      <c r="D20" s="15" t="s">
        <v>781</v>
      </c>
      <c r="E20" s="20" t="s">
        <v>782</v>
      </c>
      <c r="F20" s="16" t="s">
        <v>721</v>
      </c>
      <c r="G20" s="341"/>
      <c r="H20" s="30"/>
      <c r="I20" s="30" t="s">
        <v>901</v>
      </c>
      <c r="J20" s="30"/>
      <c r="K20" s="30"/>
      <c r="L20" s="30">
        <v>7</v>
      </c>
      <c r="M20" s="18">
        <f t="shared" si="1"/>
        <v>1</v>
      </c>
      <c r="N20" s="19">
        <f t="shared" si="2"/>
        <v>2</v>
      </c>
    </row>
    <row r="21" spans="1:14" ht="14.4" x14ac:dyDescent="0.25">
      <c r="A21" s="12" t="str">
        <f t="shared" si="0"/>
        <v>80Jodie PriestMalibu Miss</v>
      </c>
      <c r="B21" s="13">
        <v>80</v>
      </c>
      <c r="C21" s="14" t="s">
        <v>353</v>
      </c>
      <c r="D21" s="15" t="s">
        <v>354</v>
      </c>
      <c r="E21" s="20" t="s">
        <v>764</v>
      </c>
      <c r="F21" s="16" t="s">
        <v>239</v>
      </c>
      <c r="G21" s="341"/>
      <c r="H21" s="30"/>
      <c r="I21" s="30" t="s">
        <v>902</v>
      </c>
      <c r="J21" s="30"/>
      <c r="K21" s="30"/>
      <c r="L21" s="30">
        <v>4</v>
      </c>
      <c r="M21" s="18">
        <f t="shared" si="1"/>
        <v>4</v>
      </c>
      <c r="N21" s="19">
        <f t="shared" si="2"/>
        <v>5</v>
      </c>
    </row>
    <row r="22" spans="1:14" ht="14.4" x14ac:dyDescent="0.25">
      <c r="A22" s="12" t="str">
        <f t="shared" si="0"/>
        <v>80Annika StoneIrlanda Fph</v>
      </c>
      <c r="B22" s="13">
        <v>80</v>
      </c>
      <c r="C22" s="14" t="s">
        <v>893</v>
      </c>
      <c r="D22" s="15" t="s">
        <v>903</v>
      </c>
      <c r="E22" s="20" t="s">
        <v>895</v>
      </c>
      <c r="F22" s="16" t="s">
        <v>220</v>
      </c>
      <c r="G22" s="341"/>
      <c r="H22" s="30"/>
      <c r="I22" s="30" t="s">
        <v>904</v>
      </c>
      <c r="J22" s="30"/>
      <c r="K22" s="30"/>
      <c r="L22" s="30">
        <v>6</v>
      </c>
      <c r="M22" s="18">
        <f t="shared" si="1"/>
        <v>2</v>
      </c>
      <c r="N22" s="19">
        <f t="shared" si="2"/>
        <v>3</v>
      </c>
    </row>
    <row r="23" spans="1:14" ht="14.4" x14ac:dyDescent="0.25">
      <c r="A23" s="12" t="str">
        <f t="shared" si="0"/>
        <v>80Isabel VernonLondon</v>
      </c>
      <c r="B23" s="13">
        <v>80</v>
      </c>
      <c r="C23" s="14" t="s">
        <v>364</v>
      </c>
      <c r="D23" s="15" t="s">
        <v>365</v>
      </c>
      <c r="E23" s="20" t="s">
        <v>760</v>
      </c>
      <c r="F23" s="16" t="s">
        <v>239</v>
      </c>
      <c r="G23" s="18"/>
      <c r="H23" s="30"/>
      <c r="I23" s="30" t="s">
        <v>905</v>
      </c>
      <c r="J23" s="30"/>
      <c r="K23" s="315"/>
      <c r="L23" s="30">
        <v>2</v>
      </c>
      <c r="M23" s="18">
        <f t="shared" si="1"/>
        <v>6</v>
      </c>
      <c r="N23" s="19">
        <f t="shared" si="2"/>
        <v>7</v>
      </c>
    </row>
    <row r="24" spans="1:14" ht="14.4" x14ac:dyDescent="0.25">
      <c r="A24" s="12" t="str">
        <f t="shared" si="0"/>
        <v>65Bridie WandelReign</v>
      </c>
      <c r="B24" s="13">
        <v>65</v>
      </c>
      <c r="C24" s="14" t="s">
        <v>906</v>
      </c>
      <c r="D24" s="15" t="s">
        <v>907</v>
      </c>
      <c r="E24" s="20" t="s">
        <v>908</v>
      </c>
      <c r="F24" s="16" t="s">
        <v>906</v>
      </c>
      <c r="G24" s="18"/>
      <c r="H24" s="30" t="s">
        <v>909</v>
      </c>
      <c r="I24" s="30"/>
      <c r="J24" s="30"/>
      <c r="K24" s="315"/>
      <c r="L24" s="30">
        <v>6</v>
      </c>
      <c r="M24" s="18">
        <f t="shared" si="1"/>
        <v>2</v>
      </c>
      <c r="N24" s="19">
        <f t="shared" si="2"/>
        <v>3</v>
      </c>
    </row>
    <row r="25" spans="1:14" ht="14.4" x14ac:dyDescent="0.25">
      <c r="A25" s="12" t="str">
        <f t="shared" si="0"/>
        <v>65Sophie CaldwellZia Park Classic</v>
      </c>
      <c r="B25" s="13">
        <v>65</v>
      </c>
      <c r="C25" s="14" t="s">
        <v>910</v>
      </c>
      <c r="D25" s="15" t="s">
        <v>911</v>
      </c>
      <c r="E25" s="20" t="s">
        <v>912</v>
      </c>
      <c r="F25" s="16" t="s">
        <v>910</v>
      </c>
      <c r="G25" s="18"/>
      <c r="H25" s="30" t="s">
        <v>913</v>
      </c>
      <c r="I25" s="30"/>
      <c r="J25" s="30"/>
      <c r="K25" s="315"/>
      <c r="L25" s="30">
        <v>3</v>
      </c>
      <c r="M25" s="18">
        <f t="shared" si="1"/>
        <v>5</v>
      </c>
      <c r="N25" s="19">
        <f t="shared" si="2"/>
        <v>6</v>
      </c>
    </row>
    <row r="26" spans="1:14" ht="14.4" x14ac:dyDescent="0.25">
      <c r="A26" s="12" t="str">
        <f t="shared" si="0"/>
        <v>65Zara Coussens-LeesonRegal Donatello</v>
      </c>
      <c r="B26" s="13">
        <v>65</v>
      </c>
      <c r="C26" s="242" t="s">
        <v>914</v>
      </c>
      <c r="D26" s="15" t="s">
        <v>915</v>
      </c>
      <c r="E26" s="20" t="s">
        <v>916</v>
      </c>
      <c r="F26" s="16" t="s">
        <v>917</v>
      </c>
      <c r="G26" s="18"/>
      <c r="H26" s="30" t="s">
        <v>918</v>
      </c>
      <c r="I26" s="30"/>
      <c r="J26" s="30"/>
      <c r="K26" s="315"/>
      <c r="L26" s="30">
        <v>4</v>
      </c>
      <c r="M26" s="18">
        <f t="shared" si="1"/>
        <v>4</v>
      </c>
      <c r="N26" s="19">
        <f t="shared" si="2"/>
        <v>5</v>
      </c>
    </row>
    <row r="27" spans="1:14" ht="14.4" x14ac:dyDescent="0.25">
      <c r="A27" s="12" t="str">
        <f t="shared" si="0"/>
        <v>65Zara Coussens-LeesonTeifi Valley Mr Llewellyn</v>
      </c>
      <c r="B27" s="13">
        <v>65</v>
      </c>
      <c r="C27" s="14" t="s">
        <v>914</v>
      </c>
      <c r="D27" s="15" t="s">
        <v>919</v>
      </c>
      <c r="E27" s="20" t="s">
        <v>916</v>
      </c>
      <c r="F27" s="16" t="s">
        <v>917</v>
      </c>
      <c r="G27" s="18"/>
      <c r="H27" s="30" t="s">
        <v>920</v>
      </c>
      <c r="I27" s="30"/>
      <c r="J27" s="30"/>
      <c r="K27" s="315"/>
      <c r="L27" s="30">
        <v>2</v>
      </c>
      <c r="M27" s="18">
        <f t="shared" si="1"/>
        <v>6</v>
      </c>
      <c r="N27" s="19">
        <f t="shared" si="2"/>
        <v>7</v>
      </c>
    </row>
    <row r="28" spans="1:14" ht="14.4" x14ac:dyDescent="0.25">
      <c r="A28" s="12" t="str">
        <f t="shared" si="0"/>
        <v>65Joshua DuncanTyalla Oriole</v>
      </c>
      <c r="B28" s="13">
        <v>65</v>
      </c>
      <c r="C28" s="14" t="s">
        <v>715</v>
      </c>
      <c r="D28" s="15" t="s">
        <v>716</v>
      </c>
      <c r="E28" s="20" t="s">
        <v>717</v>
      </c>
      <c r="F28" s="16" t="s">
        <v>122</v>
      </c>
      <c r="G28" s="18"/>
      <c r="H28" s="30" t="s">
        <v>921</v>
      </c>
      <c r="I28" s="30"/>
      <c r="J28" s="30"/>
      <c r="K28" s="315"/>
      <c r="L28" s="30">
        <v>1</v>
      </c>
      <c r="M28" s="18">
        <f t="shared" si="1"/>
        <v>7</v>
      </c>
      <c r="N28" s="19">
        <f t="shared" si="2"/>
        <v>8</v>
      </c>
    </row>
    <row r="29" spans="1:14" ht="14.4" x14ac:dyDescent="0.25">
      <c r="A29" s="12" t="str">
        <f t="shared" si="0"/>
        <v>65Zoe VernonWillow</v>
      </c>
      <c r="B29" s="13">
        <v>65</v>
      </c>
      <c r="C29" s="14" t="s">
        <v>253</v>
      </c>
      <c r="D29" s="15" t="s">
        <v>254</v>
      </c>
      <c r="E29" s="20" t="s">
        <v>722</v>
      </c>
      <c r="F29" s="16" t="s">
        <v>239</v>
      </c>
      <c r="G29" s="18"/>
      <c r="H29" s="30" t="s">
        <v>922</v>
      </c>
      <c r="I29" s="30"/>
      <c r="J29" s="30"/>
      <c r="K29" s="315"/>
      <c r="L29" s="30">
        <v>5</v>
      </c>
      <c r="M29" s="18">
        <f t="shared" si="1"/>
        <v>3</v>
      </c>
      <c r="N29" s="19">
        <f t="shared" si="2"/>
        <v>4</v>
      </c>
    </row>
    <row r="30" spans="1:14" ht="14.4" x14ac:dyDescent="0.25">
      <c r="A30" s="12" t="str">
        <f t="shared" si="0"/>
        <v>65Remy BentJameela</v>
      </c>
      <c r="B30" s="13">
        <v>65</v>
      </c>
      <c r="C30" s="14" t="s">
        <v>723</v>
      </c>
      <c r="D30" s="15" t="s">
        <v>724</v>
      </c>
      <c r="E30" s="20" t="s">
        <v>725</v>
      </c>
      <c r="F30" s="16" t="s">
        <v>64</v>
      </c>
      <c r="G30" s="18"/>
      <c r="H30" s="30" t="s">
        <v>923</v>
      </c>
      <c r="I30" s="30"/>
      <c r="J30" s="30"/>
      <c r="K30" s="315"/>
      <c r="L30" s="30">
        <v>7</v>
      </c>
      <c r="M30" s="18">
        <f t="shared" si="1"/>
        <v>1</v>
      </c>
      <c r="N30" s="19">
        <f t="shared" si="2"/>
        <v>2</v>
      </c>
    </row>
    <row r="31" spans="1:14" ht="14.4" x14ac:dyDescent="0.25">
      <c r="A31" s="12" t="str">
        <f t="shared" si="0"/>
        <v>65Leah PriestChristopher Robin</v>
      </c>
      <c r="B31" s="13">
        <v>65</v>
      </c>
      <c r="C31" s="14" t="s">
        <v>344</v>
      </c>
      <c r="D31" s="15" t="s">
        <v>345</v>
      </c>
      <c r="E31" s="20" t="s">
        <v>784</v>
      </c>
      <c r="F31" s="16" t="s">
        <v>239</v>
      </c>
      <c r="G31" s="341"/>
      <c r="H31" s="30" t="s">
        <v>924</v>
      </c>
      <c r="I31" s="30"/>
      <c r="J31" s="30"/>
      <c r="K31" s="30"/>
      <c r="L31" s="30">
        <v>8</v>
      </c>
      <c r="M31" s="18">
        <f t="shared" si="1"/>
        <v>1</v>
      </c>
      <c r="N31" s="19">
        <f t="shared" si="2"/>
        <v>2</v>
      </c>
    </row>
    <row r="32" spans="1:14" ht="14.4" x14ac:dyDescent="0.25">
      <c r="A32" s="12" t="str">
        <f t="shared" si="0"/>
        <v>65Nicola LachenichtEllington Evening</v>
      </c>
      <c r="B32" s="13">
        <v>65</v>
      </c>
      <c r="C32" s="14" t="s">
        <v>325</v>
      </c>
      <c r="D32" s="15" t="s">
        <v>326</v>
      </c>
      <c r="E32" s="20" t="s">
        <v>925</v>
      </c>
      <c r="F32" s="16" t="s">
        <v>327</v>
      </c>
      <c r="G32" s="341"/>
      <c r="H32" s="30">
        <v>30.88</v>
      </c>
      <c r="I32" s="30"/>
      <c r="J32" s="30"/>
      <c r="K32" s="30"/>
      <c r="L32" s="30">
        <v>4</v>
      </c>
      <c r="M32" s="18">
        <f t="shared" si="1"/>
        <v>4</v>
      </c>
      <c r="N32" s="19">
        <f t="shared" si="2"/>
        <v>5</v>
      </c>
    </row>
    <row r="33" spans="1:14" ht="14.4" x14ac:dyDescent="0.25">
      <c r="A33" s="12" t="str">
        <f t="shared" si="0"/>
        <v>65Hannah SteinhoffSense Of Self</v>
      </c>
      <c r="B33" s="13">
        <v>65</v>
      </c>
      <c r="C33" s="14" t="s">
        <v>656</v>
      </c>
      <c r="D33" s="15" t="s">
        <v>668</v>
      </c>
      <c r="E33" s="20" t="s">
        <v>926</v>
      </c>
      <c r="F33" s="16" t="s">
        <v>68</v>
      </c>
      <c r="G33" s="341"/>
      <c r="H33" s="30" t="s">
        <v>927</v>
      </c>
      <c r="I33" s="30"/>
      <c r="J33" s="30"/>
      <c r="K33" s="30"/>
      <c r="L33" s="30">
        <v>5</v>
      </c>
      <c r="M33" s="18">
        <f t="shared" si="1"/>
        <v>3</v>
      </c>
      <c r="N33" s="19">
        <f t="shared" si="2"/>
        <v>4</v>
      </c>
    </row>
    <row r="34" spans="1:14" ht="14.4" x14ac:dyDescent="0.25">
      <c r="A34" s="12" t="str">
        <f t="shared" si="0"/>
        <v>65Tiana WoollamsKing Carrera</v>
      </c>
      <c r="B34" s="13">
        <v>65</v>
      </c>
      <c r="C34" s="14" t="s">
        <v>414</v>
      </c>
      <c r="D34" s="15" t="s">
        <v>928</v>
      </c>
      <c r="E34" s="20" t="s">
        <v>763</v>
      </c>
      <c r="F34" s="16" t="s">
        <v>929</v>
      </c>
      <c r="G34" s="18"/>
      <c r="H34" s="30" t="s">
        <v>930</v>
      </c>
      <c r="I34" s="30"/>
      <c r="J34" s="30"/>
      <c r="K34" s="315"/>
      <c r="L34" s="30">
        <v>3</v>
      </c>
      <c r="M34" s="18">
        <f t="shared" si="1"/>
        <v>5</v>
      </c>
      <c r="N34" s="19">
        <f t="shared" si="2"/>
        <v>6</v>
      </c>
    </row>
    <row r="35" spans="1:14" ht="14.4" x14ac:dyDescent="0.25">
      <c r="A35" s="12" t="str">
        <f t="shared" si="0"/>
        <v>65Emily CarpenterFabulistic</v>
      </c>
      <c r="B35" s="13">
        <v>65</v>
      </c>
      <c r="C35" s="14" t="s">
        <v>302</v>
      </c>
      <c r="D35" s="15" t="s">
        <v>1336</v>
      </c>
      <c r="E35" s="20" t="s">
        <v>746</v>
      </c>
      <c r="F35" s="16" t="s">
        <v>122</v>
      </c>
      <c r="G35" s="18"/>
      <c r="H35" s="30" t="s">
        <v>931</v>
      </c>
      <c r="I35" s="30"/>
      <c r="J35" s="30"/>
      <c r="K35" s="315"/>
      <c r="L35" s="30">
        <v>6</v>
      </c>
      <c r="M35" s="18">
        <f t="shared" si="1"/>
        <v>2</v>
      </c>
      <c r="N35" s="19">
        <f t="shared" si="2"/>
        <v>3</v>
      </c>
    </row>
    <row r="36" spans="1:14" ht="14.4" x14ac:dyDescent="0.25">
      <c r="A36" s="12" t="str">
        <f t="shared" si="0"/>
        <v>65Jessica HerzerTaunton Vale Pumpkin</v>
      </c>
      <c r="B36" s="13">
        <v>65</v>
      </c>
      <c r="C36" s="14" t="s">
        <v>696</v>
      </c>
      <c r="D36" s="15" t="s">
        <v>697</v>
      </c>
      <c r="E36" s="20" t="s">
        <v>932</v>
      </c>
      <c r="F36" s="16" t="s">
        <v>933</v>
      </c>
      <c r="G36" s="18"/>
      <c r="H36" s="30" t="s">
        <v>934</v>
      </c>
      <c r="I36" s="30"/>
      <c r="J36" s="30"/>
      <c r="K36" s="315"/>
      <c r="L36" s="30">
        <v>7</v>
      </c>
      <c r="M36" s="18">
        <f t="shared" si="1"/>
        <v>1</v>
      </c>
      <c r="N36" s="19">
        <f t="shared" si="2"/>
        <v>2</v>
      </c>
    </row>
    <row r="37" spans="1:14" ht="14.4" x14ac:dyDescent="0.25">
      <c r="A37" s="12" t="str">
        <f t="shared" si="0"/>
        <v>65Amy ChallenorKoonawarra Fighter Pilot</v>
      </c>
      <c r="B37" s="13">
        <v>65</v>
      </c>
      <c r="C37" s="14" t="s">
        <v>313</v>
      </c>
      <c r="D37" s="15" t="s">
        <v>314</v>
      </c>
      <c r="E37" s="20" t="s">
        <v>935</v>
      </c>
      <c r="F37" s="16" t="s">
        <v>68</v>
      </c>
      <c r="G37" s="18"/>
      <c r="H37" s="30" t="s">
        <v>936</v>
      </c>
      <c r="I37" s="30"/>
      <c r="J37" s="30"/>
      <c r="K37" s="315"/>
      <c r="L37" s="30">
        <v>1</v>
      </c>
      <c r="M37" s="18">
        <f t="shared" si="1"/>
        <v>7</v>
      </c>
      <c r="N37" s="19">
        <f t="shared" si="2"/>
        <v>8</v>
      </c>
    </row>
    <row r="38" spans="1:14" ht="14.4" x14ac:dyDescent="0.25">
      <c r="A38" s="12" t="str">
        <f t="shared" ref="A38:A69" si="3">CONCATENATE(B38,C38,D38)</f>
        <v>65Zoe HazelwoodCedar Lakes Matador</v>
      </c>
      <c r="B38" s="13">
        <v>65</v>
      </c>
      <c r="C38" s="242" t="s">
        <v>937</v>
      </c>
      <c r="D38" s="238" t="s">
        <v>938</v>
      </c>
      <c r="E38" s="20" t="s">
        <v>939</v>
      </c>
      <c r="F38" s="16" t="s">
        <v>940</v>
      </c>
      <c r="G38" s="18"/>
      <c r="H38" s="30" t="s">
        <v>922</v>
      </c>
      <c r="I38" s="30"/>
      <c r="J38" s="30"/>
      <c r="K38" s="315"/>
      <c r="L38" s="30">
        <v>2</v>
      </c>
      <c r="M38" s="18">
        <f t="shared" si="1"/>
        <v>6</v>
      </c>
      <c r="N38" s="19">
        <f t="shared" si="2"/>
        <v>7</v>
      </c>
    </row>
    <row r="39" spans="1:14" ht="14.4" x14ac:dyDescent="0.25">
      <c r="A39" s="12" t="str">
        <f t="shared" si="3"/>
        <v>45Lincoln PriestFelix</v>
      </c>
      <c r="B39" s="13">
        <v>45</v>
      </c>
      <c r="C39" s="14" t="s">
        <v>711</v>
      </c>
      <c r="D39" s="15" t="s">
        <v>712</v>
      </c>
      <c r="E39" s="20" t="s">
        <v>713</v>
      </c>
      <c r="F39" s="16" t="s">
        <v>941</v>
      </c>
      <c r="G39" s="18" t="s">
        <v>19</v>
      </c>
      <c r="H39" s="30"/>
      <c r="I39" s="30"/>
      <c r="J39" s="30"/>
      <c r="K39" s="315"/>
      <c r="L39" s="30" t="s">
        <v>488</v>
      </c>
      <c r="M39" s="18">
        <f t="shared" si="1"/>
        <v>1</v>
      </c>
      <c r="N39" s="19">
        <f t="shared" si="2"/>
        <v>2</v>
      </c>
    </row>
    <row r="40" spans="1:14" ht="14.4" x14ac:dyDescent="0.25">
      <c r="A40" s="12" t="str">
        <f t="shared" si="3"/>
        <v>45Kimberley SoderlundPhoenix</v>
      </c>
      <c r="B40" s="13">
        <v>45</v>
      </c>
      <c r="C40" s="14" t="s">
        <v>942</v>
      </c>
      <c r="D40" s="15" t="s">
        <v>943</v>
      </c>
      <c r="E40" s="20" t="s">
        <v>944</v>
      </c>
      <c r="F40" s="16" t="s">
        <v>942</v>
      </c>
      <c r="G40" s="18" t="s">
        <v>19</v>
      </c>
      <c r="H40" s="30"/>
      <c r="I40" s="30"/>
      <c r="J40" s="30"/>
      <c r="K40" s="315"/>
      <c r="L40" s="30" t="s">
        <v>488</v>
      </c>
      <c r="M40" s="18">
        <f t="shared" si="1"/>
        <v>1</v>
      </c>
      <c r="N40" s="19">
        <f t="shared" si="2"/>
        <v>2</v>
      </c>
    </row>
    <row r="41" spans="1:14" ht="14.4" x14ac:dyDescent="0.25">
      <c r="A41" s="12" t="str">
        <f t="shared" si="3"/>
        <v>45Bridie BushDavincis Wanderer</v>
      </c>
      <c r="B41" s="13">
        <v>45</v>
      </c>
      <c r="C41" s="14" t="s">
        <v>708</v>
      </c>
      <c r="D41" s="15" t="s">
        <v>945</v>
      </c>
      <c r="E41" s="20" t="s">
        <v>946</v>
      </c>
      <c r="F41" s="16" t="s">
        <v>947</v>
      </c>
      <c r="G41" s="18" t="s">
        <v>948</v>
      </c>
      <c r="H41" s="30"/>
      <c r="I41" s="30"/>
      <c r="J41" s="30"/>
      <c r="K41" s="315"/>
      <c r="L41" s="30">
        <v>1</v>
      </c>
      <c r="M41" s="18">
        <f t="shared" si="1"/>
        <v>7</v>
      </c>
      <c r="N41" s="19">
        <f t="shared" si="2"/>
        <v>8</v>
      </c>
    </row>
    <row r="42" spans="1:14" ht="14.4" x14ac:dyDescent="0.25">
      <c r="A42" s="12" t="str">
        <f t="shared" si="3"/>
        <v>45Makenzie HrubosJenni</v>
      </c>
      <c r="B42" s="13">
        <v>45</v>
      </c>
      <c r="C42" s="14" t="s">
        <v>211</v>
      </c>
      <c r="D42" s="15" t="s">
        <v>212</v>
      </c>
      <c r="E42" s="20" t="s">
        <v>949</v>
      </c>
      <c r="F42" s="16" t="s">
        <v>749</v>
      </c>
      <c r="G42" s="341" t="s">
        <v>19</v>
      </c>
      <c r="H42" s="30"/>
      <c r="I42" s="30"/>
      <c r="J42" s="30"/>
      <c r="K42" s="30"/>
      <c r="L42" s="30" t="s">
        <v>488</v>
      </c>
      <c r="M42" s="18">
        <f t="shared" si="1"/>
        <v>1</v>
      </c>
      <c r="N42" s="19">
        <f t="shared" si="2"/>
        <v>2</v>
      </c>
    </row>
    <row r="43" spans="1:14" ht="14.4" x14ac:dyDescent="0.25">
      <c r="A43" s="12" t="str">
        <f t="shared" si="3"/>
        <v>45Florence WilsonPaddy</v>
      </c>
      <c r="B43" s="13">
        <v>45</v>
      </c>
      <c r="C43" s="14" t="s">
        <v>950</v>
      </c>
      <c r="D43" s="15" t="s">
        <v>951</v>
      </c>
      <c r="E43" s="20" t="s">
        <v>952</v>
      </c>
      <c r="F43" s="16" t="s">
        <v>950</v>
      </c>
      <c r="G43" s="341" t="s">
        <v>19</v>
      </c>
      <c r="H43" s="30"/>
      <c r="I43" s="30"/>
      <c r="J43" s="30"/>
      <c r="K43" s="30"/>
      <c r="L43" s="30" t="s">
        <v>488</v>
      </c>
      <c r="M43" s="18">
        <f t="shared" si="1"/>
        <v>1</v>
      </c>
      <c r="N43" s="19">
        <f t="shared" si="2"/>
        <v>2</v>
      </c>
    </row>
    <row r="44" spans="1:14" ht="14.4" x14ac:dyDescent="0.25">
      <c r="A44" s="12" t="str">
        <f t="shared" si="3"/>
        <v>45Tayah JoyPowderbark Gucci</v>
      </c>
      <c r="B44" s="13">
        <v>45</v>
      </c>
      <c r="C44" s="14" t="s">
        <v>224</v>
      </c>
      <c r="D44" s="15" t="s">
        <v>225</v>
      </c>
      <c r="E44" s="20" t="s">
        <v>692</v>
      </c>
      <c r="F44" s="16" t="s">
        <v>224</v>
      </c>
      <c r="G44" s="341" t="s">
        <v>19</v>
      </c>
      <c r="H44" s="30"/>
      <c r="I44" s="30"/>
      <c r="J44" s="30"/>
      <c r="K44" s="30"/>
      <c r="L44" s="30" t="s">
        <v>488</v>
      </c>
      <c r="M44" s="18">
        <f t="shared" si="1"/>
        <v>1</v>
      </c>
      <c r="N44" s="19">
        <f t="shared" si="2"/>
        <v>2</v>
      </c>
    </row>
    <row r="45" spans="1:14" ht="14.4" x14ac:dyDescent="0.25">
      <c r="A45" s="12" t="str">
        <f t="shared" si="3"/>
        <v>45Hannah SteinhoffWoodridge Moojie</v>
      </c>
      <c r="B45" s="13">
        <v>45</v>
      </c>
      <c r="C45" s="14" t="s">
        <v>656</v>
      </c>
      <c r="D45" s="15" t="s">
        <v>953</v>
      </c>
      <c r="E45" s="20" t="s">
        <v>926</v>
      </c>
      <c r="F45" s="16" t="s">
        <v>68</v>
      </c>
      <c r="G45" s="341" t="s">
        <v>954</v>
      </c>
      <c r="H45" s="30"/>
      <c r="I45" s="30"/>
      <c r="J45" s="30"/>
      <c r="K45" s="30"/>
      <c r="L45" s="30">
        <v>3</v>
      </c>
      <c r="M45" s="18">
        <f t="shared" si="1"/>
        <v>5</v>
      </c>
      <c r="N45" s="19">
        <f t="shared" si="2"/>
        <v>6</v>
      </c>
    </row>
    <row r="46" spans="1:14" ht="14.4" x14ac:dyDescent="0.25">
      <c r="A46" s="12" t="str">
        <f t="shared" si="3"/>
        <v>45Lillian ShepheardHP Jeneration</v>
      </c>
      <c r="B46" s="13">
        <v>45</v>
      </c>
      <c r="C46" s="14" t="s">
        <v>391</v>
      </c>
      <c r="D46" s="15" t="s">
        <v>955</v>
      </c>
      <c r="E46" s="20" t="s">
        <v>761</v>
      </c>
      <c r="F46" s="16" t="s">
        <v>956</v>
      </c>
      <c r="G46" s="341" t="s">
        <v>957</v>
      </c>
      <c r="H46" s="30"/>
      <c r="I46" s="30"/>
      <c r="J46" s="30"/>
      <c r="K46" s="30"/>
      <c r="L46" s="30">
        <v>5</v>
      </c>
      <c r="M46" s="18">
        <f t="shared" si="1"/>
        <v>3</v>
      </c>
      <c r="N46" s="19">
        <f t="shared" si="2"/>
        <v>4</v>
      </c>
    </row>
    <row r="47" spans="1:14" ht="14.4" x14ac:dyDescent="0.25">
      <c r="A47" s="12" t="str">
        <f t="shared" si="3"/>
        <v>45Jessie MooreCherim Park Gidget</v>
      </c>
      <c r="B47" s="13">
        <v>45</v>
      </c>
      <c r="C47" s="14" t="s">
        <v>958</v>
      </c>
      <c r="D47" s="15" t="s">
        <v>959</v>
      </c>
      <c r="E47" s="20" t="s">
        <v>960</v>
      </c>
      <c r="F47" s="16" t="s">
        <v>38</v>
      </c>
      <c r="G47" s="341" t="s">
        <v>961</v>
      </c>
      <c r="H47" s="30"/>
      <c r="I47" s="30"/>
      <c r="J47" s="30"/>
      <c r="K47" s="30"/>
      <c r="L47" s="30">
        <v>4</v>
      </c>
      <c r="M47" s="18">
        <f t="shared" si="1"/>
        <v>4</v>
      </c>
      <c r="N47" s="19">
        <f t="shared" si="2"/>
        <v>5</v>
      </c>
    </row>
    <row r="48" spans="1:14" ht="14.4" x14ac:dyDescent="0.25">
      <c r="A48" s="12" t="str">
        <f t="shared" si="3"/>
        <v>45Bella BarrHolland Park Milan</v>
      </c>
      <c r="B48" s="13">
        <v>45</v>
      </c>
      <c r="C48" s="14" t="s">
        <v>491</v>
      </c>
      <c r="D48" s="15" t="s">
        <v>962</v>
      </c>
      <c r="E48" s="20" t="s">
        <v>963</v>
      </c>
      <c r="F48" s="16" t="s">
        <v>477</v>
      </c>
      <c r="G48" s="341" t="s">
        <v>964</v>
      </c>
      <c r="H48" s="30"/>
      <c r="I48" s="30"/>
      <c r="J48" s="30"/>
      <c r="K48" s="315"/>
      <c r="L48" s="30">
        <v>2</v>
      </c>
      <c r="M48" s="18">
        <f t="shared" si="1"/>
        <v>6</v>
      </c>
      <c r="N48" s="19">
        <f t="shared" si="2"/>
        <v>7</v>
      </c>
    </row>
    <row r="49" spans="1:14" ht="14.4" x14ac:dyDescent="0.25">
      <c r="A49" s="12" t="str">
        <f t="shared" si="3"/>
        <v>45Paige TillerFleur De Lys Penny Lane</v>
      </c>
      <c r="B49" s="13">
        <v>45</v>
      </c>
      <c r="C49" s="14" t="s">
        <v>965</v>
      </c>
      <c r="D49" s="15" t="s">
        <v>966</v>
      </c>
      <c r="E49" s="20" t="s">
        <v>967</v>
      </c>
      <c r="F49" s="16" t="s">
        <v>863</v>
      </c>
      <c r="G49" s="341" t="s">
        <v>968</v>
      </c>
      <c r="H49" s="30"/>
      <c r="I49" s="30"/>
      <c r="J49" s="30"/>
      <c r="K49" s="315"/>
      <c r="L49" s="30">
        <v>1</v>
      </c>
      <c r="M49" s="18">
        <f t="shared" si="1"/>
        <v>7</v>
      </c>
      <c r="N49" s="19">
        <f t="shared" si="2"/>
        <v>8</v>
      </c>
    </row>
    <row r="50" spans="1:14" ht="14.4" x14ac:dyDescent="0.25">
      <c r="A50" s="12" t="str">
        <f t="shared" si="3"/>
        <v>45Melissa JonesLe Pretty In Prada</v>
      </c>
      <c r="B50" s="13">
        <v>45</v>
      </c>
      <c r="C50" s="14" t="s">
        <v>238</v>
      </c>
      <c r="D50" s="15" t="s">
        <v>969</v>
      </c>
      <c r="E50" s="20" t="s">
        <v>704</v>
      </c>
      <c r="F50" s="16" t="s">
        <v>714</v>
      </c>
      <c r="G50" s="341" t="s">
        <v>970</v>
      </c>
      <c r="H50" s="30"/>
      <c r="I50" s="30"/>
      <c r="J50" s="30"/>
      <c r="K50" s="315"/>
      <c r="L50" s="30">
        <v>6</v>
      </c>
      <c r="M50" s="18">
        <f t="shared" si="1"/>
        <v>2</v>
      </c>
      <c r="N50" s="19">
        <f t="shared" si="2"/>
        <v>3</v>
      </c>
    </row>
    <row r="51" spans="1:14" ht="14.4" x14ac:dyDescent="0.25">
      <c r="A51" s="12" t="str">
        <f t="shared" si="3"/>
        <v/>
      </c>
      <c r="B51" s="13"/>
      <c r="C51" s="14"/>
      <c r="D51" s="15"/>
      <c r="E51" s="20"/>
      <c r="F51" s="16"/>
      <c r="G51" s="341"/>
      <c r="H51" s="30"/>
      <c r="I51" s="30"/>
      <c r="J51" s="30"/>
      <c r="K51" s="315"/>
      <c r="L51" s="30"/>
      <c r="M51" s="18">
        <f t="shared" si="1"/>
        <v>0</v>
      </c>
      <c r="N51" s="19">
        <f t="shared" si="2"/>
        <v>1</v>
      </c>
    </row>
    <row r="52" spans="1:14" ht="14.4" x14ac:dyDescent="0.25">
      <c r="A52" s="12" t="str">
        <f t="shared" si="3"/>
        <v/>
      </c>
      <c r="B52" s="13"/>
      <c r="C52" s="14"/>
      <c r="D52" s="15"/>
      <c r="E52" s="20"/>
      <c r="F52" s="16"/>
      <c r="G52" s="341"/>
      <c r="H52" s="30"/>
      <c r="I52" s="30"/>
      <c r="J52" s="30"/>
      <c r="K52" s="315"/>
      <c r="L52" s="30"/>
      <c r="M52" s="18">
        <f t="shared" si="1"/>
        <v>0</v>
      </c>
      <c r="N52" s="19">
        <f t="shared" si="2"/>
        <v>1</v>
      </c>
    </row>
    <row r="53" spans="1:14" ht="14.4" x14ac:dyDescent="0.25">
      <c r="A53" s="12" t="str">
        <f t="shared" si="3"/>
        <v/>
      </c>
      <c r="B53" s="13"/>
      <c r="C53" s="14"/>
      <c r="D53" s="15"/>
      <c r="E53" s="20"/>
      <c r="F53" s="16"/>
      <c r="G53" s="341"/>
      <c r="H53" s="30"/>
      <c r="I53" s="30"/>
      <c r="J53" s="30"/>
      <c r="K53" s="315"/>
      <c r="L53" s="30"/>
      <c r="M53" s="18">
        <f t="shared" si="1"/>
        <v>0</v>
      </c>
      <c r="N53" s="19">
        <f t="shared" si="2"/>
        <v>1</v>
      </c>
    </row>
    <row r="54" spans="1:14" ht="14.4" x14ac:dyDescent="0.25">
      <c r="A54" s="12" t="str">
        <f t="shared" si="3"/>
        <v/>
      </c>
      <c r="B54" s="13"/>
      <c r="C54" s="14"/>
      <c r="D54" s="15"/>
      <c r="E54" s="20"/>
      <c r="F54" s="16"/>
      <c r="G54" s="341"/>
      <c r="H54" s="30"/>
      <c r="I54" s="30"/>
      <c r="J54" s="30"/>
      <c r="K54" s="315"/>
      <c r="L54" s="30"/>
      <c r="M54" s="18">
        <f t="shared" si="1"/>
        <v>0</v>
      </c>
      <c r="N54" s="19">
        <f t="shared" si="2"/>
        <v>1</v>
      </c>
    </row>
    <row r="55" spans="1:14" ht="14.4" x14ac:dyDescent="0.25">
      <c r="A55" s="12" t="str">
        <f t="shared" si="3"/>
        <v/>
      </c>
      <c r="B55" s="13"/>
      <c r="C55" s="14"/>
      <c r="D55" s="15"/>
      <c r="E55" s="20"/>
      <c r="F55" s="16"/>
      <c r="G55" s="341"/>
      <c r="H55" s="30"/>
      <c r="I55" s="30"/>
      <c r="J55" s="30"/>
      <c r="K55" s="315"/>
      <c r="L55" s="30"/>
      <c r="M55" s="18">
        <f t="shared" si="1"/>
        <v>0</v>
      </c>
      <c r="N55" s="19">
        <f t="shared" si="2"/>
        <v>1</v>
      </c>
    </row>
    <row r="56" spans="1:14" ht="14.4" x14ac:dyDescent="0.25">
      <c r="A56" s="12" t="str">
        <f t="shared" si="3"/>
        <v/>
      </c>
      <c r="B56" s="13"/>
      <c r="C56" s="14"/>
      <c r="D56" s="15"/>
      <c r="E56" s="20"/>
      <c r="F56" s="16"/>
      <c r="G56" s="341"/>
      <c r="H56" s="30"/>
      <c r="I56" s="30"/>
      <c r="J56" s="30"/>
      <c r="K56" s="315"/>
      <c r="L56" s="30"/>
      <c r="M56" s="18">
        <f t="shared" si="1"/>
        <v>0</v>
      </c>
      <c r="N56" s="19">
        <f t="shared" si="2"/>
        <v>1</v>
      </c>
    </row>
    <row r="57" spans="1:14" ht="14.4" x14ac:dyDescent="0.25">
      <c r="A57" s="12" t="str">
        <f t="shared" si="3"/>
        <v/>
      </c>
      <c r="B57" s="13"/>
      <c r="C57" s="14"/>
      <c r="D57" s="15"/>
      <c r="E57" s="20"/>
      <c r="F57" s="16"/>
      <c r="G57" s="341"/>
      <c r="H57" s="30"/>
      <c r="I57" s="30"/>
      <c r="J57" s="30"/>
      <c r="K57" s="315"/>
      <c r="L57" s="30"/>
      <c r="M57" s="18">
        <f t="shared" si="1"/>
        <v>0</v>
      </c>
      <c r="N57" s="19">
        <f t="shared" si="2"/>
        <v>1</v>
      </c>
    </row>
    <row r="58" spans="1:14" ht="14.4" x14ac:dyDescent="0.25">
      <c r="A58" s="12" t="str">
        <f t="shared" si="3"/>
        <v/>
      </c>
      <c r="B58" s="13"/>
      <c r="C58" s="14"/>
      <c r="D58" s="15"/>
      <c r="E58" s="20"/>
      <c r="F58" s="16"/>
      <c r="G58" s="341"/>
      <c r="H58" s="30"/>
      <c r="I58" s="30"/>
      <c r="J58" s="30"/>
      <c r="K58" s="315"/>
      <c r="L58" s="30"/>
      <c r="M58" s="18">
        <f t="shared" si="1"/>
        <v>0</v>
      </c>
      <c r="N58" s="19">
        <f t="shared" si="2"/>
        <v>1</v>
      </c>
    </row>
    <row r="59" spans="1:14" ht="14.4" x14ac:dyDescent="0.25">
      <c r="A59" s="12" t="str">
        <f t="shared" si="3"/>
        <v/>
      </c>
      <c r="B59" s="13"/>
      <c r="C59" s="14"/>
      <c r="D59" s="15"/>
      <c r="E59" s="20"/>
      <c r="F59" s="16"/>
      <c r="G59" s="341"/>
      <c r="H59" s="30"/>
      <c r="I59" s="30"/>
      <c r="J59" s="30"/>
      <c r="K59" s="315"/>
      <c r="L59" s="30"/>
      <c r="M59" s="18">
        <f t="shared" si="1"/>
        <v>0</v>
      </c>
      <c r="N59" s="19">
        <f t="shared" si="2"/>
        <v>1</v>
      </c>
    </row>
    <row r="60" spans="1:14" ht="14.4" x14ac:dyDescent="0.25">
      <c r="A60" s="12" t="str">
        <f t="shared" si="3"/>
        <v/>
      </c>
      <c r="B60" s="13"/>
      <c r="C60" s="14"/>
      <c r="D60" s="15"/>
      <c r="E60" s="20"/>
      <c r="F60" s="16"/>
      <c r="G60" s="341"/>
      <c r="H60" s="30"/>
      <c r="I60" s="30"/>
      <c r="J60" s="30"/>
      <c r="K60" s="315"/>
      <c r="L60" s="30"/>
      <c r="M60" s="18">
        <f t="shared" si="1"/>
        <v>0</v>
      </c>
      <c r="N60" s="19">
        <f t="shared" si="2"/>
        <v>1</v>
      </c>
    </row>
    <row r="61" spans="1:14" ht="14.4" x14ac:dyDescent="0.25">
      <c r="A61" s="12" t="str">
        <f t="shared" si="3"/>
        <v/>
      </c>
      <c r="B61" s="13"/>
      <c r="C61" s="14"/>
      <c r="D61" s="15"/>
      <c r="E61" s="20"/>
      <c r="F61" s="16"/>
      <c r="G61" s="341"/>
      <c r="H61" s="30"/>
      <c r="I61" s="30"/>
      <c r="J61" s="30"/>
      <c r="K61" s="315"/>
      <c r="L61" s="30"/>
      <c r="M61" s="18">
        <f t="shared" si="1"/>
        <v>0</v>
      </c>
      <c r="N61" s="19">
        <f t="shared" si="2"/>
        <v>1</v>
      </c>
    </row>
    <row r="62" spans="1:14" ht="14.4" x14ac:dyDescent="0.25">
      <c r="A62" s="12" t="str">
        <f t="shared" si="3"/>
        <v/>
      </c>
      <c r="B62" s="13"/>
      <c r="C62" s="14"/>
      <c r="D62" s="15"/>
      <c r="E62" s="20"/>
      <c r="F62" s="16"/>
      <c r="G62" s="341"/>
      <c r="H62" s="30"/>
      <c r="I62" s="30"/>
      <c r="J62" s="30"/>
      <c r="K62" s="315"/>
      <c r="L62" s="30"/>
      <c r="M62" s="18">
        <f t="shared" si="1"/>
        <v>0</v>
      </c>
      <c r="N62" s="19">
        <f t="shared" si="2"/>
        <v>1</v>
      </c>
    </row>
    <row r="63" spans="1:14" ht="14.4" x14ac:dyDescent="0.25">
      <c r="A63" s="12" t="str">
        <f t="shared" si="3"/>
        <v/>
      </c>
      <c r="B63" s="13"/>
      <c r="C63" s="14"/>
      <c r="D63" s="15"/>
      <c r="E63" s="20"/>
      <c r="F63" s="16"/>
      <c r="G63" s="341"/>
      <c r="H63" s="30"/>
      <c r="I63" s="30"/>
      <c r="J63" s="30"/>
      <c r="K63" s="315"/>
      <c r="L63" s="30"/>
      <c r="M63" s="18">
        <f t="shared" si="1"/>
        <v>0</v>
      </c>
      <c r="N63" s="19">
        <f t="shared" si="2"/>
        <v>1</v>
      </c>
    </row>
    <row r="64" spans="1:14" ht="14.4" x14ac:dyDescent="0.25">
      <c r="A64" s="12" t="str">
        <f t="shared" si="3"/>
        <v/>
      </c>
      <c r="B64" s="13"/>
      <c r="C64" s="14"/>
      <c r="D64" s="15"/>
      <c r="E64" s="20"/>
      <c r="F64" s="16"/>
      <c r="G64" s="341"/>
      <c r="H64" s="30"/>
      <c r="I64" s="30"/>
      <c r="J64" s="30"/>
      <c r="K64" s="315"/>
      <c r="L64" s="30"/>
      <c r="M64" s="18">
        <f t="shared" si="1"/>
        <v>0</v>
      </c>
      <c r="N64" s="19">
        <f t="shared" si="2"/>
        <v>1</v>
      </c>
    </row>
    <row r="65" spans="1:14" ht="14.4" x14ac:dyDescent="0.25">
      <c r="A65" s="12" t="str">
        <f t="shared" si="3"/>
        <v/>
      </c>
      <c r="B65" s="13"/>
      <c r="C65" s="14"/>
      <c r="D65" s="15"/>
      <c r="E65" s="20"/>
      <c r="F65" s="16"/>
      <c r="G65" s="341"/>
      <c r="H65" s="30"/>
      <c r="I65" s="30"/>
      <c r="J65" s="30"/>
      <c r="K65" s="315"/>
      <c r="L65" s="30"/>
      <c r="M65" s="18">
        <f t="shared" si="1"/>
        <v>0</v>
      </c>
      <c r="N65" s="19">
        <f t="shared" si="2"/>
        <v>1</v>
      </c>
    </row>
    <row r="66" spans="1:14" ht="14.4" x14ac:dyDescent="0.25">
      <c r="A66" s="12" t="str">
        <f t="shared" si="3"/>
        <v/>
      </c>
      <c r="B66" s="13"/>
      <c r="C66" s="14"/>
      <c r="D66" s="15"/>
      <c r="E66" s="20"/>
      <c r="F66" s="16"/>
      <c r="G66" s="341"/>
      <c r="H66" s="30"/>
      <c r="I66" s="30"/>
      <c r="J66" s="30"/>
      <c r="K66" s="315"/>
      <c r="L66" s="30"/>
      <c r="M66" s="18">
        <f t="shared" si="1"/>
        <v>0</v>
      </c>
      <c r="N66" s="19">
        <f t="shared" si="2"/>
        <v>1</v>
      </c>
    </row>
    <row r="67" spans="1:14" ht="14.4" x14ac:dyDescent="0.25">
      <c r="A67" s="12" t="str">
        <f t="shared" si="3"/>
        <v/>
      </c>
      <c r="B67" s="13"/>
      <c r="C67" s="14"/>
      <c r="D67" s="15"/>
      <c r="E67" s="20"/>
      <c r="F67" s="16"/>
      <c r="G67" s="341"/>
      <c r="H67" s="30"/>
      <c r="I67" s="30"/>
      <c r="J67" s="30"/>
      <c r="K67" s="315"/>
      <c r="L67" s="30"/>
      <c r="M67" s="18">
        <f t="shared" si="1"/>
        <v>0</v>
      </c>
      <c r="N67" s="19">
        <f t="shared" si="2"/>
        <v>1</v>
      </c>
    </row>
    <row r="68" spans="1:14" ht="14.4" x14ac:dyDescent="0.25">
      <c r="A68" s="12" t="str">
        <f t="shared" si="3"/>
        <v/>
      </c>
      <c r="B68" s="13"/>
      <c r="C68" s="14"/>
      <c r="D68" s="15"/>
      <c r="E68" s="20"/>
      <c r="F68" s="16"/>
      <c r="G68" s="341"/>
      <c r="H68" s="30"/>
      <c r="I68" s="30"/>
      <c r="J68" s="30"/>
      <c r="K68" s="315"/>
      <c r="L68" s="30"/>
      <c r="M68" s="18">
        <f t="shared" si="1"/>
        <v>0</v>
      </c>
      <c r="N68" s="19">
        <f t="shared" si="2"/>
        <v>1</v>
      </c>
    </row>
    <row r="69" spans="1:14" ht="14.4" x14ac:dyDescent="0.25">
      <c r="A69" s="12" t="str">
        <f t="shared" si="3"/>
        <v/>
      </c>
      <c r="B69" s="13"/>
      <c r="C69" s="14"/>
      <c r="D69" s="238"/>
      <c r="E69" s="20"/>
      <c r="F69" s="16"/>
      <c r="G69" s="341"/>
      <c r="H69" s="30"/>
      <c r="I69" s="30"/>
      <c r="J69" s="30"/>
      <c r="K69" s="315"/>
      <c r="L69" s="30"/>
      <c r="M69" s="18">
        <f t="shared" si="1"/>
        <v>0</v>
      </c>
      <c r="N69" s="19">
        <f t="shared" si="2"/>
        <v>1</v>
      </c>
    </row>
    <row r="70" spans="1:14" ht="14.4" x14ac:dyDescent="0.25">
      <c r="A70" s="12" t="str">
        <f t="shared" ref="A70:A101" si="4">CONCATENATE(B70,C70,D70)</f>
        <v/>
      </c>
      <c r="B70" s="13"/>
      <c r="C70" s="14"/>
      <c r="D70" s="15"/>
      <c r="E70" s="20"/>
      <c r="F70" s="16"/>
      <c r="G70" s="341"/>
      <c r="H70" s="30"/>
      <c r="I70" s="30"/>
      <c r="J70" s="30"/>
      <c r="K70" s="315"/>
      <c r="L70" s="30"/>
      <c r="M70" s="18">
        <f t="shared" si="1"/>
        <v>0</v>
      </c>
      <c r="N70" s="19">
        <f t="shared" si="2"/>
        <v>1</v>
      </c>
    </row>
    <row r="71" spans="1:14" ht="14.4" x14ac:dyDescent="0.25">
      <c r="A71" s="12" t="str">
        <f t="shared" si="4"/>
        <v/>
      </c>
      <c r="B71" s="13"/>
      <c r="C71" s="14"/>
      <c r="D71" s="15"/>
      <c r="E71" s="20"/>
      <c r="F71" s="16"/>
      <c r="G71" s="341"/>
      <c r="H71" s="30"/>
      <c r="I71" s="30"/>
      <c r="J71" s="30"/>
      <c r="K71" s="30"/>
      <c r="L71" s="30"/>
      <c r="M71" s="18">
        <f t="shared" ref="M71:M134" si="5">IF(L71=1,7,IF(L71=2,6,IF(L71=3,5,IF(L71=4,4,IF(L71=5,3,IF(L71=6,2,IF(L71&gt;=6,1,0)))))))</f>
        <v>0</v>
      </c>
      <c r="N71" s="19">
        <f t="shared" si="2"/>
        <v>1</v>
      </c>
    </row>
    <row r="72" spans="1:14" ht="14.4" x14ac:dyDescent="0.25">
      <c r="A72" s="12" t="str">
        <f t="shared" si="4"/>
        <v/>
      </c>
      <c r="B72" s="13"/>
      <c r="C72" s="14"/>
      <c r="D72" s="15"/>
      <c r="E72" s="20"/>
      <c r="F72" s="16"/>
      <c r="G72" s="341"/>
      <c r="H72" s="30"/>
      <c r="I72" s="30"/>
      <c r="J72" s="30"/>
      <c r="K72" s="30"/>
      <c r="L72" s="30"/>
      <c r="M72" s="18">
        <f t="shared" si="5"/>
        <v>0</v>
      </c>
      <c r="N72" s="19">
        <f t="shared" si="2"/>
        <v>1</v>
      </c>
    </row>
    <row r="73" spans="1:14" ht="14.4" x14ac:dyDescent="0.25">
      <c r="A73" s="12" t="str">
        <f t="shared" si="4"/>
        <v/>
      </c>
      <c r="B73" s="13"/>
      <c r="C73" s="14"/>
      <c r="D73" s="15"/>
      <c r="E73" s="20"/>
      <c r="F73" s="16"/>
      <c r="G73" s="341"/>
      <c r="H73" s="30"/>
      <c r="I73" s="30"/>
      <c r="J73" s="30"/>
      <c r="K73" s="30"/>
      <c r="L73" s="30"/>
      <c r="M73" s="18">
        <f t="shared" si="5"/>
        <v>0</v>
      </c>
      <c r="N73" s="19">
        <f t="shared" ref="N73:N74" si="6">SUM(M73+$N$5)</f>
        <v>1</v>
      </c>
    </row>
    <row r="74" spans="1:14" ht="14.4" x14ac:dyDescent="0.25">
      <c r="A74" s="12" t="str">
        <f t="shared" si="4"/>
        <v/>
      </c>
      <c r="B74" s="13"/>
      <c r="C74" s="14"/>
      <c r="D74" s="15"/>
      <c r="E74" s="20"/>
      <c r="F74" s="16"/>
      <c r="G74" s="341"/>
      <c r="H74" s="30"/>
      <c r="I74" s="30"/>
      <c r="J74" s="30"/>
      <c r="K74" s="315"/>
      <c r="L74" s="30"/>
      <c r="M74" s="18">
        <f t="shared" si="5"/>
        <v>0</v>
      </c>
      <c r="N74" s="19">
        <f t="shared" si="6"/>
        <v>1</v>
      </c>
    </row>
    <row r="75" spans="1:14" ht="14.4" x14ac:dyDescent="0.25">
      <c r="A75" s="12" t="str">
        <f t="shared" si="4"/>
        <v/>
      </c>
      <c r="B75" s="13"/>
      <c r="C75" s="14"/>
      <c r="D75" s="15"/>
      <c r="E75" s="20"/>
      <c r="F75" s="16"/>
      <c r="G75" s="341"/>
      <c r="H75" s="30"/>
      <c r="I75" s="30"/>
      <c r="J75" s="30"/>
      <c r="K75" s="315"/>
      <c r="L75" s="30"/>
      <c r="M75" s="18">
        <f t="shared" si="5"/>
        <v>0</v>
      </c>
      <c r="N75" s="19">
        <f t="shared" ref="N75:N110" si="7">SUM(M75+$N$5)</f>
        <v>1</v>
      </c>
    </row>
    <row r="76" spans="1:14" ht="14.4" x14ac:dyDescent="0.25">
      <c r="A76" s="12" t="str">
        <f t="shared" si="4"/>
        <v/>
      </c>
      <c r="B76" s="13"/>
      <c r="C76" s="14"/>
      <c r="D76" s="15"/>
      <c r="E76" s="20"/>
      <c r="F76" s="16"/>
      <c r="G76" s="341"/>
      <c r="H76" s="30"/>
      <c r="I76" s="30"/>
      <c r="J76" s="30"/>
      <c r="K76" s="315"/>
      <c r="L76" s="30"/>
      <c r="M76" s="18">
        <f t="shared" si="5"/>
        <v>0</v>
      </c>
      <c r="N76" s="19">
        <f t="shared" si="7"/>
        <v>1</v>
      </c>
    </row>
    <row r="77" spans="1:14" ht="14.4" x14ac:dyDescent="0.25">
      <c r="A77" s="12" t="str">
        <f t="shared" si="4"/>
        <v/>
      </c>
      <c r="B77" s="13"/>
      <c r="C77" s="14"/>
      <c r="D77" s="15"/>
      <c r="E77" s="20"/>
      <c r="F77" s="16"/>
      <c r="G77" s="341"/>
      <c r="H77" s="30"/>
      <c r="I77" s="30"/>
      <c r="J77" s="30"/>
      <c r="K77" s="315"/>
      <c r="L77" s="30"/>
      <c r="M77" s="18">
        <f t="shared" si="5"/>
        <v>0</v>
      </c>
      <c r="N77" s="19">
        <f t="shared" si="7"/>
        <v>1</v>
      </c>
    </row>
    <row r="78" spans="1:14" ht="14.4" x14ac:dyDescent="0.25">
      <c r="A78" s="12" t="str">
        <f t="shared" si="4"/>
        <v/>
      </c>
      <c r="B78" s="13"/>
      <c r="C78" s="14"/>
      <c r="D78" s="15"/>
      <c r="E78" s="20"/>
      <c r="F78" s="16"/>
      <c r="G78" s="341"/>
      <c r="H78" s="30"/>
      <c r="I78" s="30"/>
      <c r="J78" s="30"/>
      <c r="K78" s="315"/>
      <c r="L78" s="30"/>
      <c r="M78" s="18">
        <f t="shared" si="5"/>
        <v>0</v>
      </c>
      <c r="N78" s="19">
        <f t="shared" si="7"/>
        <v>1</v>
      </c>
    </row>
    <row r="79" spans="1:14" ht="14.4" x14ac:dyDescent="0.25">
      <c r="A79" s="12" t="str">
        <f t="shared" si="4"/>
        <v/>
      </c>
      <c r="B79" s="13"/>
      <c r="C79" s="14"/>
      <c r="D79" s="15"/>
      <c r="E79" s="20"/>
      <c r="F79" s="16"/>
      <c r="G79" s="341"/>
      <c r="H79" s="30"/>
      <c r="I79" s="30"/>
      <c r="J79" s="30"/>
      <c r="K79" s="315"/>
      <c r="L79" s="30"/>
      <c r="M79" s="18">
        <f t="shared" si="5"/>
        <v>0</v>
      </c>
      <c r="N79" s="19">
        <f t="shared" si="7"/>
        <v>1</v>
      </c>
    </row>
    <row r="80" spans="1:14" ht="14.4" x14ac:dyDescent="0.25">
      <c r="A80" s="12" t="str">
        <f t="shared" si="4"/>
        <v/>
      </c>
      <c r="B80" s="13"/>
      <c r="C80" s="14"/>
      <c r="D80" s="15"/>
      <c r="E80" s="20"/>
      <c r="F80" s="16"/>
      <c r="G80" s="341"/>
      <c r="H80" s="30"/>
      <c r="I80" s="30"/>
      <c r="J80" s="30"/>
      <c r="K80" s="315"/>
      <c r="L80" s="30"/>
      <c r="M80" s="18">
        <f t="shared" si="5"/>
        <v>0</v>
      </c>
      <c r="N80" s="19">
        <f t="shared" si="7"/>
        <v>1</v>
      </c>
    </row>
    <row r="81" spans="1:14" ht="14.4" x14ac:dyDescent="0.25">
      <c r="A81" s="12" t="str">
        <f t="shared" si="4"/>
        <v/>
      </c>
      <c r="B81" s="13"/>
      <c r="C81" s="14"/>
      <c r="D81" s="15"/>
      <c r="E81" s="20"/>
      <c r="F81" s="16"/>
      <c r="G81" s="341"/>
      <c r="H81" s="30"/>
      <c r="I81" s="30"/>
      <c r="J81" s="30"/>
      <c r="K81" s="315"/>
      <c r="L81" s="30"/>
      <c r="M81" s="18">
        <f t="shared" si="5"/>
        <v>0</v>
      </c>
      <c r="N81" s="19">
        <f t="shared" si="7"/>
        <v>1</v>
      </c>
    </row>
    <row r="82" spans="1:14" ht="14.4" x14ac:dyDescent="0.25">
      <c r="A82" s="12" t="str">
        <f t="shared" si="4"/>
        <v/>
      </c>
      <c r="B82" s="13"/>
      <c r="C82" s="242"/>
      <c r="D82" s="238"/>
      <c r="E82" s="20"/>
      <c r="F82" s="16"/>
      <c r="G82" s="341"/>
      <c r="H82" s="30"/>
      <c r="I82" s="30"/>
      <c r="J82" s="30"/>
      <c r="K82" s="315"/>
      <c r="L82" s="30"/>
      <c r="M82" s="18">
        <f t="shared" si="5"/>
        <v>0</v>
      </c>
      <c r="N82" s="19">
        <f t="shared" si="7"/>
        <v>1</v>
      </c>
    </row>
    <row r="83" spans="1:14" ht="14.4" x14ac:dyDescent="0.25">
      <c r="A83" s="12" t="str">
        <f t="shared" si="4"/>
        <v/>
      </c>
      <c r="B83" s="13"/>
      <c r="C83" s="14"/>
      <c r="D83" s="15"/>
      <c r="E83" s="20"/>
      <c r="F83" s="16"/>
      <c r="G83" s="341"/>
      <c r="H83" s="30"/>
      <c r="I83" s="30"/>
      <c r="J83" s="30"/>
      <c r="K83" s="30"/>
      <c r="L83" s="30"/>
      <c r="M83" s="18">
        <f t="shared" si="5"/>
        <v>0</v>
      </c>
      <c r="N83" s="19">
        <f t="shared" si="7"/>
        <v>1</v>
      </c>
    </row>
    <row r="84" spans="1:14" ht="14.4" x14ac:dyDescent="0.25">
      <c r="A84" s="12" t="str">
        <f t="shared" si="4"/>
        <v/>
      </c>
      <c r="B84" s="13"/>
      <c r="C84" s="14"/>
      <c r="D84" s="15"/>
      <c r="E84" s="20"/>
      <c r="F84" s="16"/>
      <c r="G84" s="341"/>
      <c r="H84" s="30"/>
      <c r="I84" s="30"/>
      <c r="J84" s="30"/>
      <c r="K84" s="30"/>
      <c r="L84" s="30"/>
      <c r="M84" s="18">
        <f t="shared" si="5"/>
        <v>0</v>
      </c>
      <c r="N84" s="19">
        <f t="shared" si="7"/>
        <v>1</v>
      </c>
    </row>
    <row r="85" spans="1:14" ht="14.4" x14ac:dyDescent="0.25">
      <c r="A85" s="12" t="str">
        <f t="shared" si="4"/>
        <v/>
      </c>
      <c r="B85" s="13"/>
      <c r="C85" s="14"/>
      <c r="D85" s="15"/>
      <c r="E85" s="20"/>
      <c r="F85" s="16"/>
      <c r="G85" s="341"/>
      <c r="H85" s="30"/>
      <c r="I85" s="30"/>
      <c r="J85" s="30"/>
      <c r="K85" s="30"/>
      <c r="L85" s="30"/>
      <c r="M85" s="18">
        <f t="shared" si="5"/>
        <v>0</v>
      </c>
      <c r="N85" s="19">
        <f t="shared" si="7"/>
        <v>1</v>
      </c>
    </row>
    <row r="86" spans="1:14" ht="14.4" x14ac:dyDescent="0.25">
      <c r="A86" s="12" t="str">
        <f t="shared" si="4"/>
        <v/>
      </c>
      <c r="B86" s="13"/>
      <c r="C86" s="14"/>
      <c r="D86" s="15"/>
      <c r="E86" s="20"/>
      <c r="F86" s="16"/>
      <c r="G86" s="341"/>
      <c r="H86" s="30"/>
      <c r="I86" s="30"/>
      <c r="J86" s="30"/>
      <c r="K86" s="30"/>
      <c r="L86" s="30"/>
      <c r="M86" s="18">
        <f t="shared" si="5"/>
        <v>0</v>
      </c>
      <c r="N86" s="19">
        <f t="shared" si="7"/>
        <v>1</v>
      </c>
    </row>
    <row r="87" spans="1:14" ht="14.4" x14ac:dyDescent="0.25">
      <c r="A87" s="12" t="str">
        <f t="shared" si="4"/>
        <v/>
      </c>
      <c r="B87" s="13"/>
      <c r="C87" s="14"/>
      <c r="D87" s="238"/>
      <c r="E87" s="20"/>
      <c r="F87" s="16"/>
      <c r="G87" s="341"/>
      <c r="H87" s="30"/>
      <c r="I87" s="30"/>
      <c r="J87" s="30"/>
      <c r="K87" s="315"/>
      <c r="L87" s="30"/>
      <c r="M87" s="18">
        <f t="shared" si="5"/>
        <v>0</v>
      </c>
      <c r="N87" s="19">
        <f t="shared" si="7"/>
        <v>1</v>
      </c>
    </row>
    <row r="88" spans="1:14" ht="14.4" x14ac:dyDescent="0.25">
      <c r="A88" s="12" t="str">
        <f t="shared" si="4"/>
        <v/>
      </c>
      <c r="B88" s="13"/>
      <c r="C88" s="14"/>
      <c r="D88" s="15"/>
      <c r="E88" s="20"/>
      <c r="F88" s="16"/>
      <c r="G88" s="341"/>
      <c r="H88" s="30"/>
      <c r="I88" s="30"/>
      <c r="J88" s="30"/>
      <c r="K88" s="315"/>
      <c r="L88" s="30"/>
      <c r="M88" s="18">
        <f t="shared" si="5"/>
        <v>0</v>
      </c>
      <c r="N88" s="19">
        <f t="shared" si="7"/>
        <v>1</v>
      </c>
    </row>
    <row r="89" spans="1:14" ht="14.4" x14ac:dyDescent="0.25">
      <c r="A89" s="12" t="str">
        <f t="shared" si="4"/>
        <v/>
      </c>
      <c r="B89" s="13"/>
      <c r="C89" s="14"/>
      <c r="D89" s="15"/>
      <c r="E89" s="20"/>
      <c r="F89" s="16"/>
      <c r="G89" s="341"/>
      <c r="H89" s="30"/>
      <c r="I89" s="30"/>
      <c r="J89" s="30"/>
      <c r="K89" s="315"/>
      <c r="L89" s="30"/>
      <c r="M89" s="18">
        <f t="shared" si="5"/>
        <v>0</v>
      </c>
      <c r="N89" s="19">
        <f t="shared" si="7"/>
        <v>1</v>
      </c>
    </row>
    <row r="90" spans="1:14" ht="14.4" x14ac:dyDescent="0.25">
      <c r="A90" s="12" t="str">
        <f t="shared" si="4"/>
        <v/>
      </c>
      <c r="B90" s="13"/>
      <c r="C90" s="14"/>
      <c r="D90" s="15"/>
      <c r="E90" s="20"/>
      <c r="F90" s="16"/>
      <c r="G90" s="341"/>
      <c r="H90" s="30"/>
      <c r="I90" s="30"/>
      <c r="J90" s="30"/>
      <c r="K90" s="315"/>
      <c r="L90" s="30"/>
      <c r="M90" s="18">
        <f t="shared" si="5"/>
        <v>0</v>
      </c>
      <c r="N90" s="19">
        <f t="shared" si="7"/>
        <v>1</v>
      </c>
    </row>
    <row r="91" spans="1:14" ht="14.4" x14ac:dyDescent="0.25">
      <c r="A91" s="12" t="str">
        <f t="shared" si="4"/>
        <v/>
      </c>
      <c r="B91" s="13"/>
      <c r="C91" s="14"/>
      <c r="D91" s="15"/>
      <c r="E91" s="20"/>
      <c r="F91" s="16"/>
      <c r="G91" s="341"/>
      <c r="H91" s="30"/>
      <c r="I91" s="30"/>
      <c r="J91" s="30"/>
      <c r="K91" s="315"/>
      <c r="L91" s="30"/>
      <c r="M91" s="18">
        <f t="shared" si="5"/>
        <v>0</v>
      </c>
      <c r="N91" s="19">
        <f t="shared" si="7"/>
        <v>1</v>
      </c>
    </row>
    <row r="92" spans="1:14" ht="14.4" x14ac:dyDescent="0.25">
      <c r="A92" s="12" t="str">
        <f t="shared" si="4"/>
        <v/>
      </c>
      <c r="B92" s="13"/>
      <c r="C92" s="14"/>
      <c r="D92" s="15"/>
      <c r="E92" s="20"/>
      <c r="F92" s="16"/>
      <c r="G92" s="341"/>
      <c r="H92" s="30"/>
      <c r="I92" s="30"/>
      <c r="J92" s="30"/>
      <c r="K92" s="315"/>
      <c r="L92" s="30"/>
      <c r="M92" s="18">
        <f t="shared" si="5"/>
        <v>0</v>
      </c>
      <c r="N92" s="19">
        <f t="shared" si="7"/>
        <v>1</v>
      </c>
    </row>
    <row r="93" spans="1:14" ht="14.4" x14ac:dyDescent="0.25">
      <c r="A93" s="12" t="str">
        <f t="shared" si="4"/>
        <v/>
      </c>
      <c r="B93" s="13"/>
      <c r="C93" s="14"/>
      <c r="D93" s="15"/>
      <c r="E93" s="20"/>
      <c r="F93" s="16"/>
      <c r="G93" s="341"/>
      <c r="H93" s="30"/>
      <c r="I93" s="30"/>
      <c r="J93" s="30"/>
      <c r="K93" s="315"/>
      <c r="L93" s="30"/>
      <c r="M93" s="18">
        <f t="shared" si="5"/>
        <v>0</v>
      </c>
      <c r="N93" s="19">
        <f t="shared" si="7"/>
        <v>1</v>
      </c>
    </row>
    <row r="94" spans="1:14" ht="14.4" x14ac:dyDescent="0.25">
      <c r="A94" s="12" t="str">
        <f t="shared" si="4"/>
        <v/>
      </c>
      <c r="B94" s="13"/>
      <c r="C94" s="14"/>
      <c r="D94" s="15"/>
      <c r="E94" s="20"/>
      <c r="F94" s="16"/>
      <c r="G94" s="341"/>
      <c r="H94" s="30"/>
      <c r="I94" s="30"/>
      <c r="J94" s="30"/>
      <c r="K94" s="315"/>
      <c r="L94" s="30"/>
      <c r="M94" s="18">
        <f t="shared" si="5"/>
        <v>0</v>
      </c>
      <c r="N94" s="19">
        <f t="shared" si="7"/>
        <v>1</v>
      </c>
    </row>
    <row r="95" spans="1:14" ht="14.4" x14ac:dyDescent="0.25">
      <c r="A95" s="12" t="str">
        <f t="shared" si="4"/>
        <v/>
      </c>
      <c r="B95" s="13"/>
      <c r="C95" s="14"/>
      <c r="D95" s="15"/>
      <c r="E95" s="20"/>
      <c r="F95" s="16"/>
      <c r="G95" s="341"/>
      <c r="H95" s="30"/>
      <c r="I95" s="30"/>
      <c r="J95" s="30"/>
      <c r="K95" s="315"/>
      <c r="L95" s="30"/>
      <c r="M95" s="18">
        <f t="shared" si="5"/>
        <v>0</v>
      </c>
      <c r="N95" s="19">
        <f t="shared" si="7"/>
        <v>1</v>
      </c>
    </row>
    <row r="96" spans="1:14" ht="14.4" x14ac:dyDescent="0.25">
      <c r="A96" s="12" t="str">
        <f t="shared" si="4"/>
        <v/>
      </c>
      <c r="B96" s="13"/>
      <c r="C96" s="14"/>
      <c r="D96" s="15"/>
      <c r="E96" s="20"/>
      <c r="F96" s="16"/>
      <c r="G96" s="341"/>
      <c r="H96" s="30"/>
      <c r="I96" s="30"/>
      <c r="J96" s="30"/>
      <c r="K96" s="315"/>
      <c r="L96" s="30"/>
      <c r="M96" s="18">
        <f t="shared" si="5"/>
        <v>0</v>
      </c>
      <c r="N96" s="19">
        <f t="shared" si="7"/>
        <v>1</v>
      </c>
    </row>
    <row r="97" spans="1:14" ht="14.4" x14ac:dyDescent="0.25">
      <c r="A97" s="12" t="str">
        <f t="shared" si="4"/>
        <v/>
      </c>
      <c r="B97" s="13"/>
      <c r="C97" s="14"/>
      <c r="D97" s="15"/>
      <c r="E97" s="20"/>
      <c r="F97" s="16"/>
      <c r="G97" s="341"/>
      <c r="H97" s="30"/>
      <c r="I97" s="30"/>
      <c r="J97" s="30"/>
      <c r="K97" s="315"/>
      <c r="L97" s="30"/>
      <c r="M97" s="18">
        <f t="shared" si="5"/>
        <v>0</v>
      </c>
      <c r="N97" s="19">
        <f t="shared" si="7"/>
        <v>1</v>
      </c>
    </row>
    <row r="98" spans="1:14" ht="14.4" x14ac:dyDescent="0.25">
      <c r="A98" s="12" t="str">
        <f t="shared" si="4"/>
        <v/>
      </c>
      <c r="B98" s="13"/>
      <c r="C98" s="14"/>
      <c r="D98" s="15"/>
      <c r="E98" s="20"/>
      <c r="F98" s="16"/>
      <c r="G98" s="341"/>
      <c r="H98" s="30"/>
      <c r="I98" s="30"/>
      <c r="J98" s="30"/>
      <c r="K98" s="30"/>
      <c r="L98" s="30"/>
      <c r="M98" s="18">
        <f t="shared" si="5"/>
        <v>0</v>
      </c>
      <c r="N98" s="19">
        <f t="shared" si="7"/>
        <v>1</v>
      </c>
    </row>
    <row r="99" spans="1:14" ht="14.4" x14ac:dyDescent="0.25">
      <c r="A99" s="12" t="str">
        <f t="shared" si="4"/>
        <v/>
      </c>
      <c r="B99" s="13"/>
      <c r="C99" s="14"/>
      <c r="D99" s="15"/>
      <c r="E99" s="20"/>
      <c r="F99" s="16"/>
      <c r="G99" s="341"/>
      <c r="H99" s="30"/>
      <c r="I99" s="30"/>
      <c r="J99" s="30"/>
      <c r="K99" s="30"/>
      <c r="L99" s="30"/>
      <c r="M99" s="18">
        <f t="shared" si="5"/>
        <v>0</v>
      </c>
      <c r="N99" s="19">
        <f t="shared" si="7"/>
        <v>1</v>
      </c>
    </row>
    <row r="100" spans="1:14" ht="14.4" x14ac:dyDescent="0.25">
      <c r="A100" s="12" t="str">
        <f t="shared" si="4"/>
        <v/>
      </c>
      <c r="B100" s="13"/>
      <c r="C100" s="14"/>
      <c r="D100" s="15"/>
      <c r="E100" s="20"/>
      <c r="F100" s="16"/>
      <c r="G100" s="341"/>
      <c r="H100" s="30"/>
      <c r="I100" s="30"/>
      <c r="J100" s="30"/>
      <c r="K100" s="315"/>
      <c r="L100" s="30"/>
      <c r="M100" s="18">
        <f t="shared" si="5"/>
        <v>0</v>
      </c>
      <c r="N100" s="19">
        <f t="shared" si="7"/>
        <v>1</v>
      </c>
    </row>
    <row r="101" spans="1:14" ht="14.4" x14ac:dyDescent="0.25">
      <c r="A101" s="12" t="str">
        <f t="shared" si="4"/>
        <v/>
      </c>
      <c r="B101" s="13"/>
      <c r="C101" s="14"/>
      <c r="D101" s="15"/>
      <c r="E101" s="20"/>
      <c r="F101" s="16"/>
      <c r="G101" s="341"/>
      <c r="H101" s="30"/>
      <c r="I101" s="30"/>
      <c r="J101" s="30"/>
      <c r="K101" s="315"/>
      <c r="L101" s="30"/>
      <c r="M101" s="18">
        <f t="shared" si="5"/>
        <v>0</v>
      </c>
      <c r="N101" s="19">
        <f t="shared" si="7"/>
        <v>1</v>
      </c>
    </row>
    <row r="102" spans="1:14" ht="14.4" x14ac:dyDescent="0.25">
      <c r="A102" s="12" t="str">
        <f t="shared" ref="A102:A133" si="8">CONCATENATE(B102,C102,D102)</f>
        <v/>
      </c>
      <c r="B102" s="13"/>
      <c r="C102" s="14"/>
      <c r="D102" s="15"/>
      <c r="E102" s="20"/>
      <c r="F102" s="16"/>
      <c r="G102" s="341"/>
      <c r="H102" s="30"/>
      <c r="I102" s="30"/>
      <c r="J102" s="30"/>
      <c r="K102" s="315"/>
      <c r="L102" s="30"/>
      <c r="M102" s="18">
        <f t="shared" si="5"/>
        <v>0</v>
      </c>
      <c r="N102" s="19">
        <f t="shared" si="7"/>
        <v>1</v>
      </c>
    </row>
    <row r="103" spans="1:14" ht="14.4" x14ac:dyDescent="0.25">
      <c r="A103" s="12" t="str">
        <f t="shared" si="8"/>
        <v/>
      </c>
      <c r="B103" s="13"/>
      <c r="C103" s="14"/>
      <c r="D103" s="15"/>
      <c r="E103" s="20"/>
      <c r="F103" s="16"/>
      <c r="G103" s="341"/>
      <c r="H103" s="30"/>
      <c r="I103" s="30"/>
      <c r="J103" s="30"/>
      <c r="K103" s="315"/>
      <c r="L103" s="30"/>
      <c r="M103" s="18">
        <f t="shared" si="5"/>
        <v>0</v>
      </c>
      <c r="N103" s="19">
        <f t="shared" si="7"/>
        <v>1</v>
      </c>
    </row>
    <row r="104" spans="1:14" ht="14.4" x14ac:dyDescent="0.25">
      <c r="A104" s="12" t="str">
        <f t="shared" si="8"/>
        <v/>
      </c>
      <c r="B104" s="13"/>
      <c r="C104" s="14"/>
      <c r="D104" s="15"/>
      <c r="E104" s="20"/>
      <c r="F104" s="16"/>
      <c r="G104" s="341"/>
      <c r="H104" s="30"/>
      <c r="I104" s="30"/>
      <c r="J104" s="30"/>
      <c r="K104" s="315"/>
      <c r="L104" s="30"/>
      <c r="M104" s="18">
        <f t="shared" si="5"/>
        <v>0</v>
      </c>
      <c r="N104" s="19">
        <f t="shared" si="7"/>
        <v>1</v>
      </c>
    </row>
    <row r="105" spans="1:14" ht="14.4" x14ac:dyDescent="0.25">
      <c r="A105" s="12" t="str">
        <f t="shared" si="8"/>
        <v/>
      </c>
      <c r="B105" s="13"/>
      <c r="C105" s="14"/>
      <c r="D105" s="15"/>
      <c r="E105" s="20"/>
      <c r="F105" s="16"/>
      <c r="G105" s="341"/>
      <c r="H105" s="30"/>
      <c r="I105" s="30"/>
      <c r="J105" s="30"/>
      <c r="K105" s="315"/>
      <c r="L105" s="30"/>
      <c r="M105" s="18">
        <f t="shared" si="5"/>
        <v>0</v>
      </c>
      <c r="N105" s="19">
        <f t="shared" si="7"/>
        <v>1</v>
      </c>
    </row>
    <row r="106" spans="1:14" ht="14.4" x14ac:dyDescent="0.25">
      <c r="A106" s="12" t="str">
        <f t="shared" si="8"/>
        <v/>
      </c>
      <c r="B106" s="13"/>
      <c r="C106" s="14"/>
      <c r="D106" s="15"/>
      <c r="E106" s="20"/>
      <c r="F106" s="16"/>
      <c r="G106" s="341"/>
      <c r="H106" s="30"/>
      <c r="I106" s="30"/>
      <c r="J106" s="30"/>
      <c r="K106" s="315"/>
      <c r="L106" s="30"/>
      <c r="M106" s="18">
        <f t="shared" si="5"/>
        <v>0</v>
      </c>
      <c r="N106" s="19">
        <f t="shared" si="7"/>
        <v>1</v>
      </c>
    </row>
    <row r="107" spans="1:14" ht="14.4" x14ac:dyDescent="0.25">
      <c r="A107" s="12" t="str">
        <f t="shared" si="8"/>
        <v/>
      </c>
      <c r="B107" s="13"/>
      <c r="C107" s="14"/>
      <c r="D107" s="15"/>
      <c r="E107" s="20"/>
      <c r="F107" s="16"/>
      <c r="G107" s="341"/>
      <c r="H107" s="30"/>
      <c r="I107" s="30"/>
      <c r="J107" s="30"/>
      <c r="K107" s="315"/>
      <c r="L107" s="30"/>
      <c r="M107" s="18">
        <f t="shared" si="5"/>
        <v>0</v>
      </c>
      <c r="N107" s="19">
        <f t="shared" si="7"/>
        <v>1</v>
      </c>
    </row>
    <row r="108" spans="1:14" ht="14.4" x14ac:dyDescent="0.25">
      <c r="A108" s="12" t="str">
        <f t="shared" si="8"/>
        <v/>
      </c>
      <c r="B108" s="13"/>
      <c r="C108" s="14"/>
      <c r="D108" s="15"/>
      <c r="E108" s="20"/>
      <c r="F108" s="16"/>
      <c r="G108" s="341"/>
      <c r="H108" s="30"/>
      <c r="I108" s="30"/>
      <c r="J108" s="30"/>
      <c r="K108" s="315"/>
      <c r="L108" s="30"/>
      <c r="M108" s="18">
        <f t="shared" si="5"/>
        <v>0</v>
      </c>
      <c r="N108" s="19">
        <f t="shared" si="7"/>
        <v>1</v>
      </c>
    </row>
    <row r="109" spans="1:14" ht="14.4" x14ac:dyDescent="0.25">
      <c r="A109" s="12" t="str">
        <f t="shared" si="8"/>
        <v/>
      </c>
      <c r="B109" s="13"/>
      <c r="C109" s="14"/>
      <c r="D109" s="15"/>
      <c r="E109" s="20"/>
      <c r="F109" s="16"/>
      <c r="G109" s="341"/>
      <c r="H109" s="30"/>
      <c r="I109" s="30"/>
      <c r="J109" s="30"/>
      <c r="K109" s="315"/>
      <c r="L109" s="30"/>
      <c r="M109" s="18">
        <f t="shared" si="5"/>
        <v>0</v>
      </c>
      <c r="N109" s="19">
        <f t="shared" si="7"/>
        <v>1</v>
      </c>
    </row>
    <row r="110" spans="1:14" ht="14.4" x14ac:dyDescent="0.25">
      <c r="A110" s="12" t="str">
        <f t="shared" si="8"/>
        <v/>
      </c>
      <c r="B110" s="13"/>
      <c r="C110" s="14"/>
      <c r="D110" s="15"/>
      <c r="E110" s="20"/>
      <c r="F110" s="16"/>
      <c r="G110" s="341"/>
      <c r="H110" s="30"/>
      <c r="I110" s="30"/>
      <c r="J110" s="30"/>
      <c r="K110" s="315"/>
      <c r="L110" s="30"/>
      <c r="M110" s="18">
        <f t="shared" si="5"/>
        <v>0</v>
      </c>
      <c r="N110" s="19">
        <f t="shared" si="7"/>
        <v>1</v>
      </c>
    </row>
    <row r="111" spans="1:14" ht="14.4" x14ac:dyDescent="0.25">
      <c r="A111" s="12" t="str">
        <f t="shared" si="8"/>
        <v/>
      </c>
      <c r="B111" s="13"/>
      <c r="C111" s="14"/>
      <c r="D111" s="15"/>
      <c r="E111" s="20"/>
      <c r="F111" s="16"/>
      <c r="G111" s="341"/>
      <c r="H111" s="30"/>
      <c r="I111" s="30"/>
      <c r="J111" s="30"/>
      <c r="K111" s="315"/>
      <c r="L111" s="30"/>
      <c r="M111" s="18">
        <f t="shared" si="5"/>
        <v>0</v>
      </c>
      <c r="N111" s="19">
        <f t="shared" ref="N111:N136" si="9">SUM(M111+$N$5)</f>
        <v>1</v>
      </c>
    </row>
    <row r="112" spans="1:14" ht="14.4" x14ac:dyDescent="0.25">
      <c r="A112" s="12" t="str">
        <f t="shared" si="8"/>
        <v/>
      </c>
      <c r="B112" s="13"/>
      <c r="C112" s="14"/>
      <c r="D112" s="15"/>
      <c r="E112" s="20"/>
      <c r="F112" s="16"/>
      <c r="G112" s="341"/>
      <c r="H112" s="30"/>
      <c r="I112" s="30"/>
      <c r="J112" s="30"/>
      <c r="K112" s="315"/>
      <c r="L112" s="30"/>
      <c r="M112" s="18">
        <f t="shared" si="5"/>
        <v>0</v>
      </c>
      <c r="N112" s="19">
        <f t="shared" si="9"/>
        <v>1</v>
      </c>
    </row>
    <row r="113" spans="1:14" ht="14.4" x14ac:dyDescent="0.25">
      <c r="A113" s="12" t="str">
        <f t="shared" si="8"/>
        <v/>
      </c>
      <c r="B113" s="13"/>
      <c r="C113" s="14"/>
      <c r="D113" s="15"/>
      <c r="E113" s="20"/>
      <c r="F113" s="16"/>
      <c r="G113" s="341"/>
      <c r="H113" s="30"/>
      <c r="I113" s="30"/>
      <c r="J113" s="30"/>
      <c r="K113" s="315"/>
      <c r="L113" s="30"/>
      <c r="M113" s="18">
        <f t="shared" si="5"/>
        <v>0</v>
      </c>
      <c r="N113" s="19">
        <f t="shared" si="9"/>
        <v>1</v>
      </c>
    </row>
    <row r="114" spans="1:14" ht="14.4" x14ac:dyDescent="0.25">
      <c r="A114" s="12" t="str">
        <f t="shared" si="8"/>
        <v/>
      </c>
      <c r="B114" s="13"/>
      <c r="C114" s="14"/>
      <c r="D114" s="15"/>
      <c r="E114" s="20"/>
      <c r="F114" s="16"/>
      <c r="G114" s="341"/>
      <c r="H114" s="30"/>
      <c r="I114" s="30"/>
      <c r="J114" s="30"/>
      <c r="K114" s="315"/>
      <c r="L114" s="30"/>
      <c r="M114" s="18">
        <f t="shared" si="5"/>
        <v>0</v>
      </c>
      <c r="N114" s="19">
        <f t="shared" si="9"/>
        <v>1</v>
      </c>
    </row>
    <row r="115" spans="1:14" ht="14.4" x14ac:dyDescent="0.25">
      <c r="A115" s="12" t="str">
        <f t="shared" si="8"/>
        <v/>
      </c>
      <c r="B115" s="13"/>
      <c r="C115" s="14"/>
      <c r="D115" s="15"/>
      <c r="E115" s="20"/>
      <c r="F115" s="16"/>
      <c r="G115" s="341"/>
      <c r="H115" s="30"/>
      <c r="I115" s="30"/>
      <c r="J115" s="30"/>
      <c r="K115" s="315"/>
      <c r="L115" s="30"/>
      <c r="M115" s="18">
        <f t="shared" si="5"/>
        <v>0</v>
      </c>
      <c r="N115" s="19"/>
    </row>
    <row r="116" spans="1:14" ht="14.4" x14ac:dyDescent="0.25">
      <c r="A116" s="12" t="str">
        <f t="shared" si="8"/>
        <v/>
      </c>
      <c r="B116" s="13"/>
      <c r="C116" s="14"/>
      <c r="D116" s="15"/>
      <c r="E116" s="20"/>
      <c r="F116" s="16"/>
      <c r="G116" s="341"/>
      <c r="H116" s="30"/>
      <c r="I116" s="30"/>
      <c r="J116" s="30"/>
      <c r="K116" s="315"/>
      <c r="L116" s="30"/>
      <c r="M116" s="18">
        <f t="shared" si="5"/>
        <v>0</v>
      </c>
      <c r="N116" s="19"/>
    </row>
    <row r="117" spans="1:14" ht="14.4" x14ac:dyDescent="0.25">
      <c r="A117" s="12" t="str">
        <f t="shared" si="8"/>
        <v/>
      </c>
      <c r="B117" s="13"/>
      <c r="C117" s="14"/>
      <c r="D117" s="15"/>
      <c r="E117" s="20"/>
      <c r="F117" s="16"/>
      <c r="G117" s="341"/>
      <c r="H117" s="30"/>
      <c r="I117" s="30"/>
      <c r="J117" s="30"/>
      <c r="K117" s="315"/>
      <c r="L117" s="30"/>
      <c r="M117" s="18">
        <f t="shared" si="5"/>
        <v>0</v>
      </c>
      <c r="N117" s="19">
        <f t="shared" si="9"/>
        <v>1</v>
      </c>
    </row>
    <row r="118" spans="1:14" ht="14.4" x14ac:dyDescent="0.25">
      <c r="A118" s="12" t="str">
        <f t="shared" si="8"/>
        <v/>
      </c>
      <c r="B118" s="13"/>
      <c r="C118" s="14"/>
      <c r="D118" s="15"/>
      <c r="E118" s="20"/>
      <c r="F118" s="16"/>
      <c r="G118" s="341"/>
      <c r="H118" s="30"/>
      <c r="I118" s="30"/>
      <c r="J118" s="30"/>
      <c r="K118" s="315"/>
      <c r="L118" s="30"/>
      <c r="M118" s="18">
        <f t="shared" si="5"/>
        <v>0</v>
      </c>
      <c r="N118" s="19">
        <f t="shared" si="9"/>
        <v>1</v>
      </c>
    </row>
    <row r="119" spans="1:14" ht="14.4" x14ac:dyDescent="0.25">
      <c r="A119" s="12" t="str">
        <f t="shared" si="8"/>
        <v/>
      </c>
      <c r="B119" s="13"/>
      <c r="C119" s="14"/>
      <c r="D119" s="15"/>
      <c r="E119" s="20"/>
      <c r="F119" s="16"/>
      <c r="G119" s="341"/>
      <c r="H119" s="30"/>
      <c r="I119" s="30"/>
      <c r="J119" s="30"/>
      <c r="K119" s="315"/>
      <c r="L119" s="30"/>
      <c r="M119" s="18">
        <f t="shared" si="5"/>
        <v>0</v>
      </c>
      <c r="N119" s="19">
        <f t="shared" si="9"/>
        <v>1</v>
      </c>
    </row>
    <row r="120" spans="1:14" ht="14.4" x14ac:dyDescent="0.25">
      <c r="A120" s="12" t="str">
        <f t="shared" si="8"/>
        <v/>
      </c>
      <c r="B120" s="13"/>
      <c r="C120" s="14"/>
      <c r="D120" s="15"/>
      <c r="E120" s="20"/>
      <c r="F120" s="16"/>
      <c r="G120" s="341"/>
      <c r="H120" s="30"/>
      <c r="I120" s="30"/>
      <c r="J120" s="30"/>
      <c r="K120" s="315"/>
      <c r="L120" s="30"/>
      <c r="M120" s="18">
        <f t="shared" si="5"/>
        <v>0</v>
      </c>
      <c r="N120" s="19">
        <f t="shared" si="9"/>
        <v>1</v>
      </c>
    </row>
    <row r="121" spans="1:14" ht="14.4" x14ac:dyDescent="0.25">
      <c r="A121" s="12" t="str">
        <f t="shared" si="8"/>
        <v/>
      </c>
      <c r="B121" s="13"/>
      <c r="C121" s="14"/>
      <c r="D121" s="15"/>
      <c r="E121" s="20"/>
      <c r="F121" s="16"/>
      <c r="G121" s="341"/>
      <c r="H121" s="30"/>
      <c r="I121" s="30"/>
      <c r="J121" s="30"/>
      <c r="K121" s="315"/>
      <c r="L121" s="30"/>
      <c r="M121" s="18">
        <f t="shared" si="5"/>
        <v>0</v>
      </c>
      <c r="N121" s="19">
        <f t="shared" si="9"/>
        <v>1</v>
      </c>
    </row>
    <row r="122" spans="1:14" ht="14.4" x14ac:dyDescent="0.25">
      <c r="A122" s="12" t="str">
        <f t="shared" si="8"/>
        <v/>
      </c>
      <c r="B122" s="13"/>
      <c r="C122" s="14"/>
      <c r="D122" s="15"/>
      <c r="E122" s="20"/>
      <c r="F122" s="16"/>
      <c r="G122" s="341"/>
      <c r="H122" s="30"/>
      <c r="I122" s="30"/>
      <c r="J122" s="30"/>
      <c r="K122" s="315"/>
      <c r="L122" s="30"/>
      <c r="M122" s="18">
        <f t="shared" si="5"/>
        <v>0</v>
      </c>
      <c r="N122" s="19">
        <f t="shared" si="9"/>
        <v>1</v>
      </c>
    </row>
    <row r="123" spans="1:14" ht="14.4" x14ac:dyDescent="0.25">
      <c r="A123" s="12" t="str">
        <f t="shared" si="8"/>
        <v/>
      </c>
      <c r="B123" s="13"/>
      <c r="C123" s="14"/>
      <c r="D123" s="15"/>
      <c r="E123" s="20"/>
      <c r="F123" s="16"/>
      <c r="G123" s="341"/>
      <c r="H123" s="30"/>
      <c r="I123" s="30"/>
      <c r="J123" s="30"/>
      <c r="K123" s="315"/>
      <c r="L123" s="30"/>
      <c r="M123" s="18">
        <f t="shared" si="5"/>
        <v>0</v>
      </c>
      <c r="N123" s="19">
        <f t="shared" si="9"/>
        <v>1</v>
      </c>
    </row>
    <row r="124" spans="1:14" ht="14.4" x14ac:dyDescent="0.25">
      <c r="A124" s="12" t="str">
        <f t="shared" si="8"/>
        <v/>
      </c>
      <c r="B124" s="13"/>
      <c r="C124" s="14"/>
      <c r="D124" s="15"/>
      <c r="E124" s="20"/>
      <c r="F124" s="16"/>
      <c r="G124" s="341"/>
      <c r="H124" s="30"/>
      <c r="I124" s="30"/>
      <c r="J124" s="30"/>
      <c r="K124" s="315"/>
      <c r="L124" s="30"/>
      <c r="M124" s="18">
        <f t="shared" si="5"/>
        <v>0</v>
      </c>
      <c r="N124" s="19">
        <f t="shared" si="9"/>
        <v>1</v>
      </c>
    </row>
    <row r="125" spans="1:14" ht="14.4" x14ac:dyDescent="0.25">
      <c r="A125" s="12" t="str">
        <f t="shared" si="8"/>
        <v/>
      </c>
      <c r="B125" s="13"/>
      <c r="C125" s="14"/>
      <c r="D125" s="15"/>
      <c r="E125" s="20"/>
      <c r="F125" s="16"/>
      <c r="G125" s="341"/>
      <c r="H125" s="30"/>
      <c r="I125" s="30"/>
      <c r="J125" s="30"/>
      <c r="K125" s="315"/>
      <c r="L125" s="30"/>
      <c r="M125" s="18">
        <f t="shared" si="5"/>
        <v>0</v>
      </c>
      <c r="N125" s="19">
        <f t="shared" si="9"/>
        <v>1</v>
      </c>
    </row>
    <row r="126" spans="1:14" ht="14.4" x14ac:dyDescent="0.25">
      <c r="A126" s="12" t="str">
        <f t="shared" si="8"/>
        <v/>
      </c>
      <c r="B126" s="13"/>
      <c r="C126" s="14"/>
      <c r="D126" s="15"/>
      <c r="E126" s="20"/>
      <c r="F126" s="16"/>
      <c r="G126" s="341"/>
      <c r="H126" s="30"/>
      <c r="I126" s="30"/>
      <c r="J126" s="30"/>
      <c r="K126" s="315"/>
      <c r="L126" s="30"/>
      <c r="M126" s="18">
        <f t="shared" si="5"/>
        <v>0</v>
      </c>
      <c r="N126" s="19">
        <f t="shared" si="9"/>
        <v>1</v>
      </c>
    </row>
    <row r="127" spans="1:14" ht="14.4" x14ac:dyDescent="0.25">
      <c r="A127" s="12" t="str">
        <f t="shared" si="8"/>
        <v/>
      </c>
      <c r="B127" s="13"/>
      <c r="C127" s="14"/>
      <c r="D127" s="15"/>
      <c r="E127" s="20"/>
      <c r="F127" s="16"/>
      <c r="G127" s="341"/>
      <c r="H127" s="30"/>
      <c r="I127" s="30"/>
      <c r="J127" s="30"/>
      <c r="K127" s="315"/>
      <c r="L127" s="30"/>
      <c r="M127" s="18">
        <f t="shared" si="5"/>
        <v>0</v>
      </c>
      <c r="N127" s="19">
        <f t="shared" si="9"/>
        <v>1</v>
      </c>
    </row>
    <row r="128" spans="1:14" ht="14.4" x14ac:dyDescent="0.25">
      <c r="A128" s="12" t="str">
        <f t="shared" si="8"/>
        <v/>
      </c>
      <c r="B128" s="13"/>
      <c r="C128" s="14"/>
      <c r="D128" s="15"/>
      <c r="E128" s="20"/>
      <c r="F128" s="16"/>
      <c r="G128" s="341"/>
      <c r="H128" s="30"/>
      <c r="I128" s="30"/>
      <c r="J128" s="30"/>
      <c r="K128" s="315"/>
      <c r="L128" s="30"/>
      <c r="M128" s="18">
        <f t="shared" si="5"/>
        <v>0</v>
      </c>
      <c r="N128" s="19">
        <f t="shared" si="9"/>
        <v>1</v>
      </c>
    </row>
    <row r="129" spans="1:14" ht="14.4" x14ac:dyDescent="0.25">
      <c r="A129" s="12" t="str">
        <f t="shared" si="8"/>
        <v/>
      </c>
      <c r="B129" s="13"/>
      <c r="C129" s="14"/>
      <c r="D129" s="15"/>
      <c r="E129" s="20"/>
      <c r="F129" s="16"/>
      <c r="G129" s="341"/>
      <c r="H129" s="30"/>
      <c r="I129" s="30"/>
      <c r="J129" s="30"/>
      <c r="K129" s="315"/>
      <c r="L129" s="30"/>
      <c r="M129" s="18">
        <f t="shared" si="5"/>
        <v>0</v>
      </c>
      <c r="N129" s="19">
        <f t="shared" si="9"/>
        <v>1</v>
      </c>
    </row>
    <row r="130" spans="1:14" ht="14.4" x14ac:dyDescent="0.25">
      <c r="A130" s="12" t="str">
        <f t="shared" si="8"/>
        <v/>
      </c>
      <c r="B130" s="13"/>
      <c r="C130" s="14"/>
      <c r="D130" s="15"/>
      <c r="E130" s="20"/>
      <c r="F130" s="16"/>
      <c r="G130" s="341"/>
      <c r="H130" s="30"/>
      <c r="I130" s="30"/>
      <c r="J130" s="30"/>
      <c r="K130" s="315"/>
      <c r="L130" s="30"/>
      <c r="M130" s="18">
        <f t="shared" si="5"/>
        <v>0</v>
      </c>
      <c r="N130" s="19">
        <f t="shared" si="9"/>
        <v>1</v>
      </c>
    </row>
    <row r="131" spans="1:14" ht="14.4" x14ac:dyDescent="0.25">
      <c r="A131" s="12" t="str">
        <f t="shared" si="8"/>
        <v/>
      </c>
      <c r="B131" s="13"/>
      <c r="C131" s="14"/>
      <c r="D131" s="15"/>
      <c r="E131" s="20"/>
      <c r="F131" s="16"/>
      <c r="G131" s="341"/>
      <c r="H131" s="30"/>
      <c r="I131" s="30"/>
      <c r="J131" s="30"/>
      <c r="K131" s="315"/>
      <c r="L131" s="30"/>
      <c r="M131" s="18">
        <f t="shared" si="5"/>
        <v>0</v>
      </c>
      <c r="N131" s="19">
        <f t="shared" si="9"/>
        <v>1</v>
      </c>
    </row>
    <row r="132" spans="1:14" ht="14.4" x14ac:dyDescent="0.25">
      <c r="A132" s="12" t="str">
        <f t="shared" si="8"/>
        <v/>
      </c>
      <c r="B132" s="13"/>
      <c r="C132" s="14"/>
      <c r="D132" s="15"/>
      <c r="E132" s="20"/>
      <c r="F132" s="16"/>
      <c r="G132" s="341"/>
      <c r="H132" s="30"/>
      <c r="I132" s="30"/>
      <c r="J132" s="30"/>
      <c r="K132" s="315"/>
      <c r="L132" s="30"/>
      <c r="M132" s="18">
        <f t="shared" si="5"/>
        <v>0</v>
      </c>
      <c r="N132" s="19"/>
    </row>
    <row r="133" spans="1:14" ht="14.4" x14ac:dyDescent="0.25">
      <c r="A133" s="12" t="str">
        <f t="shared" si="8"/>
        <v/>
      </c>
      <c r="B133" s="13"/>
      <c r="C133" s="14"/>
      <c r="D133" s="15"/>
      <c r="E133" s="20"/>
      <c r="F133" s="16"/>
      <c r="G133" s="341"/>
      <c r="H133" s="30"/>
      <c r="I133" s="30"/>
      <c r="J133" s="30"/>
      <c r="K133" s="315"/>
      <c r="L133" s="30"/>
      <c r="M133" s="18">
        <f t="shared" si="5"/>
        <v>0</v>
      </c>
      <c r="N133" s="19"/>
    </row>
    <row r="134" spans="1:14" ht="14.4" x14ac:dyDescent="0.25">
      <c r="A134" s="12" t="str">
        <f t="shared" ref="A134:A154" si="10">CONCATENATE(B134,C134,D134)</f>
        <v/>
      </c>
      <c r="B134" s="13"/>
      <c r="C134" s="14"/>
      <c r="D134" s="15"/>
      <c r="E134" s="20"/>
      <c r="F134" s="16"/>
      <c r="G134" s="341"/>
      <c r="H134" s="30"/>
      <c r="I134" s="30"/>
      <c r="J134" s="30"/>
      <c r="K134" s="315"/>
      <c r="L134" s="30"/>
      <c r="M134" s="18">
        <f t="shared" si="5"/>
        <v>0</v>
      </c>
      <c r="N134" s="19"/>
    </row>
    <row r="135" spans="1:14" ht="14.4" x14ac:dyDescent="0.25">
      <c r="A135" s="12" t="str">
        <f t="shared" si="10"/>
        <v/>
      </c>
      <c r="B135" s="13"/>
      <c r="C135" s="14"/>
      <c r="D135" s="15"/>
      <c r="E135" s="20"/>
      <c r="F135" s="16"/>
      <c r="G135" s="341"/>
      <c r="H135" s="30"/>
      <c r="I135" s="30"/>
      <c r="J135" s="30"/>
      <c r="K135" s="315"/>
      <c r="L135" s="30"/>
      <c r="M135" s="18">
        <f t="shared" ref="M135:M154" si="11">IF(L135=1,7,IF(L135=2,6,IF(L135=3,5,IF(L135=4,4,IF(L135=5,3,IF(L135=6,2,IF(L135&gt;=6,1,0)))))))</f>
        <v>0</v>
      </c>
      <c r="N135" s="19">
        <f t="shared" si="9"/>
        <v>1</v>
      </c>
    </row>
    <row r="136" spans="1:14" ht="14.4" x14ac:dyDescent="0.25">
      <c r="A136" s="12" t="str">
        <f t="shared" si="10"/>
        <v/>
      </c>
      <c r="B136" s="13"/>
      <c r="C136" s="14"/>
      <c r="D136" s="15"/>
      <c r="E136" s="20"/>
      <c r="F136" s="16"/>
      <c r="G136" s="341"/>
      <c r="H136" s="30"/>
      <c r="I136" s="30"/>
      <c r="J136" s="30"/>
      <c r="K136" s="315"/>
      <c r="L136" s="30"/>
      <c r="M136" s="18">
        <f t="shared" si="11"/>
        <v>0</v>
      </c>
      <c r="N136" s="19">
        <f t="shared" si="9"/>
        <v>1</v>
      </c>
    </row>
    <row r="137" spans="1:14" ht="14.4" x14ac:dyDescent="0.25">
      <c r="A137" s="12" t="str">
        <f t="shared" si="10"/>
        <v/>
      </c>
      <c r="B137" s="13"/>
      <c r="C137" s="242"/>
      <c r="D137" s="15"/>
      <c r="E137" s="20"/>
      <c r="F137" s="16"/>
      <c r="G137" s="341"/>
      <c r="H137" s="30"/>
      <c r="I137" s="30"/>
      <c r="J137" s="30"/>
      <c r="K137" s="315"/>
      <c r="L137" s="30"/>
      <c r="M137" s="18">
        <f t="shared" si="11"/>
        <v>0</v>
      </c>
      <c r="N137" s="19">
        <f t="shared" ref="N137:N152" si="12">SUM(M137+$N$5)</f>
        <v>1</v>
      </c>
    </row>
    <row r="138" spans="1:14" ht="14.4" x14ac:dyDescent="0.25">
      <c r="A138" s="12" t="str">
        <f t="shared" si="10"/>
        <v/>
      </c>
      <c r="B138" s="13"/>
      <c r="C138" s="14"/>
      <c r="D138" s="15"/>
      <c r="E138" s="20"/>
      <c r="F138" s="16"/>
      <c r="G138" s="341"/>
      <c r="H138" s="30"/>
      <c r="I138" s="30"/>
      <c r="J138" s="30"/>
      <c r="K138" s="315"/>
      <c r="L138" s="30"/>
      <c r="M138" s="18">
        <f t="shared" si="11"/>
        <v>0</v>
      </c>
      <c r="N138" s="19">
        <f t="shared" si="12"/>
        <v>1</v>
      </c>
    </row>
    <row r="139" spans="1:14" ht="14.4" x14ac:dyDescent="0.25">
      <c r="A139" s="12" t="str">
        <f t="shared" si="10"/>
        <v/>
      </c>
      <c r="B139" s="13"/>
      <c r="C139" s="14"/>
      <c r="D139" s="15"/>
      <c r="E139" s="20"/>
      <c r="F139" s="16"/>
      <c r="G139" s="341"/>
      <c r="H139" s="30"/>
      <c r="I139" s="30"/>
      <c r="J139" s="30"/>
      <c r="K139" s="315"/>
      <c r="L139" s="30"/>
      <c r="M139" s="18">
        <f t="shared" si="11"/>
        <v>0</v>
      </c>
      <c r="N139" s="19">
        <f t="shared" si="12"/>
        <v>1</v>
      </c>
    </row>
    <row r="140" spans="1:14" ht="14.4" x14ac:dyDescent="0.25">
      <c r="A140" s="12" t="str">
        <f t="shared" si="10"/>
        <v/>
      </c>
      <c r="B140" s="13"/>
      <c r="C140" s="14"/>
      <c r="D140" s="15"/>
      <c r="E140" s="20"/>
      <c r="F140" s="16"/>
      <c r="G140" s="341"/>
      <c r="H140" s="30"/>
      <c r="I140" s="30"/>
      <c r="J140" s="30"/>
      <c r="K140" s="315"/>
      <c r="L140" s="30"/>
      <c r="M140" s="18">
        <f t="shared" si="11"/>
        <v>0</v>
      </c>
      <c r="N140" s="19">
        <f t="shared" si="12"/>
        <v>1</v>
      </c>
    </row>
    <row r="141" spans="1:14" ht="14.4" x14ac:dyDescent="0.25">
      <c r="A141" s="12" t="str">
        <f t="shared" si="10"/>
        <v/>
      </c>
      <c r="B141" s="13"/>
      <c r="C141" s="14"/>
      <c r="D141" s="15"/>
      <c r="E141" s="20"/>
      <c r="F141" s="16"/>
      <c r="G141" s="341"/>
      <c r="H141" s="30"/>
      <c r="I141" s="30"/>
      <c r="J141" s="30"/>
      <c r="K141" s="315"/>
      <c r="L141" s="30"/>
      <c r="M141" s="18">
        <f t="shared" si="11"/>
        <v>0</v>
      </c>
      <c r="N141" s="19">
        <f t="shared" si="12"/>
        <v>1</v>
      </c>
    </row>
    <row r="142" spans="1:14" ht="14.4" x14ac:dyDescent="0.25">
      <c r="A142" s="12" t="str">
        <f t="shared" si="10"/>
        <v/>
      </c>
      <c r="B142" s="13"/>
      <c r="C142" s="14"/>
      <c r="D142" s="15"/>
      <c r="E142" s="20"/>
      <c r="F142" s="16"/>
      <c r="G142" s="341"/>
      <c r="H142" s="30"/>
      <c r="I142" s="30"/>
      <c r="J142" s="30"/>
      <c r="K142" s="315"/>
      <c r="L142" s="30"/>
      <c r="M142" s="18">
        <f t="shared" si="11"/>
        <v>0</v>
      </c>
      <c r="N142" s="19">
        <f t="shared" si="12"/>
        <v>1</v>
      </c>
    </row>
    <row r="143" spans="1:14" ht="14.4" x14ac:dyDescent="0.25">
      <c r="A143" s="12" t="str">
        <f t="shared" si="10"/>
        <v/>
      </c>
      <c r="B143" s="13"/>
      <c r="C143" s="14"/>
      <c r="D143" s="15"/>
      <c r="E143" s="20"/>
      <c r="F143" s="16"/>
      <c r="G143" s="341"/>
      <c r="H143" s="30"/>
      <c r="I143" s="30"/>
      <c r="J143" s="30"/>
      <c r="K143" s="315"/>
      <c r="L143" s="30"/>
      <c r="M143" s="18">
        <f t="shared" si="11"/>
        <v>0</v>
      </c>
      <c r="N143" s="19">
        <f t="shared" si="12"/>
        <v>1</v>
      </c>
    </row>
    <row r="144" spans="1:14" ht="14.4" x14ac:dyDescent="0.25">
      <c r="A144" s="12" t="str">
        <f t="shared" si="10"/>
        <v/>
      </c>
      <c r="B144" s="13"/>
      <c r="C144" s="14"/>
      <c r="D144" s="15"/>
      <c r="E144" s="20"/>
      <c r="F144" s="16"/>
      <c r="G144" s="341"/>
      <c r="H144" s="30"/>
      <c r="I144" s="30"/>
      <c r="J144" s="30"/>
      <c r="K144" s="315"/>
      <c r="L144" s="30"/>
      <c r="M144" s="18">
        <f t="shared" si="11"/>
        <v>0</v>
      </c>
      <c r="N144" s="19">
        <f t="shared" si="12"/>
        <v>1</v>
      </c>
    </row>
    <row r="145" spans="1:14" ht="14.4" x14ac:dyDescent="0.25">
      <c r="A145" s="12" t="str">
        <f t="shared" si="10"/>
        <v/>
      </c>
      <c r="B145" s="13"/>
      <c r="C145" s="14"/>
      <c r="D145" s="15"/>
      <c r="E145" s="20"/>
      <c r="F145" s="16"/>
      <c r="G145" s="341"/>
      <c r="H145" s="30"/>
      <c r="I145" s="30"/>
      <c r="J145" s="30"/>
      <c r="K145" s="315"/>
      <c r="L145" s="30"/>
      <c r="M145" s="18">
        <f t="shared" si="11"/>
        <v>0</v>
      </c>
      <c r="N145" s="19">
        <f t="shared" si="12"/>
        <v>1</v>
      </c>
    </row>
    <row r="146" spans="1:14" ht="14.4" x14ac:dyDescent="0.25">
      <c r="A146" s="12" t="str">
        <f t="shared" si="10"/>
        <v/>
      </c>
      <c r="B146" s="13"/>
      <c r="C146" s="14"/>
      <c r="D146" s="15"/>
      <c r="E146" s="20"/>
      <c r="F146" s="16"/>
      <c r="G146" s="341"/>
      <c r="H146" s="30"/>
      <c r="I146" s="30"/>
      <c r="J146" s="30"/>
      <c r="K146" s="315"/>
      <c r="L146" s="30"/>
      <c r="M146" s="18">
        <f t="shared" si="11"/>
        <v>0</v>
      </c>
      <c r="N146" s="19">
        <f t="shared" si="12"/>
        <v>1</v>
      </c>
    </row>
    <row r="147" spans="1:14" ht="14.4" x14ac:dyDescent="0.25">
      <c r="A147" s="12" t="str">
        <f t="shared" si="10"/>
        <v/>
      </c>
      <c r="B147" s="13"/>
      <c r="C147" s="14"/>
      <c r="D147" s="15"/>
      <c r="E147" s="20"/>
      <c r="F147" s="16"/>
      <c r="G147" s="341"/>
      <c r="H147" s="30"/>
      <c r="I147" s="30"/>
      <c r="J147" s="30"/>
      <c r="K147" s="315"/>
      <c r="L147" s="30"/>
      <c r="M147" s="18">
        <f t="shared" si="11"/>
        <v>0</v>
      </c>
      <c r="N147" s="19">
        <f t="shared" si="12"/>
        <v>1</v>
      </c>
    </row>
    <row r="148" spans="1:14" ht="14.4" x14ac:dyDescent="0.25">
      <c r="A148" s="12" t="str">
        <f t="shared" si="10"/>
        <v/>
      </c>
      <c r="B148" s="13"/>
      <c r="C148" s="14"/>
      <c r="D148" s="15"/>
      <c r="E148" s="20"/>
      <c r="F148" s="16"/>
      <c r="G148" s="341"/>
      <c r="H148" s="30"/>
      <c r="I148" s="30"/>
      <c r="J148" s="30"/>
      <c r="K148" s="315"/>
      <c r="L148" s="30"/>
      <c r="M148" s="18">
        <f t="shared" si="11"/>
        <v>0</v>
      </c>
      <c r="N148" s="19"/>
    </row>
    <row r="149" spans="1:14" ht="14.4" x14ac:dyDescent="0.25">
      <c r="A149" s="12" t="str">
        <f t="shared" si="10"/>
        <v/>
      </c>
      <c r="B149" s="13"/>
      <c r="C149" s="14"/>
      <c r="D149" s="15"/>
      <c r="E149" s="20"/>
      <c r="F149" s="16"/>
      <c r="G149" s="341"/>
      <c r="H149" s="30"/>
      <c r="I149" s="30"/>
      <c r="J149" s="30"/>
      <c r="K149" s="315"/>
      <c r="L149" s="30"/>
      <c r="M149" s="18">
        <f t="shared" si="11"/>
        <v>0</v>
      </c>
      <c r="N149" s="19"/>
    </row>
    <row r="150" spans="1:14" ht="14.4" x14ac:dyDescent="0.25">
      <c r="A150" s="12" t="str">
        <f t="shared" si="10"/>
        <v/>
      </c>
      <c r="B150" s="13"/>
      <c r="C150" s="14"/>
      <c r="D150" s="15"/>
      <c r="E150" s="20"/>
      <c r="F150" s="16"/>
      <c r="G150" s="341"/>
      <c r="H150" s="30"/>
      <c r="I150" s="30"/>
      <c r="J150" s="30"/>
      <c r="K150" s="315"/>
      <c r="L150" s="30"/>
      <c r="M150" s="18">
        <f t="shared" si="11"/>
        <v>0</v>
      </c>
      <c r="N150" s="19"/>
    </row>
    <row r="151" spans="1:14" ht="14.4" x14ac:dyDescent="0.25">
      <c r="A151" s="12" t="str">
        <f t="shared" si="10"/>
        <v/>
      </c>
      <c r="B151" s="13"/>
      <c r="C151" s="14"/>
      <c r="D151" s="15"/>
      <c r="E151" s="20"/>
      <c r="F151" s="16"/>
      <c r="G151" s="341"/>
      <c r="H151" s="30"/>
      <c r="I151" s="30"/>
      <c r="J151" s="30"/>
      <c r="K151" s="315"/>
      <c r="L151" s="30"/>
      <c r="M151" s="18">
        <f t="shared" si="11"/>
        <v>0</v>
      </c>
      <c r="N151" s="19">
        <f t="shared" si="12"/>
        <v>1</v>
      </c>
    </row>
    <row r="152" spans="1:14" ht="14.4" x14ac:dyDescent="0.25">
      <c r="A152" s="12" t="str">
        <f t="shared" si="10"/>
        <v/>
      </c>
      <c r="B152" s="13"/>
      <c r="C152" s="14"/>
      <c r="D152" s="15"/>
      <c r="E152" s="20"/>
      <c r="F152" s="16"/>
      <c r="G152" s="341"/>
      <c r="H152" s="30"/>
      <c r="I152" s="30"/>
      <c r="J152" s="30"/>
      <c r="K152" s="315"/>
      <c r="L152" s="30"/>
      <c r="M152" s="18">
        <f t="shared" si="11"/>
        <v>0</v>
      </c>
      <c r="N152" s="19">
        <f t="shared" si="12"/>
        <v>1</v>
      </c>
    </row>
    <row r="153" spans="1:14" ht="14.4" x14ac:dyDescent="0.25">
      <c r="A153" s="12" t="str">
        <f t="shared" si="10"/>
        <v/>
      </c>
      <c r="B153" s="13"/>
      <c r="C153" s="14"/>
      <c r="D153" s="15"/>
      <c r="E153" s="20"/>
      <c r="F153" s="16"/>
      <c r="G153" s="341"/>
      <c r="H153" s="30"/>
      <c r="I153" s="30"/>
      <c r="J153" s="30"/>
      <c r="K153" s="30"/>
      <c r="L153" s="30"/>
      <c r="M153" s="18">
        <f t="shared" si="11"/>
        <v>0</v>
      </c>
      <c r="N153" s="19"/>
    </row>
    <row r="154" spans="1:14" ht="14.4" x14ac:dyDescent="0.25">
      <c r="A154" s="12" t="str">
        <f t="shared" si="10"/>
        <v/>
      </c>
      <c r="B154" s="13"/>
      <c r="C154" s="14"/>
      <c r="D154" s="15"/>
      <c r="E154" s="20"/>
      <c r="F154" s="16"/>
      <c r="G154" s="341"/>
      <c r="H154" s="30"/>
      <c r="I154" s="30"/>
      <c r="J154" s="30"/>
      <c r="K154" s="30"/>
      <c r="L154" s="30"/>
      <c r="M154" s="18">
        <f t="shared" si="11"/>
        <v>0</v>
      </c>
      <c r="N154" s="19"/>
    </row>
  </sheetData>
  <mergeCells count="19">
    <mergeCell ref="F3:F4"/>
    <mergeCell ref="E1:J1"/>
    <mergeCell ref="L1:M1"/>
    <mergeCell ref="B2:M2"/>
    <mergeCell ref="G3:K3"/>
    <mergeCell ref="M3:M5"/>
    <mergeCell ref="K4:K5"/>
    <mergeCell ref="E5:F5"/>
    <mergeCell ref="L3:L5"/>
    <mergeCell ref="G4:G5"/>
    <mergeCell ref="H4:H5"/>
    <mergeCell ref="I4:I5"/>
    <mergeCell ref="J4:J5"/>
    <mergeCell ref="B1:C1"/>
    <mergeCell ref="A3:A5"/>
    <mergeCell ref="B3:B5"/>
    <mergeCell ref="C3:C5"/>
    <mergeCell ref="D3:D5"/>
    <mergeCell ref="E3:E4"/>
  </mergeCells>
  <conditionalFormatting sqref="C1:D5">
    <cfRule type="duplicateValues" dxfId="13" priority="434"/>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9382B-E295-49C3-9698-2DC85815EA26}">
  <sheetPr>
    <tabColor rgb="FFFF0000"/>
    <pageSetUpPr fitToPage="1"/>
  </sheetPr>
  <dimension ref="A1:AG134"/>
  <sheetViews>
    <sheetView zoomScale="80" zoomScaleNormal="80" zoomScaleSheetLayoutView="74" workbookViewId="0">
      <selection activeCell="B6" sqref="B6:D6"/>
    </sheetView>
  </sheetViews>
  <sheetFormatPr defaultColWidth="14.44140625" defaultRowHeight="13.8" x14ac:dyDescent="0.25"/>
  <cols>
    <col min="1" max="1" width="3.6640625" style="4" bestFit="1" customWidth="1"/>
    <col min="2" max="2" width="18.6640625" style="5" bestFit="1" customWidth="1"/>
    <col min="3" max="3" width="25.5546875" style="5" bestFit="1" customWidth="1"/>
    <col min="4" max="4" width="16.6640625" style="5" bestFit="1" customWidth="1"/>
    <col min="5" max="5" width="13.6640625" style="4" bestFit="1" customWidth="1"/>
    <col min="6" max="6" width="4.5546875" style="4" bestFit="1" customWidth="1"/>
    <col min="7" max="7" width="6.6640625" style="4" bestFit="1" customWidth="1"/>
    <col min="8" max="8" width="6.5546875" style="6" bestFit="1" customWidth="1"/>
    <col min="9" max="9" width="8" style="2" bestFit="1" customWidth="1"/>
    <col min="10" max="11" width="8.33203125" style="2" bestFit="1" customWidth="1"/>
    <col min="12" max="14" width="8.6640625" style="2" bestFit="1" customWidth="1"/>
    <col min="15" max="16" width="8.5546875" style="2" customWidth="1"/>
    <col min="17" max="17" width="7.88671875" style="2" bestFit="1" customWidth="1"/>
    <col min="18" max="18" width="7.5546875" style="2" bestFit="1" customWidth="1"/>
    <col min="19" max="19" width="8.5546875" style="2" bestFit="1" customWidth="1"/>
    <col min="20" max="20" width="8.6640625" style="2" bestFit="1" customWidth="1"/>
    <col min="21" max="21" width="8.6640625" style="2" customWidth="1"/>
    <col min="22" max="22" width="8.6640625" style="2" bestFit="1" customWidth="1"/>
    <col min="23" max="23" width="8.5546875" style="2" bestFit="1" customWidth="1"/>
    <col min="24" max="24" width="8" style="2" bestFit="1" customWidth="1"/>
    <col min="25" max="25" width="9" style="2" bestFit="1" customWidth="1"/>
    <col min="26" max="26" width="7.44140625" style="2" bestFit="1" customWidth="1"/>
    <col min="27" max="27" width="8.6640625" style="2" bestFit="1" customWidth="1"/>
    <col min="28" max="28" width="8.109375" style="2" bestFit="1" customWidth="1"/>
    <col min="29" max="29" width="8.5546875" style="2" bestFit="1" customWidth="1"/>
    <col min="30" max="30" width="8" style="2" bestFit="1" customWidth="1"/>
    <col min="31" max="31" width="9.44140625" style="6" bestFit="1" customWidth="1"/>
    <col min="32" max="32" width="7.88671875" style="6" bestFit="1" customWidth="1"/>
    <col min="33" max="16384" width="14.44140625" style="4"/>
  </cols>
  <sheetData>
    <row r="1" spans="1:33" s="3" customFormat="1" ht="12.75" customHeight="1" x14ac:dyDescent="0.25">
      <c r="A1" s="454" t="s">
        <v>173</v>
      </c>
      <c r="B1" s="455" t="s">
        <v>105</v>
      </c>
      <c r="C1" s="455" t="s">
        <v>111</v>
      </c>
      <c r="D1" s="455" t="s">
        <v>0</v>
      </c>
      <c r="E1" s="455" t="s">
        <v>1</v>
      </c>
      <c r="F1" s="446" t="s">
        <v>91</v>
      </c>
      <c r="G1" s="449" t="s">
        <v>89</v>
      </c>
      <c r="H1" s="450" t="s">
        <v>3</v>
      </c>
      <c r="I1" s="451" t="s">
        <v>21</v>
      </c>
      <c r="J1" s="452" t="s">
        <v>172</v>
      </c>
      <c r="K1" s="440" t="s">
        <v>140</v>
      </c>
      <c r="L1" s="440" t="s">
        <v>135</v>
      </c>
      <c r="M1" s="440" t="s">
        <v>134</v>
      </c>
      <c r="N1" s="440" t="s">
        <v>168</v>
      </c>
      <c r="O1" s="440" t="s">
        <v>169</v>
      </c>
      <c r="P1" s="440" t="s">
        <v>136</v>
      </c>
      <c r="Q1" s="440" t="s">
        <v>137</v>
      </c>
      <c r="R1" s="440" t="s">
        <v>170</v>
      </c>
      <c r="S1" s="440" t="s">
        <v>138</v>
      </c>
      <c r="T1" s="440" t="s">
        <v>142</v>
      </c>
      <c r="U1" s="440" t="s">
        <v>139</v>
      </c>
      <c r="V1" s="440" t="s">
        <v>171</v>
      </c>
      <c r="W1" s="440" t="s">
        <v>1232</v>
      </c>
      <c r="X1" s="440" t="s">
        <v>1327</v>
      </c>
      <c r="Y1" s="440"/>
      <c r="Z1" s="440"/>
      <c r="AA1" s="440"/>
      <c r="AB1" s="440"/>
      <c r="AC1" s="440"/>
      <c r="AD1" s="440"/>
      <c r="AE1" s="440"/>
      <c r="AF1" s="443"/>
      <c r="AG1" s="206"/>
    </row>
    <row r="2" spans="1:33" s="3" customFormat="1" ht="12.75" customHeight="1" x14ac:dyDescent="0.25">
      <c r="A2" s="454"/>
      <c r="B2" s="445"/>
      <c r="C2" s="445"/>
      <c r="D2" s="445"/>
      <c r="E2" s="445"/>
      <c r="F2" s="446"/>
      <c r="G2" s="447"/>
      <c r="H2" s="446"/>
      <c r="I2" s="448"/>
      <c r="J2" s="453"/>
      <c r="K2" s="441"/>
      <c r="L2" s="441"/>
      <c r="M2" s="441"/>
      <c r="N2" s="441"/>
      <c r="O2" s="441"/>
      <c r="P2" s="441"/>
      <c r="Q2" s="441"/>
      <c r="R2" s="441"/>
      <c r="S2" s="441"/>
      <c r="T2" s="441"/>
      <c r="U2" s="441"/>
      <c r="V2" s="441"/>
      <c r="W2" s="441"/>
      <c r="X2" s="441"/>
      <c r="Y2" s="441"/>
      <c r="Z2" s="441"/>
      <c r="AA2" s="441"/>
      <c r="AB2" s="441"/>
      <c r="AC2" s="441"/>
      <c r="AD2" s="441"/>
      <c r="AE2" s="441"/>
      <c r="AF2" s="444"/>
      <c r="AG2" s="206"/>
    </row>
    <row r="3" spans="1:33" s="3" customFormat="1" ht="12.75" customHeight="1" x14ac:dyDescent="0.25">
      <c r="A3" s="454"/>
      <c r="B3" s="445" t="s">
        <v>4</v>
      </c>
      <c r="C3" s="445" t="s">
        <v>5</v>
      </c>
      <c r="D3" s="445" t="s">
        <v>9</v>
      </c>
      <c r="E3" s="445" t="s">
        <v>6</v>
      </c>
      <c r="F3" s="446" t="s">
        <v>2</v>
      </c>
      <c r="G3" s="447" t="s">
        <v>90</v>
      </c>
      <c r="H3" s="446" t="s">
        <v>7</v>
      </c>
      <c r="I3" s="448" t="s">
        <v>20</v>
      </c>
      <c r="J3" s="456" t="s">
        <v>144</v>
      </c>
      <c r="K3" s="439">
        <v>44990</v>
      </c>
      <c r="L3" s="439" t="s">
        <v>161</v>
      </c>
      <c r="M3" s="439" t="s">
        <v>162</v>
      </c>
      <c r="N3" s="439" t="s">
        <v>163</v>
      </c>
      <c r="O3" s="439" t="s">
        <v>152</v>
      </c>
      <c r="P3" s="439">
        <v>45102</v>
      </c>
      <c r="Q3" s="439" t="s">
        <v>164</v>
      </c>
      <c r="R3" s="439" t="s">
        <v>165</v>
      </c>
      <c r="S3" s="439" t="s">
        <v>156</v>
      </c>
      <c r="T3" s="439" t="s">
        <v>166</v>
      </c>
      <c r="U3" s="439" t="s">
        <v>167</v>
      </c>
      <c r="V3" s="439" t="s">
        <v>159</v>
      </c>
      <c r="W3" s="439">
        <v>45241</v>
      </c>
      <c r="X3" s="439">
        <v>45139</v>
      </c>
      <c r="Y3" s="439"/>
      <c r="Z3" s="439"/>
      <c r="AA3" s="439"/>
      <c r="AB3" s="439"/>
      <c r="AC3" s="439"/>
      <c r="AD3" s="439"/>
      <c r="AE3" s="439"/>
      <c r="AF3" s="442"/>
      <c r="AG3" s="206"/>
    </row>
    <row r="4" spans="1:33" s="2" customFormat="1" ht="12.75" customHeight="1" x14ac:dyDescent="0.25">
      <c r="A4" s="454"/>
      <c r="B4" s="445" t="s">
        <v>4</v>
      </c>
      <c r="C4" s="445"/>
      <c r="D4" s="445"/>
      <c r="E4" s="445"/>
      <c r="F4" s="446"/>
      <c r="G4" s="447"/>
      <c r="H4" s="446"/>
      <c r="I4" s="448"/>
      <c r="J4" s="456"/>
      <c r="K4" s="439"/>
      <c r="L4" s="439"/>
      <c r="M4" s="439"/>
      <c r="N4" s="439"/>
      <c r="O4" s="439"/>
      <c r="P4" s="439"/>
      <c r="Q4" s="439"/>
      <c r="R4" s="439"/>
      <c r="S4" s="439"/>
      <c r="T4" s="439"/>
      <c r="U4" s="439"/>
      <c r="V4" s="439"/>
      <c r="W4" s="439"/>
      <c r="X4" s="439"/>
      <c r="Y4" s="439"/>
      <c r="Z4" s="439"/>
      <c r="AA4" s="439"/>
      <c r="AB4" s="439"/>
      <c r="AC4" s="439"/>
      <c r="AD4" s="439"/>
      <c r="AE4" s="439"/>
      <c r="AF4" s="442"/>
      <c r="AG4" s="207"/>
    </row>
    <row r="5" spans="1:33" s="2" customFormat="1" ht="16.2" thickBot="1" x14ac:dyDescent="0.3">
      <c r="A5" s="454"/>
      <c r="B5" s="231" t="s">
        <v>96</v>
      </c>
      <c r="C5" s="231" t="s">
        <v>97</v>
      </c>
      <c r="D5" s="231" t="s">
        <v>9</v>
      </c>
      <c r="E5" s="231" t="s">
        <v>6</v>
      </c>
      <c r="F5" s="232" t="s">
        <v>2</v>
      </c>
      <c r="G5" s="233" t="s">
        <v>28</v>
      </c>
      <c r="H5" s="234" t="s">
        <v>7</v>
      </c>
      <c r="I5" s="235" t="s">
        <v>8</v>
      </c>
      <c r="J5" s="243" t="s">
        <v>118</v>
      </c>
      <c r="K5" s="244" t="s">
        <v>118</v>
      </c>
      <c r="L5" s="244" t="s">
        <v>118</v>
      </c>
      <c r="M5" s="244" t="s">
        <v>118</v>
      </c>
      <c r="N5" s="244" t="s">
        <v>118</v>
      </c>
      <c r="O5" s="244" t="s">
        <v>118</v>
      </c>
      <c r="P5" s="244" t="s">
        <v>118</v>
      </c>
      <c r="Q5" s="244" t="s">
        <v>118</v>
      </c>
      <c r="R5" s="244" t="s">
        <v>118</v>
      </c>
      <c r="S5" s="244" t="s">
        <v>118</v>
      </c>
      <c r="T5" s="244" t="s">
        <v>118</v>
      </c>
      <c r="U5" s="244" t="s">
        <v>118</v>
      </c>
      <c r="V5" s="244" t="s">
        <v>118</v>
      </c>
      <c r="W5" s="244" t="s">
        <v>118</v>
      </c>
      <c r="X5" s="413" t="s">
        <v>118</v>
      </c>
      <c r="Y5" s="244" t="s">
        <v>118</v>
      </c>
      <c r="Z5" s="244" t="s">
        <v>118</v>
      </c>
      <c r="AA5" s="244" t="s">
        <v>118</v>
      </c>
      <c r="AB5" s="244"/>
      <c r="AC5" s="244"/>
      <c r="AD5" s="244"/>
      <c r="AE5" s="244"/>
      <c r="AF5" s="245"/>
      <c r="AG5" s="207"/>
    </row>
    <row r="6" spans="1:33" s="3" customFormat="1" x14ac:dyDescent="0.25">
      <c r="A6" s="454"/>
      <c r="B6" s="573" t="s">
        <v>499</v>
      </c>
      <c r="C6" s="574" t="s">
        <v>500</v>
      </c>
      <c r="D6" s="574" t="s">
        <v>287</v>
      </c>
      <c r="E6" s="575">
        <v>45139</v>
      </c>
      <c r="F6" s="576">
        <v>15</v>
      </c>
      <c r="G6" s="577">
        <f t="shared" ref="G6:G25" si="0">COUNTIF(J6:AG6,"&gt;0")</f>
        <v>6</v>
      </c>
      <c r="H6" s="578">
        <f t="shared" ref="H6:H12" si="1">SUM(J6:AH6)</f>
        <v>38</v>
      </c>
      <c r="I6" s="576">
        <f t="shared" ref="I6:I25" si="2">RANK(H6,$H$6:$H$50)</f>
        <v>1</v>
      </c>
      <c r="J6" s="380">
        <f>_xlfn.IFNA(VLOOKUP(CONCATENATE($J$5,$B6,$C6),CAP!$A$6:$N$200,14,FALSE),0)</f>
        <v>0</v>
      </c>
      <c r="K6" s="212">
        <f>_xlfn.IFNA(VLOOKUP(CONCATENATE($K$5,$B6,$C6),ALB!$A$6:$N$200,14,FALSE),0)</f>
        <v>0</v>
      </c>
      <c r="L6" s="212">
        <f>_xlfn.IFNA(VLOOKUP(CONCATENATE($L$5,$B6,$C6),'ESP1'!$A$6:$N$200,14,FALSE),0)</f>
        <v>0</v>
      </c>
      <c r="M6" s="212">
        <f>_xlfn.IFNA(VLOOKUP(CONCATENATE($M$5,$B6,$C6),DARD!$A$6:$N$135,14,FALSE),0)</f>
        <v>0</v>
      </c>
      <c r="N6" s="212">
        <f>_xlfn.IFNA(VLOOKUP(CONCATENATE($N$5,$B6,$C6),AVON!$A$6:$N$144,14,FALSE),0)</f>
        <v>2</v>
      </c>
      <c r="O6" s="212">
        <f>_xlfn.IFNA(VLOOKUP(CONCATENATE($O$5,$B6,$C6),MUR!$A$6:$N$203,14,FALSE),0)</f>
        <v>0</v>
      </c>
      <c r="P6" s="212">
        <f>_xlfn.IFNA(VLOOKUP(CONCATENATE($P$5,$B6,$C6),BAL!$A$6:$N$200,14,FALSE),0)</f>
        <v>0</v>
      </c>
      <c r="Q6" s="212">
        <f>_xlfn.IFNA(VLOOKUP(CONCATENATE($Q$5,$B6,$C6),KAL!$A$6:$N$199,14,FALSE),0)</f>
        <v>0</v>
      </c>
      <c r="R6" s="212">
        <f>_xlfn.IFNA(VLOOKUP(CONCATENATE($R$5,$B6,$C6),KEL!$A$6:$N$200,14,FALSE),0)</f>
        <v>5</v>
      </c>
      <c r="S6" s="336">
        <f>_xlfn.IFNA(VLOOKUP(CONCATENATE($S$5,$B6,$C6),'ESP2'!$A$6:$N$200,14,FALSE),0)</f>
        <v>0</v>
      </c>
      <c r="T6" s="336">
        <f>_xlfn.IFNA(VLOOKUP(CONCATENATE($T$5,$B6,$C6),MOON!$A$8:$N$198,14,FALSE),0)</f>
        <v>8</v>
      </c>
      <c r="U6" s="212">
        <f>_xlfn.IFNA(VLOOKUP(CONCATENATE($U$5,$B6,$C6),DRY!$A$8:$N$198,14,FALSE),0)</f>
        <v>6</v>
      </c>
      <c r="V6" s="417">
        <f>_xlfn.IFNA(VLOOKUP(CONCATENATE($W$5,$B6,$C6),WALL!$A$6:$N$198,14,FALSE),0)</f>
        <v>0</v>
      </c>
      <c r="W6" s="336">
        <f>_xlfn.IFNA(VLOOKUP(CONCATENATE($W$5,$B6,$C6),'23SC'!$A$6:$N$198,14,FALSE),0)</f>
        <v>14</v>
      </c>
      <c r="X6" s="219">
        <f>_xlfn.IFNA(VLOOKUP(CONCATENATE($X$5,$B6,$C6),GID!$A$6:$N$198,14,FALSE),0)</f>
        <v>3</v>
      </c>
      <c r="Y6" s="212"/>
      <c r="Z6" s="212"/>
      <c r="AA6" s="212"/>
      <c r="AB6" s="212"/>
      <c r="AC6" s="336"/>
      <c r="AD6" s="212"/>
      <c r="AE6" s="212"/>
      <c r="AF6" s="213">
        <f>_xlfn.IFNA(VLOOKUP(CONCATENATE($AF$5,$B6,$C6),'23SC'!$A$6:$N$231,14,FALSE),0)</f>
        <v>0</v>
      </c>
      <c r="AG6" s="207"/>
    </row>
    <row r="7" spans="1:33" s="3" customFormat="1" x14ac:dyDescent="0.25">
      <c r="A7" s="454"/>
      <c r="B7" s="579" t="s">
        <v>586</v>
      </c>
      <c r="C7" s="580" t="s">
        <v>587</v>
      </c>
      <c r="D7" s="580" t="s">
        <v>237</v>
      </c>
      <c r="E7" s="581">
        <v>45121</v>
      </c>
      <c r="F7" s="582">
        <v>19</v>
      </c>
      <c r="G7" s="583">
        <f t="shared" si="0"/>
        <v>5</v>
      </c>
      <c r="H7" s="584">
        <f t="shared" si="1"/>
        <v>32</v>
      </c>
      <c r="I7" s="585">
        <f t="shared" si="2"/>
        <v>2</v>
      </c>
      <c r="J7" s="381">
        <f>_xlfn.IFNA(VLOOKUP(CONCATENATE($J$5,$B7,$C7),CAP!$A$6:$N$200,14,FALSE),0)</f>
        <v>0</v>
      </c>
      <c r="K7" s="219">
        <f>_xlfn.IFNA(VLOOKUP(CONCATENATE($K$5,$B7,$C7),ALB!$A$6:$N$200,14,FALSE),0)</f>
        <v>0</v>
      </c>
      <c r="L7" s="219">
        <f>_xlfn.IFNA(VLOOKUP(CONCATENATE($L$5,$B7,$C7),'ESP1'!$A$6:$N$200,14,FALSE),0)</f>
        <v>0</v>
      </c>
      <c r="M7" s="219">
        <f>_xlfn.IFNA(VLOOKUP(CONCATENATE($M$5,$B7,$C7),DARD!$A$6:$N$135,14,FALSE),0)</f>
        <v>5</v>
      </c>
      <c r="N7" s="219">
        <f>_xlfn.IFNA(VLOOKUP(CONCATENATE($N$5,$B7,$C7),AVON!$A$6:$N$144,14,FALSE),0)</f>
        <v>0</v>
      </c>
      <c r="O7" s="219">
        <f>_xlfn.IFNA(VLOOKUP(CONCATENATE($O$5,$B7,$C7),MUR!$A$6:$N$203,14,FALSE),0)</f>
        <v>5</v>
      </c>
      <c r="P7" s="219">
        <f>_xlfn.IFNA(VLOOKUP(CONCATENATE($P$5,$B7,$C7),BAL!$A$6:$N$200,14,FALSE),0)</f>
        <v>0</v>
      </c>
      <c r="Q7" s="219">
        <f>_xlfn.IFNA(VLOOKUP(CONCATENATE($Q$5,$B7,$C7),KAL!$A$6:$N$199,14,FALSE),0)</f>
        <v>0</v>
      </c>
      <c r="R7" s="219">
        <f>_xlfn.IFNA(VLOOKUP(CONCATENATE($R$5,$B7,$C7),KEL!$A$6:$N$200,14,FALSE),0)</f>
        <v>0</v>
      </c>
      <c r="S7" s="219">
        <f>_xlfn.IFNA(VLOOKUP(CONCATENATE($S$5,$B7,$C7),'ESP2'!$A$6:$N$200,14,FALSE),0)</f>
        <v>0</v>
      </c>
      <c r="T7" s="219">
        <f>_xlfn.IFNA(VLOOKUP(CONCATENATE($T$5,$B7,$C7),MOON!$A$8:$N$198,14,FALSE),0)</f>
        <v>0</v>
      </c>
      <c r="U7" s="219">
        <f>_xlfn.IFNA(VLOOKUP(CONCATENATE($U$5,$B7,$C7),DRY!$A$8:$N$198,14,FALSE),0)</f>
        <v>5</v>
      </c>
      <c r="V7" s="219">
        <f>_xlfn.IFNA(VLOOKUP(CONCATENATE($W$5,$B7,$C7),WALL!$A$6:$N$198,14,FALSE),0)</f>
        <v>0</v>
      </c>
      <c r="W7" s="219">
        <f>_xlfn.IFNA(VLOOKUP(CONCATENATE($W$5,$B7,$C7),'23SC'!$A$6:$N$198,14,FALSE),0)</f>
        <v>12</v>
      </c>
      <c r="X7" s="219">
        <f>_xlfn.IFNA(VLOOKUP(CONCATENATE($X$5,$B7,$C7),GID!$A$6:$N$198,14,FALSE),0)</f>
        <v>5</v>
      </c>
      <c r="Y7" s="219"/>
      <c r="Z7" s="219"/>
      <c r="AA7" s="219"/>
      <c r="AB7" s="219"/>
      <c r="AC7" s="219"/>
      <c r="AD7" s="219"/>
      <c r="AE7" s="219"/>
      <c r="AF7" s="220">
        <f>_xlfn.IFNA(VLOOKUP(CONCATENATE($AF$5,$B7,$C7),'23SC'!$A$6:$N$231,14,FALSE),0)</f>
        <v>0</v>
      </c>
      <c r="AG7" s="207"/>
    </row>
    <row r="8" spans="1:33" s="3" customFormat="1" x14ac:dyDescent="0.25">
      <c r="A8" s="454"/>
      <c r="B8" s="579" t="s">
        <v>888</v>
      </c>
      <c r="C8" s="586" t="s">
        <v>889</v>
      </c>
      <c r="D8" s="586" t="s">
        <v>1263</v>
      </c>
      <c r="E8" s="587">
        <v>45028</v>
      </c>
      <c r="F8" s="585">
        <v>15</v>
      </c>
      <c r="G8" s="583">
        <f t="shared" si="0"/>
        <v>4</v>
      </c>
      <c r="H8" s="584">
        <f t="shared" si="1"/>
        <v>29</v>
      </c>
      <c r="I8" s="585">
        <f t="shared" si="2"/>
        <v>3</v>
      </c>
      <c r="J8" s="381">
        <f>_xlfn.IFNA(VLOOKUP(CONCATENATE($J$5,$B8,$C8),CAP!$A$6:$N$200,14,FALSE),0)</f>
        <v>0</v>
      </c>
      <c r="K8" s="219">
        <f>_xlfn.IFNA(VLOOKUP(CONCATENATE($K$5,$B8,$C8),ALB!$A$6:$N$200,14,FALSE),0)</f>
        <v>0</v>
      </c>
      <c r="L8" s="219">
        <f>_xlfn.IFNA(VLOOKUP(CONCATENATE($L$5,$B8,$C8),'ESP1'!$A$6:$N$200,14,FALSE),0)</f>
        <v>8</v>
      </c>
      <c r="M8" s="219">
        <f>_xlfn.IFNA(VLOOKUP(CONCATENATE($M$5,$B8,$C8),DARD!$A$6:$N$135,14,FALSE),0)</f>
        <v>0</v>
      </c>
      <c r="N8" s="219">
        <f>_xlfn.IFNA(VLOOKUP(CONCATENATE($N$5,$B8,$C8),AVON!$A$6:$N$144,14,FALSE),0)</f>
        <v>0</v>
      </c>
      <c r="O8" s="219">
        <f>_xlfn.IFNA(VLOOKUP(CONCATENATE($O$5,$B8,$C8),MUR!$A$6:$N$203,14,FALSE),0)</f>
        <v>0</v>
      </c>
      <c r="P8" s="219">
        <f>_xlfn.IFNA(VLOOKUP(CONCATENATE($P$5,$B8,$C8),BAL!$A$6:$N$200,14,FALSE),0)</f>
        <v>0</v>
      </c>
      <c r="Q8" s="219">
        <f>_xlfn.IFNA(VLOOKUP(CONCATENATE($Q$5,$B8,$C8),KAL!$A$6:$N$199,14,FALSE),0)</f>
        <v>9</v>
      </c>
      <c r="R8" s="219">
        <f>_xlfn.IFNA(VLOOKUP(CONCATENATE($R$5,$B8,$C8),KEL!$A$6:$N$200,14,FALSE),0)</f>
        <v>3</v>
      </c>
      <c r="S8" s="219">
        <f>_xlfn.IFNA(VLOOKUP(CONCATENATE($S$5,$B8,$C8),'ESP2'!$A$6:$N$200,14,FALSE),0)</f>
        <v>9</v>
      </c>
      <c r="T8" s="219">
        <f>_xlfn.IFNA(VLOOKUP(CONCATENATE($T$5,$B8,$C8),MOON!$A$8:$N$198,14,FALSE),0)</f>
        <v>0</v>
      </c>
      <c r="U8" s="219">
        <f>_xlfn.IFNA(VLOOKUP(CONCATENATE($U$5,$B8,$C8),DRY!$A$8:$N$198,14,FALSE),0)</f>
        <v>0</v>
      </c>
      <c r="V8" s="219">
        <f>_xlfn.IFNA(VLOOKUP(CONCATENATE($W$5,$B8,$C8),WALL!$A$6:$N$198,14,FALSE),0)</f>
        <v>0</v>
      </c>
      <c r="W8" s="219">
        <f>_xlfn.IFNA(VLOOKUP(CONCATENATE($W$5,$B8,$C8),'23SC'!$A$6:$N$198,14,FALSE),0)</f>
        <v>0</v>
      </c>
      <c r="X8" s="219">
        <f>_xlfn.IFNA(VLOOKUP(CONCATENATE($X$5,$B8,$C8),GID!$A$6:$N$198,14,FALSE),0)</f>
        <v>0</v>
      </c>
      <c r="Y8" s="219"/>
      <c r="Z8" s="219"/>
      <c r="AA8" s="219"/>
      <c r="AB8" s="219"/>
      <c r="AC8" s="219"/>
      <c r="AD8" s="219"/>
      <c r="AE8" s="219"/>
      <c r="AF8" s="220">
        <f>_xlfn.IFNA(VLOOKUP(CONCATENATE($AF$5,$B8,$C8),'23SC'!$A$6:$N$231,14,FALSE),0)</f>
        <v>0</v>
      </c>
      <c r="AG8" s="207"/>
    </row>
    <row r="9" spans="1:33" s="3" customFormat="1" x14ac:dyDescent="0.25">
      <c r="A9" s="454"/>
      <c r="B9" s="579" t="s">
        <v>499</v>
      </c>
      <c r="C9" s="586" t="s">
        <v>501</v>
      </c>
      <c r="D9" s="586" t="s">
        <v>287</v>
      </c>
      <c r="E9" s="587">
        <v>45139</v>
      </c>
      <c r="F9" s="585">
        <v>16</v>
      </c>
      <c r="G9" s="583">
        <f t="shared" si="0"/>
        <v>6</v>
      </c>
      <c r="H9" s="584">
        <f t="shared" si="1"/>
        <v>27</v>
      </c>
      <c r="I9" s="585">
        <f t="shared" si="2"/>
        <v>4</v>
      </c>
      <c r="J9" s="381">
        <f>_xlfn.IFNA(VLOOKUP(CONCATENATE($J$5,$B9,$C9),CAP!$A$6:$N$200,14,FALSE),0)</f>
        <v>0</v>
      </c>
      <c r="K9" s="219">
        <f>_xlfn.IFNA(VLOOKUP(CONCATENATE($K$5,$B9,$C9),ALB!$A$6:$N$200,14,FALSE),0)</f>
        <v>0</v>
      </c>
      <c r="L9" s="219">
        <f>_xlfn.IFNA(VLOOKUP(CONCATENATE($L$5,$B9,$C9),'ESP1'!$A$6:$N$200,14,FALSE),0)</f>
        <v>0</v>
      </c>
      <c r="M9" s="219">
        <f>_xlfn.IFNA(VLOOKUP(CONCATENATE($M$5,$B9,$C9),DARD!$A$6:$N$135,14,FALSE),0)</f>
        <v>0</v>
      </c>
      <c r="N9" s="219">
        <f>_xlfn.IFNA(VLOOKUP(CONCATENATE($N$5,$B9,$C9),AVON!$A$6:$N$144,14,FALSE),0)</f>
        <v>2</v>
      </c>
      <c r="O9" s="219">
        <f>_xlfn.IFNA(VLOOKUP(CONCATENATE($O$5,$B9,$C9),MUR!$A$6:$N$203,14,FALSE),0)</f>
        <v>0</v>
      </c>
      <c r="P9" s="219">
        <f>_xlfn.IFNA(VLOOKUP(CONCATENATE($P$5,$B9,$C9),BAL!$A$6:$N$200,14,FALSE),0)</f>
        <v>0</v>
      </c>
      <c r="Q9" s="219">
        <f>_xlfn.IFNA(VLOOKUP(CONCATENATE($Q$5,$B9,$C9),KAL!$A$6:$N$199,14,FALSE),0)</f>
        <v>0</v>
      </c>
      <c r="R9" s="219">
        <f>_xlfn.IFNA(VLOOKUP(CONCATENATE($R$5,$B9,$C9),KEL!$A$6:$N$200,14,FALSE),0)</f>
        <v>2</v>
      </c>
      <c r="S9" s="219">
        <f>_xlfn.IFNA(VLOOKUP(CONCATENATE($S$5,$B9,$C9),'ESP2'!$A$6:$N$200,14,FALSE),0)</f>
        <v>0</v>
      </c>
      <c r="T9" s="219">
        <f>_xlfn.IFNA(VLOOKUP(CONCATENATE($T$5,$B9,$C9),MOON!$A$8:$N$198,14,FALSE),0)</f>
        <v>7</v>
      </c>
      <c r="U9" s="219">
        <f>_xlfn.IFNA(VLOOKUP(CONCATENATE($U$5,$B9,$C9),DRY!$A$8:$N$198,14,FALSE),0)</f>
        <v>4</v>
      </c>
      <c r="V9" s="219">
        <f>_xlfn.IFNA(VLOOKUP(CONCATENATE($W$5,$B9,$C9),WALL!$A$6:$N$198,14,FALSE),0)</f>
        <v>6</v>
      </c>
      <c r="W9" s="219">
        <f>_xlfn.IFNA(VLOOKUP(CONCATENATE($W$5,$B9,$C9),'23SC'!$A$6:$N$198,14,FALSE),0)</f>
        <v>0</v>
      </c>
      <c r="X9" s="219">
        <f>_xlfn.IFNA(VLOOKUP(CONCATENATE($X$5,$B9,$C9),GID!$A$6:$N$198,14,FALSE),0)</f>
        <v>6</v>
      </c>
      <c r="Y9" s="219"/>
      <c r="Z9" s="219"/>
      <c r="AA9" s="219"/>
      <c r="AB9" s="219"/>
      <c r="AC9" s="219"/>
      <c r="AD9" s="219"/>
      <c r="AE9" s="219"/>
      <c r="AF9" s="220">
        <f>_xlfn.IFNA(VLOOKUP(CONCATENATE($AF$5,$B9,$C9),'23SC'!$A$6:$N$231,14,FALSE),0)</f>
        <v>0</v>
      </c>
      <c r="AG9" s="207"/>
    </row>
    <row r="10" spans="1:33" s="3" customFormat="1" x14ac:dyDescent="0.25">
      <c r="A10" s="454"/>
      <c r="B10" s="588" t="s">
        <v>393</v>
      </c>
      <c r="C10" s="589" t="s">
        <v>394</v>
      </c>
      <c r="D10" s="586" t="s">
        <v>287</v>
      </c>
      <c r="E10" s="587">
        <v>45042</v>
      </c>
      <c r="F10" s="585">
        <v>19</v>
      </c>
      <c r="G10" s="583">
        <f t="shared" si="0"/>
        <v>3</v>
      </c>
      <c r="H10" s="584">
        <f t="shared" si="1"/>
        <v>18</v>
      </c>
      <c r="I10" s="585">
        <f t="shared" si="2"/>
        <v>5</v>
      </c>
      <c r="J10" s="381">
        <f>_xlfn.IFNA(VLOOKUP(CONCATENATE($J$5,$B10,$C10),CAP!$A$6:$N$200,14,FALSE),0)</f>
        <v>0</v>
      </c>
      <c r="K10" s="219">
        <f>_xlfn.IFNA(VLOOKUP(CONCATENATE($K$5,$B10,$C10),ALB!$A$6:$N$200,14,FALSE),0)</f>
        <v>0</v>
      </c>
      <c r="L10" s="219">
        <f>_xlfn.IFNA(VLOOKUP(CONCATENATE($L$5,$B10,$C10),'ESP1'!$A$6:$N$200,14,FALSE),0)</f>
        <v>0</v>
      </c>
      <c r="M10" s="219">
        <f>_xlfn.IFNA(VLOOKUP(CONCATENATE($M$5,$B10,$C10),DARD!$A$6:$N$135,14,FALSE),0)</f>
        <v>8</v>
      </c>
      <c r="N10" s="219">
        <f>_xlfn.IFNA(VLOOKUP(CONCATENATE($N$5,$B10,$C10),AVON!$A$6:$N$144,14,FALSE),0)</f>
        <v>2</v>
      </c>
      <c r="O10" s="219">
        <f>_xlfn.IFNA(VLOOKUP(CONCATENATE($O$5,$B10,$C10),MUR!$A$6:$N$203,14,FALSE),0)</f>
        <v>8</v>
      </c>
      <c r="P10" s="219">
        <f>_xlfn.IFNA(VLOOKUP(CONCATENATE($P$5,$B10,$C10),BAL!$A$6:$N$200,14,FALSE),0)</f>
        <v>0</v>
      </c>
      <c r="Q10" s="219">
        <f>_xlfn.IFNA(VLOOKUP(CONCATENATE($Q$5,$B10,$C10),KAL!$A$6:$N$199,14,FALSE),0)</f>
        <v>0</v>
      </c>
      <c r="R10" s="219">
        <f>_xlfn.IFNA(VLOOKUP(CONCATENATE($R$5,$B10,$C10),KEL!$A$6:$N$200,14,FALSE),0)</f>
        <v>0</v>
      </c>
      <c r="S10" s="219">
        <f>_xlfn.IFNA(VLOOKUP(CONCATENATE($S$5,$B10,$C10),'ESP2'!$A$6:$N$200,14,FALSE),0)</f>
        <v>0</v>
      </c>
      <c r="T10" s="219">
        <f>_xlfn.IFNA(VLOOKUP(CONCATENATE($T$5,$B10,$C10),MOON!$A$8:$N$198,14,FALSE),0)</f>
        <v>0</v>
      </c>
      <c r="U10" s="219">
        <f>_xlfn.IFNA(VLOOKUP(CONCATENATE($U$5,$B10,$C10),DRY!$A$8:$N$198,14,FALSE),0)</f>
        <v>0</v>
      </c>
      <c r="V10" s="219">
        <f>_xlfn.IFNA(VLOOKUP(CONCATENATE($W$5,$B10,$C10),WALL!$A$6:$N$198,14,FALSE),0)</f>
        <v>0</v>
      </c>
      <c r="W10" s="219">
        <f>_xlfn.IFNA(VLOOKUP(CONCATENATE($W$5,$B10,$C10),'23SC'!$A$6:$N$198,14,FALSE),0)</f>
        <v>0</v>
      </c>
      <c r="X10" s="219">
        <f>_xlfn.IFNA(VLOOKUP(CONCATENATE($X$5,$B10,$C10),GID!$A$6:$N$198,14,FALSE),0)</f>
        <v>0</v>
      </c>
      <c r="Y10" s="219"/>
      <c r="Z10" s="219"/>
      <c r="AA10" s="219"/>
      <c r="AB10" s="219"/>
      <c r="AC10" s="219"/>
      <c r="AD10" s="219"/>
      <c r="AE10" s="219"/>
      <c r="AF10" s="220">
        <f>_xlfn.IFNA(VLOOKUP(CONCATENATE($AF$5,$B10,$C10),'23SC'!$A$6:$N$231,14,FALSE),0)</f>
        <v>0</v>
      </c>
      <c r="AG10" s="207"/>
    </row>
    <row r="11" spans="1:33" s="3" customFormat="1" x14ac:dyDescent="0.25">
      <c r="A11" s="454"/>
      <c r="B11" s="579" t="s">
        <v>334</v>
      </c>
      <c r="C11" s="586" t="s">
        <v>389</v>
      </c>
      <c r="D11" s="586" t="s">
        <v>336</v>
      </c>
      <c r="E11" s="587">
        <v>45045</v>
      </c>
      <c r="F11" s="585">
        <v>14</v>
      </c>
      <c r="G11" s="583">
        <f t="shared" si="0"/>
        <v>2</v>
      </c>
      <c r="H11" s="584">
        <f t="shared" si="1"/>
        <v>14</v>
      </c>
      <c r="I11" s="585">
        <f t="shared" si="2"/>
        <v>6</v>
      </c>
      <c r="J11" s="381">
        <f>_xlfn.IFNA(VLOOKUP(CONCATENATE($J$5,$B11,$C11),CAP!$A$6:$N$200,14,FALSE),0)</f>
        <v>0</v>
      </c>
      <c r="K11" s="219">
        <f>_xlfn.IFNA(VLOOKUP(CONCATENATE($K$5,$B11,$C11),ALB!$A$6:$N$200,14,FALSE),0)</f>
        <v>0</v>
      </c>
      <c r="L11" s="219">
        <f>_xlfn.IFNA(VLOOKUP(CONCATENATE($L$5,$B11,$C11),'ESP1'!$A$6:$N$200,14,FALSE),0)</f>
        <v>0</v>
      </c>
      <c r="M11" s="219">
        <f>_xlfn.IFNA(VLOOKUP(CONCATENATE($M$5,$B11,$C11),DARD!$A$6:$N$135,14,FALSE),0)</f>
        <v>0</v>
      </c>
      <c r="N11" s="219">
        <f>_xlfn.IFNA(VLOOKUP(CONCATENATE($N$5,$B11,$C11),AVON!$A$6:$N$144,14,FALSE),0)</f>
        <v>0</v>
      </c>
      <c r="O11" s="219">
        <f>_xlfn.IFNA(VLOOKUP(CONCATENATE($O$5,$B11,$C11),MUR!$A$6:$N$203,14,FALSE),0)</f>
        <v>6</v>
      </c>
      <c r="P11" s="219">
        <f>_xlfn.IFNA(VLOOKUP(CONCATENATE($P$5,$B11,$C11),BAL!$A$6:$N$200,14,FALSE),0)</f>
        <v>0</v>
      </c>
      <c r="Q11" s="219">
        <f>_xlfn.IFNA(VLOOKUP(CONCATENATE($Q$5,$B11,$C11),KAL!$A$6:$N$199,14,FALSE),0)</f>
        <v>0</v>
      </c>
      <c r="R11" s="219">
        <f>_xlfn.IFNA(VLOOKUP(CONCATENATE($R$5,$B11,$C11),KEL!$A$6:$N$200,14,FALSE),0)</f>
        <v>8</v>
      </c>
      <c r="S11" s="219">
        <f>_xlfn.IFNA(VLOOKUP(CONCATENATE($S$5,$B11,$C11),'ESP2'!$A$6:$N$200,14,FALSE),0)</f>
        <v>0</v>
      </c>
      <c r="T11" s="219">
        <f>_xlfn.IFNA(VLOOKUP(CONCATENATE($T$5,$B11,$C11),MOON!$A$8:$N$198,14,FALSE),0)</f>
        <v>0</v>
      </c>
      <c r="U11" s="219">
        <f>_xlfn.IFNA(VLOOKUP(CONCATENATE($U$5,$B11,$C11),DRY!$A$8:$N$198,14,FALSE),0)</f>
        <v>0</v>
      </c>
      <c r="V11" s="219">
        <f>_xlfn.IFNA(VLOOKUP(CONCATENATE($W$5,$B11,$C11),WALL!$A$6:$N$198,14,FALSE),0)</f>
        <v>0</v>
      </c>
      <c r="W11" s="219">
        <f>_xlfn.IFNA(VLOOKUP(CONCATENATE($W$5,$B11,$C11),'23SC'!$A$6:$N$198,14,FALSE),0)</f>
        <v>0</v>
      </c>
      <c r="X11" s="219">
        <f>_xlfn.IFNA(VLOOKUP(CONCATENATE($X$5,$B11,$C11),GID!$A$6:$N$198,14,FALSE),0)</f>
        <v>0</v>
      </c>
      <c r="Y11" s="219"/>
      <c r="Z11" s="219"/>
      <c r="AA11" s="219"/>
      <c r="AB11" s="219"/>
      <c r="AC11" s="219"/>
      <c r="AD11" s="219"/>
      <c r="AE11" s="219"/>
      <c r="AF11" s="220">
        <f>_xlfn.IFNA(VLOOKUP(CONCATENATE($AF$5,$B11,$C11),'23SC'!$A$6:$N$231,14,FALSE),0)</f>
        <v>0</v>
      </c>
      <c r="AG11" s="207"/>
    </row>
    <row r="12" spans="1:33" s="3" customFormat="1" ht="14.4" thickBot="1" x14ac:dyDescent="0.3">
      <c r="A12" s="454"/>
      <c r="B12" s="593" t="s">
        <v>400</v>
      </c>
      <c r="C12" s="594" t="s">
        <v>423</v>
      </c>
      <c r="D12" s="594" t="s">
        <v>183</v>
      </c>
      <c r="E12" s="595">
        <v>45047</v>
      </c>
      <c r="F12" s="596">
        <v>16</v>
      </c>
      <c r="G12" s="597">
        <f t="shared" si="0"/>
        <v>2</v>
      </c>
      <c r="H12" s="598">
        <f t="shared" si="1"/>
        <v>14</v>
      </c>
      <c r="I12" s="596">
        <f t="shared" si="2"/>
        <v>6</v>
      </c>
      <c r="J12" s="381">
        <f>_xlfn.IFNA(VLOOKUP(CONCATENATE($J$5,$B12,$C12),CAP!$A$6:$N$200,14,FALSE),0)</f>
        <v>0</v>
      </c>
      <c r="K12" s="219">
        <f>_xlfn.IFNA(VLOOKUP(CONCATENATE($K$5,$B12,$C12),ALB!$A$6:$N$200,14,FALSE),0)</f>
        <v>0</v>
      </c>
      <c r="L12" s="219">
        <f>_xlfn.IFNA(VLOOKUP(CONCATENATE($L$5,$B12,$C12),'ESP1'!$A$6:$N$200,14,FALSE),0)</f>
        <v>0</v>
      </c>
      <c r="M12" s="219">
        <f>_xlfn.IFNA(VLOOKUP(CONCATENATE($M$5,$B12,$C12),DARD!$A$6:$N$135,14,FALSE),0)</f>
        <v>7</v>
      </c>
      <c r="N12" s="219">
        <f>_xlfn.IFNA(VLOOKUP(CONCATENATE($N$5,$B12,$C12),AVON!$A$6:$N$144,14,FALSE),0)</f>
        <v>0</v>
      </c>
      <c r="O12" s="219">
        <f>_xlfn.IFNA(VLOOKUP(CONCATENATE($O$5,$B12,$C12),MUR!$A$6:$N$203,14,FALSE),0)</f>
        <v>0</v>
      </c>
      <c r="P12" s="219">
        <f>_xlfn.IFNA(VLOOKUP(CONCATENATE($P$5,$B12,$C12),BAL!$A$6:$N$200,14,FALSE),0)</f>
        <v>0</v>
      </c>
      <c r="Q12" s="219">
        <f>_xlfn.IFNA(VLOOKUP(CONCATENATE($Q$5,$B12,$C12),KAL!$A$6:$N$199,14,FALSE),0)</f>
        <v>0</v>
      </c>
      <c r="R12" s="219">
        <f>_xlfn.IFNA(VLOOKUP(CONCATENATE($R$5,$B12,$C12),KEL!$A$6:$N$200,14,FALSE),0)</f>
        <v>0</v>
      </c>
      <c r="S12" s="219">
        <f>_xlfn.IFNA(VLOOKUP(CONCATENATE($S$5,$B12,$C12),'ESP2'!$A$6:$N$200,14,FALSE),0)</f>
        <v>0</v>
      </c>
      <c r="T12" s="219">
        <f>_xlfn.IFNA(VLOOKUP(CONCATENATE($T$5,$B12,$C12),MOON!$A$8:$N$198,14,FALSE),0)</f>
        <v>0</v>
      </c>
      <c r="U12" s="219">
        <f>_xlfn.IFNA(VLOOKUP(CONCATENATE($U$5,$B12,$C12),DRY!$A$8:$N$198,14,FALSE),0)</f>
        <v>0</v>
      </c>
      <c r="V12" s="219">
        <f>_xlfn.IFNA(VLOOKUP(CONCATENATE($W$5,$B12,$C12),WALL!$A$6:$N$198,14,FALSE),0)</f>
        <v>0</v>
      </c>
      <c r="W12" s="219">
        <f>_xlfn.IFNA(VLOOKUP(CONCATENATE($W$5,$B12,$C12),'23SC'!$A$6:$N$198,14,FALSE),0)</f>
        <v>0</v>
      </c>
      <c r="X12" s="219">
        <f>_xlfn.IFNA(VLOOKUP(CONCATENATE($X$5,$B12,$C12),GID!$A$6:$N$198,14,FALSE),0)</f>
        <v>7</v>
      </c>
      <c r="Y12" s="219"/>
      <c r="Z12" s="219"/>
      <c r="AA12" s="219"/>
      <c r="AB12" s="219"/>
      <c r="AC12" s="219"/>
      <c r="AD12" s="219"/>
      <c r="AE12" s="219"/>
      <c r="AF12" s="220"/>
      <c r="AG12" s="207"/>
    </row>
    <row r="13" spans="1:33" x14ac:dyDescent="0.25">
      <c r="A13" s="454"/>
      <c r="B13" s="590" t="s">
        <v>358</v>
      </c>
      <c r="C13" s="215" t="s">
        <v>359</v>
      </c>
      <c r="D13" s="215" t="s">
        <v>239</v>
      </c>
      <c r="E13" s="360">
        <v>45034</v>
      </c>
      <c r="F13" s="361">
        <v>14</v>
      </c>
      <c r="G13" s="591">
        <f t="shared" si="0"/>
        <v>2</v>
      </c>
      <c r="H13" s="592">
        <f>SUM(J13:AH13)+5</f>
        <v>13</v>
      </c>
      <c r="I13" s="361">
        <f t="shared" si="2"/>
        <v>8</v>
      </c>
      <c r="J13" s="381">
        <f>_xlfn.IFNA(VLOOKUP(CONCATENATE($J$5,$B13,$C13),CAP!$A$6:$N$200,14,FALSE),0)</f>
        <v>0</v>
      </c>
      <c r="K13" s="219">
        <f>_xlfn.IFNA(VLOOKUP(CONCATENATE($K$5,$B13,$C13),ALB!$A$6:$N$200,14,FALSE),0)</f>
        <v>0</v>
      </c>
      <c r="L13" s="219">
        <f>_xlfn.IFNA(VLOOKUP(CONCATENATE($L$5,$B13,$C13),'ESP1'!$A$6:$N$200,14,FALSE),0)</f>
        <v>0</v>
      </c>
      <c r="M13" s="219">
        <f>_xlfn.IFNA(VLOOKUP(CONCATENATE($M$5,$B13,$C13),DARD!$A$6:$N$135,14,FALSE),0)</f>
        <v>0</v>
      </c>
      <c r="N13" s="219">
        <f>_xlfn.IFNA(VLOOKUP(CONCATENATE($N$5,$B13,$C13),AVON!$A$6:$N$144,14,FALSE),0)</f>
        <v>0</v>
      </c>
      <c r="O13" s="219">
        <f>_xlfn.IFNA(VLOOKUP(CONCATENATE($O$5,$B13,$C13),MUR!$A$6:$N$203,14,FALSE),0)</f>
        <v>0</v>
      </c>
      <c r="P13" s="219">
        <f>_xlfn.IFNA(VLOOKUP(CONCATENATE($P$5,$B13,$C13),BAL!$A$6:$N$200,14,FALSE),0)</f>
        <v>0</v>
      </c>
      <c r="Q13" s="219">
        <f>_xlfn.IFNA(VLOOKUP(CONCATENATE($Q$5,$B13,$C13),KAL!$A$6:$N$199,14,FALSE),0)</f>
        <v>0</v>
      </c>
      <c r="R13" s="219">
        <f>_xlfn.IFNA(VLOOKUP(CONCATENATE($R$5,$B13,$C13),KEL!$A$6:$N$200,14,FALSE),0)</f>
        <v>6</v>
      </c>
      <c r="S13" s="219">
        <f>_xlfn.IFNA(VLOOKUP(CONCATENATE($S$5,$B13,$C13),'ESP2'!$A$6:$N$200,14,FALSE),0)</f>
        <v>0</v>
      </c>
      <c r="T13" s="219">
        <f>_xlfn.IFNA(VLOOKUP(CONCATENATE($T$5,$B13,$C13),MOON!$A$8:$N$198,14,FALSE),0)</f>
        <v>0</v>
      </c>
      <c r="U13" s="219">
        <f>_xlfn.IFNA(VLOOKUP(CONCATENATE($U$5,$B13,$C13),DRY!$A$8:$N$198,14,FALSE),0)</f>
        <v>2</v>
      </c>
      <c r="V13" s="219">
        <f>_xlfn.IFNA(VLOOKUP(CONCATENATE($W$5,$B13,$C13),WALL!$A$6:$N$198,14,FALSE),0)</f>
        <v>0</v>
      </c>
      <c r="W13" s="219">
        <f>_xlfn.IFNA(VLOOKUP(CONCATENATE($W$5,$B13,$C13),'23SC'!$A$6:$N$198,14,FALSE),0)</f>
        <v>0</v>
      </c>
      <c r="X13" s="219">
        <f>_xlfn.IFNA(VLOOKUP(CONCATENATE($X$5,$B13,$C13),GID!$A$6:$N$198,14,FALSE),0)</f>
        <v>0</v>
      </c>
      <c r="Y13" s="219"/>
      <c r="Z13" s="219"/>
      <c r="AA13" s="219"/>
      <c r="AB13" s="219"/>
      <c r="AC13" s="219"/>
      <c r="AD13" s="219"/>
      <c r="AE13" s="219"/>
      <c r="AF13" s="220">
        <f>_xlfn.IFNA(VLOOKUP(CONCATENATE($AF$5,$B13,$C13),'23SC'!$A$6:$N$231,14,FALSE),0)</f>
        <v>0</v>
      </c>
      <c r="AG13" s="207"/>
    </row>
    <row r="14" spans="1:33" x14ac:dyDescent="0.25">
      <c r="A14" s="454"/>
      <c r="B14" s="214" t="s">
        <v>416</v>
      </c>
      <c r="C14" s="221" t="s">
        <v>398</v>
      </c>
      <c r="D14" s="221" t="s">
        <v>399</v>
      </c>
      <c r="E14" s="222">
        <v>45047</v>
      </c>
      <c r="F14" s="218">
        <v>24</v>
      </c>
      <c r="G14" s="216">
        <f t="shared" si="0"/>
        <v>2</v>
      </c>
      <c r="H14" s="217">
        <f t="shared" ref="H14:H25" si="3">SUM(J14:AH14)</f>
        <v>4</v>
      </c>
      <c r="I14" s="218">
        <f t="shared" si="2"/>
        <v>11</v>
      </c>
      <c r="J14" s="381">
        <f>_xlfn.IFNA(VLOOKUP(CONCATENATE($J$5,$B14,$C14),CAP!$A$6:$N$200,14,FALSE),0)</f>
        <v>0</v>
      </c>
      <c r="K14" s="219">
        <f>_xlfn.IFNA(VLOOKUP(CONCATENATE($K$5,$B14,$C14),ALB!$A$6:$N$200,14,FALSE),0)</f>
        <v>0</v>
      </c>
      <c r="L14" s="219">
        <f>_xlfn.IFNA(VLOOKUP(CONCATENATE($L$5,$B14,$C14),'ESP1'!$A$6:$N$200,14,FALSE),0)</f>
        <v>0</v>
      </c>
      <c r="M14" s="219">
        <f>_xlfn.IFNA(VLOOKUP(CONCATENATE($M$5,$B14,$C14),DARD!$A$6:$N$135,14,FALSE),0)</f>
        <v>0</v>
      </c>
      <c r="N14" s="219">
        <f>_xlfn.IFNA(VLOOKUP(CONCATENATE($N$5,$B14,$C14),AVON!$A$6:$N$144,14,FALSE),0)</f>
        <v>2</v>
      </c>
      <c r="O14" s="219">
        <f>_xlfn.IFNA(VLOOKUP(CONCATENATE($O$5,$B14,$C14),MUR!$A$6:$N$203,14,FALSE),0)</f>
        <v>0</v>
      </c>
      <c r="P14" s="219">
        <f>_xlfn.IFNA(VLOOKUP(CONCATENATE($P$5,$B14,$C14),BAL!$A$6:$N$200,14,FALSE),0)</f>
        <v>0</v>
      </c>
      <c r="Q14" s="219">
        <f>_xlfn.IFNA(VLOOKUP(CONCATENATE($Q$5,$B14,$C14),KAL!$A$6:$N$199,14,FALSE),0)</f>
        <v>2</v>
      </c>
      <c r="R14" s="219">
        <f>_xlfn.IFNA(VLOOKUP(CONCATENATE($R$5,$B14,$C14),KEL!$A$6:$N$200,14,FALSE),0)</f>
        <v>0</v>
      </c>
      <c r="S14" s="219">
        <f>_xlfn.IFNA(VLOOKUP(CONCATENATE($S$5,$B14,$C14),'ESP2'!$A$6:$N$200,14,FALSE),0)</f>
        <v>0</v>
      </c>
      <c r="T14" s="219">
        <f>_xlfn.IFNA(VLOOKUP(CONCATENATE($T$5,$B14,$C14),MOON!$A$8:$N$198,14,FALSE),0)</f>
        <v>0</v>
      </c>
      <c r="U14" s="219">
        <f>_xlfn.IFNA(VLOOKUP(CONCATENATE($U$5,$B14,$C14),DRY!$A$8:$N$198,14,FALSE),0)</f>
        <v>0</v>
      </c>
      <c r="V14" s="219">
        <f>_xlfn.IFNA(VLOOKUP(CONCATENATE($W$5,$B14,$C14),WALL!$A$6:$N$198,14,FALSE),0)</f>
        <v>0</v>
      </c>
      <c r="W14" s="219">
        <f>_xlfn.IFNA(VLOOKUP(CONCATENATE($W$5,$B14,$C14),'23SC'!$A$6:$N$198,14,FALSE),0)</f>
        <v>0</v>
      </c>
      <c r="X14" s="219">
        <f>_xlfn.IFNA(VLOOKUP(CONCATENATE($X$5,$B14,$C14),GID!$A$6:$N$198,14,FALSE),0)</f>
        <v>0</v>
      </c>
      <c r="Y14" s="219"/>
      <c r="Z14" s="219"/>
      <c r="AA14" s="219"/>
      <c r="AB14" s="219"/>
      <c r="AC14" s="219"/>
      <c r="AD14" s="219"/>
      <c r="AE14" s="219"/>
      <c r="AF14" s="220">
        <f>_xlfn.IFNA(VLOOKUP(CONCATENATE($AF$5,$B14,$C14),'23SC'!$A$6:$N$231,14,FALSE),0)</f>
        <v>0</v>
      </c>
      <c r="AG14" s="207"/>
    </row>
    <row r="15" spans="1:33" x14ac:dyDescent="0.25">
      <c r="A15" s="454"/>
      <c r="B15" s="214" t="s">
        <v>384</v>
      </c>
      <c r="C15" s="221" t="s">
        <v>385</v>
      </c>
      <c r="D15" s="221" t="s">
        <v>386</v>
      </c>
      <c r="E15" s="222">
        <v>45028</v>
      </c>
      <c r="F15" s="218">
        <v>17</v>
      </c>
      <c r="G15" s="216">
        <f t="shared" si="0"/>
        <v>1</v>
      </c>
      <c r="H15" s="217">
        <f t="shared" si="3"/>
        <v>7</v>
      </c>
      <c r="I15" s="218">
        <f t="shared" si="2"/>
        <v>10</v>
      </c>
      <c r="J15" s="381">
        <f>_xlfn.IFNA(VLOOKUP(CONCATENATE($J$5,$B15,$C15),CAP!$A$6:$N$200,14,FALSE),0)</f>
        <v>0</v>
      </c>
      <c r="K15" s="219">
        <f>_xlfn.IFNA(VLOOKUP(CONCATENATE($K$5,$B15,$C15),ALB!$A$6:$N$200,14,FALSE),0)</f>
        <v>0</v>
      </c>
      <c r="L15" s="219">
        <f>_xlfn.IFNA(VLOOKUP(CONCATENATE($L$5,$B15,$C15),'ESP1'!$A$6:$N$200,14,FALSE),0)</f>
        <v>0</v>
      </c>
      <c r="M15" s="219">
        <f>_xlfn.IFNA(VLOOKUP(CONCATENATE($M$5,$B15,$C15),DARD!$A$6:$N$135,14,FALSE),0)</f>
        <v>0</v>
      </c>
      <c r="N15" s="219">
        <f>_xlfn.IFNA(VLOOKUP(CONCATENATE($N$5,$B15,$C15),AVON!$A$6:$N$144,14,FALSE),0)</f>
        <v>0</v>
      </c>
      <c r="O15" s="219">
        <f>_xlfn.IFNA(VLOOKUP(CONCATENATE($O$5,$B15,$C15),MUR!$A$6:$N$203,14,FALSE),0)</f>
        <v>0</v>
      </c>
      <c r="P15" s="219">
        <f>_xlfn.IFNA(VLOOKUP(CONCATENATE($P$5,$B15,$C15),BAL!$A$6:$N$200,14,FALSE),0)</f>
        <v>0</v>
      </c>
      <c r="Q15" s="219">
        <f>_xlfn.IFNA(VLOOKUP(CONCATENATE($Q$5,$B15,$C15),KAL!$A$6:$N$199,14,FALSE),0)</f>
        <v>0</v>
      </c>
      <c r="R15" s="219">
        <f>_xlfn.IFNA(VLOOKUP(CONCATENATE($R$5,$B15,$C15),KEL!$A$6:$N$200,14,FALSE),0)</f>
        <v>0</v>
      </c>
      <c r="S15" s="219">
        <f>_xlfn.IFNA(VLOOKUP(CONCATENATE($S$5,$B15,$C15),'ESP2'!$A$6:$N$200,14,FALSE),0)</f>
        <v>0</v>
      </c>
      <c r="T15" s="219">
        <f>_xlfn.IFNA(VLOOKUP(CONCATENATE($T$5,$B15,$C15),MOON!$A$8:$N$198,14,FALSE),0)</f>
        <v>0</v>
      </c>
      <c r="U15" s="219">
        <f>_xlfn.IFNA(VLOOKUP(CONCATENATE($U$5,$B15,$C15),DRY!$A$8:$N$198,14,FALSE),0)</f>
        <v>0</v>
      </c>
      <c r="V15" s="219">
        <f>_xlfn.IFNA(VLOOKUP(CONCATENATE($W$5,$B15,$C15),WALL!$A$6:$N$198,14,FALSE),0)</f>
        <v>7</v>
      </c>
      <c r="W15" s="219">
        <f>_xlfn.IFNA(VLOOKUP(CONCATENATE($W$5,$B15,$C15),'23SC'!$A$6:$N$198,14,FALSE),0)</f>
        <v>0</v>
      </c>
      <c r="X15" s="219">
        <f>_xlfn.IFNA(VLOOKUP(CONCATENATE($X$5,$B15,$C15),GID!$A$6:$N$198,14,FALSE),0)</f>
        <v>0</v>
      </c>
      <c r="Y15" s="219"/>
      <c r="Z15" s="219"/>
      <c r="AA15" s="219"/>
      <c r="AB15" s="219"/>
      <c r="AC15" s="219"/>
      <c r="AD15" s="219"/>
      <c r="AE15" s="219"/>
      <c r="AF15" s="220">
        <f>_xlfn.IFNA(VLOOKUP(CONCATENATE($AF$5,$B15,$C15),'23SC'!$A$6:$N$231,14,FALSE),0)</f>
        <v>0</v>
      </c>
      <c r="AG15" s="207"/>
    </row>
    <row r="16" spans="1:33" x14ac:dyDescent="0.25">
      <c r="A16" s="454"/>
      <c r="B16" s="214" t="s">
        <v>415</v>
      </c>
      <c r="C16" s="221" t="s">
        <v>395</v>
      </c>
      <c r="D16" s="221" t="s">
        <v>396</v>
      </c>
      <c r="E16" s="222">
        <v>45030</v>
      </c>
      <c r="F16" s="218">
        <v>16</v>
      </c>
      <c r="G16" s="216">
        <f t="shared" si="0"/>
        <v>1</v>
      </c>
      <c r="H16" s="217">
        <f t="shared" si="3"/>
        <v>9</v>
      </c>
      <c r="I16" s="218">
        <f t="shared" si="2"/>
        <v>9</v>
      </c>
      <c r="J16" s="381">
        <f>_xlfn.IFNA(VLOOKUP(CONCATENATE($J$5,$B16,$C16),CAP!$A$6:$N$200,14,FALSE),0)</f>
        <v>0</v>
      </c>
      <c r="K16" s="219">
        <f>_xlfn.IFNA(VLOOKUP(CONCATENATE($K$5,$B16,$C16),ALB!$A$6:$N$200,14,FALSE),0)</f>
        <v>0</v>
      </c>
      <c r="L16" s="219">
        <f>_xlfn.IFNA(VLOOKUP(CONCATENATE($L$5,$B16,$C16),'ESP1'!$A$6:$N$200,14,FALSE),0)</f>
        <v>9</v>
      </c>
      <c r="M16" s="219">
        <f>_xlfn.IFNA(VLOOKUP(CONCATENATE($M$5,$B16,$C16),DARD!$A$6:$N$135,14,FALSE),0)</f>
        <v>0</v>
      </c>
      <c r="N16" s="219">
        <f>_xlfn.IFNA(VLOOKUP(CONCATENATE($N$5,$B16,$C16),AVON!$A$6:$N$144,14,FALSE),0)</f>
        <v>0</v>
      </c>
      <c r="O16" s="219">
        <f>_xlfn.IFNA(VLOOKUP(CONCATENATE($O$5,$B16,$C16),MUR!$A$6:$N$203,14,FALSE),0)</f>
        <v>0</v>
      </c>
      <c r="P16" s="219">
        <f>_xlfn.IFNA(VLOOKUP(CONCATENATE($P$5,$B16,$C16),BAL!$A$6:$N$200,14,FALSE),0)</f>
        <v>0</v>
      </c>
      <c r="Q16" s="219">
        <f>_xlfn.IFNA(VLOOKUP(CONCATENATE($Q$5,$B16,$C16),KAL!$A$6:$N$199,14,FALSE),0)</f>
        <v>0</v>
      </c>
      <c r="R16" s="219">
        <f>_xlfn.IFNA(VLOOKUP(CONCATENATE($R$5,$B16,$C16),KEL!$A$6:$N$200,14,FALSE),0)</f>
        <v>0</v>
      </c>
      <c r="S16" s="219">
        <f>_xlfn.IFNA(VLOOKUP(CONCATENATE($S$5,$B16,$C16),'ESP2'!$A$6:$N$200,14,FALSE),0)</f>
        <v>0</v>
      </c>
      <c r="T16" s="219">
        <f>_xlfn.IFNA(VLOOKUP(CONCATENATE($T$5,$B16,$C16),MOON!$A$8:$N$198,14,FALSE),0)</f>
        <v>0</v>
      </c>
      <c r="U16" s="219">
        <f>_xlfn.IFNA(VLOOKUP(CONCATENATE($U$5,$B16,$C16),DRY!$A$8:$N$198,14,FALSE),0)</f>
        <v>0</v>
      </c>
      <c r="V16" s="219">
        <f>_xlfn.IFNA(VLOOKUP(CONCATENATE($W$5,$B16,$C16),WALL!$A$6:$N$198,14,FALSE),0)</f>
        <v>0</v>
      </c>
      <c r="W16" s="219">
        <f>_xlfn.IFNA(VLOOKUP(CONCATENATE($W$5,$B16,$C16),'23SC'!$A$6:$N$198,14,FALSE),0)</f>
        <v>0</v>
      </c>
      <c r="X16" s="219">
        <f>_xlfn.IFNA(VLOOKUP(CONCATENATE($X$5,$B16,$C16),GID!$A$6:$N$198,14,FALSE),0)</f>
        <v>0</v>
      </c>
      <c r="Y16" s="219"/>
      <c r="Z16" s="219"/>
      <c r="AA16" s="219"/>
      <c r="AB16" s="219"/>
      <c r="AC16" s="219"/>
      <c r="AD16" s="219"/>
      <c r="AE16" s="219"/>
      <c r="AF16" s="220">
        <f>_xlfn.IFNA(VLOOKUP(CONCATENATE($AF$5,$B16,$C16),'23SC'!$A$6:$N$231,14,FALSE),0)</f>
        <v>0</v>
      </c>
      <c r="AG16" s="207"/>
    </row>
    <row r="17" spans="1:33" x14ac:dyDescent="0.25">
      <c r="A17" s="454"/>
      <c r="B17" s="214" t="s">
        <v>416</v>
      </c>
      <c r="C17" s="221" t="s">
        <v>422</v>
      </c>
      <c r="D17" s="221" t="s">
        <v>397</v>
      </c>
      <c r="E17" s="222">
        <v>45047</v>
      </c>
      <c r="F17" s="218">
        <v>24</v>
      </c>
      <c r="G17" s="216">
        <f t="shared" si="0"/>
        <v>1</v>
      </c>
      <c r="H17" s="217">
        <f t="shared" si="3"/>
        <v>2</v>
      </c>
      <c r="I17" s="218">
        <f t="shared" si="2"/>
        <v>12</v>
      </c>
      <c r="J17" s="381">
        <f>_xlfn.IFNA(VLOOKUP(CONCATENATE($J$5,$B17,$C17),CAP!$A$6:$N$200,14,FALSE),0)</f>
        <v>0</v>
      </c>
      <c r="K17" s="219">
        <f>_xlfn.IFNA(VLOOKUP(CONCATENATE($K$5,$B17,$C17),ALB!$A$6:$N$200,14,FALSE),0)</f>
        <v>0</v>
      </c>
      <c r="L17" s="219">
        <f>_xlfn.IFNA(VLOOKUP(CONCATENATE($L$5,$B17,$C17),'ESP1'!$A$6:$N$200,14,FALSE),0)</f>
        <v>0</v>
      </c>
      <c r="M17" s="219">
        <f>_xlfn.IFNA(VLOOKUP(CONCATENATE($M$5,$B17,$C17),DARD!$A$6:$N$135,14,FALSE),0)</f>
        <v>0</v>
      </c>
      <c r="N17" s="219">
        <f>_xlfn.IFNA(VLOOKUP(CONCATENATE($N$5,$B17,$C17),AVON!$A$6:$N$144,14,FALSE),0)</f>
        <v>2</v>
      </c>
      <c r="O17" s="219">
        <f>_xlfn.IFNA(VLOOKUP(CONCATENATE($O$5,$B17,$C17),MUR!$A$6:$N$203,14,FALSE),0)</f>
        <v>0</v>
      </c>
      <c r="P17" s="219">
        <f>_xlfn.IFNA(VLOOKUP(CONCATENATE($P$5,$B17,$C17),BAL!$A$6:$N$200,14,FALSE),0)</f>
        <v>0</v>
      </c>
      <c r="Q17" s="219">
        <f>_xlfn.IFNA(VLOOKUP(CONCATENATE($Q$5,$B17,$C17),KAL!$A$6:$N$199,14,FALSE),0)</f>
        <v>0</v>
      </c>
      <c r="R17" s="219">
        <f>_xlfn.IFNA(VLOOKUP(CONCATENATE($R$5,$B17,$C17),KEL!$A$6:$N$200,14,FALSE),0)</f>
        <v>0</v>
      </c>
      <c r="S17" s="219">
        <f>_xlfn.IFNA(VLOOKUP(CONCATENATE($S$5,$B17,$C17),'ESP2'!$A$6:$N$200,14,FALSE),0)</f>
        <v>0</v>
      </c>
      <c r="T17" s="219">
        <f>_xlfn.IFNA(VLOOKUP(CONCATENATE($T$5,$B17,$C17),MOON!$A$8:$N$198,14,FALSE),0)</f>
        <v>0</v>
      </c>
      <c r="U17" s="219">
        <f>_xlfn.IFNA(VLOOKUP(CONCATENATE($U$5,$B17,$C17),DRY!$A$8:$N$198,14,FALSE),0)</f>
        <v>0</v>
      </c>
      <c r="V17" s="219">
        <f>_xlfn.IFNA(VLOOKUP(CONCATENATE($W$5,$B17,$C17),WALL!$A$6:$N$198,14,FALSE),0)</f>
        <v>0</v>
      </c>
      <c r="W17" s="219">
        <f>_xlfn.IFNA(VLOOKUP(CONCATENATE($W$5,$B17,$C17),'23SC'!$A$6:$N$198,14,FALSE),0)</f>
        <v>0</v>
      </c>
      <c r="X17" s="219">
        <f>_xlfn.IFNA(VLOOKUP(CONCATENATE($X$5,$B17,$C17),GID!$A$6:$N$198,14,FALSE),0)</f>
        <v>0</v>
      </c>
      <c r="Y17" s="219"/>
      <c r="Z17" s="219"/>
      <c r="AA17" s="219"/>
      <c r="AB17" s="219"/>
      <c r="AC17" s="219"/>
      <c r="AD17" s="219"/>
      <c r="AE17" s="219"/>
      <c r="AF17" s="220">
        <f>_xlfn.IFNA(VLOOKUP(CONCATENATE($AF$5,$B17,$C17),'23SC'!$A$6:$N$231,14,FALSE),0)</f>
        <v>0</v>
      </c>
      <c r="AG17" s="207"/>
    </row>
    <row r="18" spans="1:33" x14ac:dyDescent="0.25">
      <c r="A18" s="454"/>
      <c r="B18" s="214" t="s">
        <v>382</v>
      </c>
      <c r="C18" s="221" t="s">
        <v>383</v>
      </c>
      <c r="D18" s="221" t="s">
        <v>251</v>
      </c>
      <c r="E18" s="222">
        <v>45028</v>
      </c>
      <c r="F18" s="218">
        <v>15</v>
      </c>
      <c r="G18" s="216">
        <f t="shared" si="0"/>
        <v>0</v>
      </c>
      <c r="H18" s="217">
        <f t="shared" si="3"/>
        <v>0</v>
      </c>
      <c r="I18" s="218">
        <f t="shared" si="2"/>
        <v>13</v>
      </c>
      <c r="J18" s="381">
        <f>_xlfn.IFNA(VLOOKUP(CONCATENATE($J$5,$B18,$C18),CAP!$A$6:$N$200,14,FALSE),0)</f>
        <v>0</v>
      </c>
      <c r="K18" s="219">
        <f>_xlfn.IFNA(VLOOKUP(CONCATENATE($K$5,$B18,$C18),ALB!$A$6:$N$200,14,FALSE),0)</f>
        <v>0</v>
      </c>
      <c r="L18" s="219">
        <f>_xlfn.IFNA(VLOOKUP(CONCATENATE($L$5,$B18,$C18),'ESP1'!$A$6:$N$200,14,FALSE),0)</f>
        <v>0</v>
      </c>
      <c r="M18" s="219">
        <f>_xlfn.IFNA(VLOOKUP(CONCATENATE($M$5,$B18,$C18),DARD!$A$6:$N$135,14,FALSE),0)</f>
        <v>0</v>
      </c>
      <c r="N18" s="219">
        <f>_xlfn.IFNA(VLOOKUP(CONCATENATE($N$5,$B18,$C18),AVON!$A$6:$N$144,14,FALSE),0)</f>
        <v>0</v>
      </c>
      <c r="O18" s="219">
        <f>_xlfn.IFNA(VLOOKUP(CONCATENATE($O$5,$B18,$C18),MUR!$A$6:$N$203,14,FALSE),0)</f>
        <v>0</v>
      </c>
      <c r="P18" s="219">
        <f>_xlfn.IFNA(VLOOKUP(CONCATENATE($P$5,$B18,$C18),BAL!$A$6:$N$200,14,FALSE),0)</f>
        <v>0</v>
      </c>
      <c r="Q18" s="219">
        <f>_xlfn.IFNA(VLOOKUP(CONCATENATE($Q$5,$B18,$C18),KAL!$A$6:$N$199,14,FALSE),0)</f>
        <v>0</v>
      </c>
      <c r="R18" s="219">
        <f>_xlfn.IFNA(VLOOKUP(CONCATENATE($R$5,$B18,$C18),KEL!$A$6:$N$200,14,FALSE),0)</f>
        <v>0</v>
      </c>
      <c r="S18" s="219">
        <f>_xlfn.IFNA(VLOOKUP(CONCATENATE($S$5,$B18,$C18),'ESP2'!$A$6:$N$200,14,FALSE),0)</f>
        <v>0</v>
      </c>
      <c r="T18" s="219">
        <f>_xlfn.IFNA(VLOOKUP(CONCATENATE($T$5,$B18,$C18),MOON!$A$8:$N$198,14,FALSE),0)</f>
        <v>0</v>
      </c>
      <c r="U18" s="219">
        <f>_xlfn.IFNA(VLOOKUP(CONCATENATE($U$5,$B18,$C18),DRY!$A$8:$N$198,14,FALSE),0)</f>
        <v>0</v>
      </c>
      <c r="V18" s="219">
        <f>_xlfn.IFNA(VLOOKUP(CONCATENATE($W$5,$B18,$C18),WALL!$A$6:$N$198,14,FALSE),0)</f>
        <v>0</v>
      </c>
      <c r="W18" s="219">
        <f>_xlfn.IFNA(VLOOKUP(CONCATENATE($W$5,$B18,$C18),'23SC'!$A$6:$N$198,14,FALSE),0)</f>
        <v>0</v>
      </c>
      <c r="X18" s="219">
        <f>_xlfn.IFNA(VLOOKUP(CONCATENATE($X$5,$B18,$C18),GID!$A$6:$N$198,14,FALSE),0)</f>
        <v>0</v>
      </c>
      <c r="Y18" s="219"/>
      <c r="Z18" s="219"/>
      <c r="AA18" s="219"/>
      <c r="AB18" s="219"/>
      <c r="AC18" s="219"/>
      <c r="AD18" s="219"/>
      <c r="AE18" s="219"/>
      <c r="AF18" s="220">
        <f>_xlfn.IFNA(VLOOKUP(CONCATENATE($AF$5,$B18,$C18),'23SC'!$A$6:$N$231,14,FALSE),0)</f>
        <v>0</v>
      </c>
      <c r="AG18" s="207"/>
    </row>
    <row r="19" spans="1:33" s="3" customFormat="1" x14ac:dyDescent="0.25">
      <c r="A19" s="454"/>
      <c r="B19" s="214" t="s">
        <v>387</v>
      </c>
      <c r="C19" s="221" t="s">
        <v>417</v>
      </c>
      <c r="D19" s="221" t="s">
        <v>388</v>
      </c>
      <c r="E19" s="222">
        <v>45051</v>
      </c>
      <c r="F19" s="218">
        <v>21</v>
      </c>
      <c r="G19" s="216">
        <f t="shared" si="0"/>
        <v>0</v>
      </c>
      <c r="H19" s="217">
        <f t="shared" si="3"/>
        <v>0</v>
      </c>
      <c r="I19" s="218">
        <f t="shared" si="2"/>
        <v>13</v>
      </c>
      <c r="J19" s="381">
        <f>_xlfn.IFNA(VLOOKUP(CONCATENATE($J$5,$B19,$C19),CAP!$A$6:$N$200,14,FALSE),0)</f>
        <v>0</v>
      </c>
      <c r="K19" s="219">
        <f>_xlfn.IFNA(VLOOKUP(CONCATENATE($K$5,$B19,$C19),ALB!$A$6:$N$200,14,FALSE),0)</f>
        <v>0</v>
      </c>
      <c r="L19" s="219">
        <f>_xlfn.IFNA(VLOOKUP(CONCATENATE($L$5,$B19,$C19),'ESP1'!$A$6:$N$200,14,FALSE),0)</f>
        <v>0</v>
      </c>
      <c r="M19" s="219">
        <f>_xlfn.IFNA(VLOOKUP(CONCATENATE($M$5,$B19,$C19),DARD!$A$6:$N$135,14,FALSE),0)</f>
        <v>0</v>
      </c>
      <c r="N19" s="219">
        <f>_xlfn.IFNA(VLOOKUP(CONCATENATE($N$5,$B19,$C19),AVON!$A$6:$N$144,14,FALSE),0)</f>
        <v>0</v>
      </c>
      <c r="O19" s="219">
        <f>_xlfn.IFNA(VLOOKUP(CONCATENATE($O$5,$B19,$C19),MUR!$A$6:$N$203,14,FALSE),0)</f>
        <v>0</v>
      </c>
      <c r="P19" s="219">
        <f>_xlfn.IFNA(VLOOKUP(CONCATENATE($P$5,$B19,$C19),BAL!$A$6:$N$200,14,FALSE),0)</f>
        <v>0</v>
      </c>
      <c r="Q19" s="219">
        <f>_xlfn.IFNA(VLOOKUP(CONCATENATE($Q$5,$B19,$C19),KAL!$A$6:$N$199,14,FALSE),0)</f>
        <v>0</v>
      </c>
      <c r="R19" s="219">
        <f>_xlfn.IFNA(VLOOKUP(CONCATENATE($R$5,$B19,$C19),KEL!$A$6:$N$200,14,FALSE),0)</f>
        <v>0</v>
      </c>
      <c r="S19" s="219">
        <f>_xlfn.IFNA(VLOOKUP(CONCATENATE($S$5,$B19,$C19),'ESP2'!$A$6:$N$200,14,FALSE),0)</f>
        <v>0</v>
      </c>
      <c r="T19" s="219">
        <f>_xlfn.IFNA(VLOOKUP(CONCATENATE($T$5,$B19,$C19),MOON!$A$8:$N$198,14,FALSE),0)</f>
        <v>0</v>
      </c>
      <c r="U19" s="219">
        <f>_xlfn.IFNA(VLOOKUP(CONCATENATE($U$5,$B19,$C19),DRY!$A$8:$N$198,14,FALSE),0)</f>
        <v>0</v>
      </c>
      <c r="V19" s="219">
        <f>_xlfn.IFNA(VLOOKUP(CONCATENATE($W$5,$B19,$C19),WALL!$A$6:$N$198,14,FALSE),0)</f>
        <v>0</v>
      </c>
      <c r="W19" s="219">
        <f>_xlfn.IFNA(VLOOKUP(CONCATENATE($W$5,$B19,$C19),'23SC'!$A$6:$N$198,14,FALSE),0)</f>
        <v>0</v>
      </c>
      <c r="X19" s="219">
        <f>_xlfn.IFNA(VLOOKUP(CONCATENATE($X$5,$B19,$C19),GID!$A$6:$N$198,14,FALSE),0)</f>
        <v>0</v>
      </c>
      <c r="Y19" s="219"/>
      <c r="Z19" s="219"/>
      <c r="AA19" s="219"/>
      <c r="AB19" s="219"/>
      <c r="AC19" s="219"/>
      <c r="AD19" s="219"/>
      <c r="AE19" s="219"/>
      <c r="AF19" s="220">
        <f>_xlfn.IFNA(VLOOKUP(CONCATENATE($AF$5,$B19,$C19),'23SC'!$A$6:$N$231,14,FALSE),0)</f>
        <v>0</v>
      </c>
      <c r="AG19" s="207"/>
    </row>
    <row r="20" spans="1:33" s="3" customFormat="1" x14ac:dyDescent="0.25">
      <c r="A20" s="454"/>
      <c r="B20" s="214" t="s">
        <v>414</v>
      </c>
      <c r="C20" s="221" t="s">
        <v>418</v>
      </c>
      <c r="D20" s="221" t="s">
        <v>390</v>
      </c>
      <c r="E20" s="222">
        <v>45044</v>
      </c>
      <c r="F20" s="218">
        <v>15</v>
      </c>
      <c r="G20" s="216">
        <f t="shared" si="0"/>
        <v>0</v>
      </c>
      <c r="H20" s="217">
        <f t="shared" si="3"/>
        <v>0</v>
      </c>
      <c r="I20" s="218">
        <f t="shared" si="2"/>
        <v>13</v>
      </c>
      <c r="J20" s="381">
        <f>_xlfn.IFNA(VLOOKUP(CONCATENATE($J$5,$B20,$C20),CAP!$A$6:$N$200,14,FALSE),0)</f>
        <v>0</v>
      </c>
      <c r="K20" s="219">
        <f>_xlfn.IFNA(VLOOKUP(CONCATENATE($K$5,$B20,$C20),ALB!$A$6:$N$200,14,FALSE),0)</f>
        <v>0</v>
      </c>
      <c r="L20" s="219">
        <f>_xlfn.IFNA(VLOOKUP(CONCATENATE($L$5,$B20,$C20),'ESP1'!$A$6:$N$200,14,FALSE),0)</f>
        <v>0</v>
      </c>
      <c r="M20" s="219">
        <f>_xlfn.IFNA(VLOOKUP(CONCATENATE($M$5,$B20,$C20),DARD!$A$6:$N$135,14,FALSE),0)</f>
        <v>0</v>
      </c>
      <c r="N20" s="219">
        <f>_xlfn.IFNA(VLOOKUP(CONCATENATE($N$5,$B20,$C20),AVON!$A$6:$N$144,14,FALSE),0)</f>
        <v>0</v>
      </c>
      <c r="O20" s="219">
        <f>_xlfn.IFNA(VLOOKUP(CONCATENATE($O$5,$B20,$C20),MUR!$A$6:$N$203,14,FALSE),0)</f>
        <v>0</v>
      </c>
      <c r="P20" s="219">
        <f>_xlfn.IFNA(VLOOKUP(CONCATENATE($P$5,$B20,$C20),BAL!$A$6:$N$200,14,FALSE),0)</f>
        <v>0</v>
      </c>
      <c r="Q20" s="219">
        <f>_xlfn.IFNA(VLOOKUP(CONCATENATE($Q$5,$B20,$C20),KAL!$A$6:$N$199,14,FALSE),0)</f>
        <v>0</v>
      </c>
      <c r="R20" s="219">
        <f>_xlfn.IFNA(VLOOKUP(CONCATENATE($R$5,$B20,$C20),KEL!$A$6:$N$200,14,FALSE),0)</f>
        <v>0</v>
      </c>
      <c r="S20" s="219">
        <f>_xlfn.IFNA(VLOOKUP(CONCATENATE($S$5,$B20,$C20),'ESP2'!$A$6:$N$200,14,FALSE),0)</f>
        <v>0</v>
      </c>
      <c r="T20" s="219">
        <f>_xlfn.IFNA(VLOOKUP(CONCATENATE($T$5,$B20,$C20),MOON!$A$8:$N$198,14,FALSE),0)</f>
        <v>0</v>
      </c>
      <c r="U20" s="219">
        <f>_xlfn.IFNA(VLOOKUP(CONCATENATE($U$5,$B20,$C20),DRY!$A$8:$N$198,14,FALSE),0)</f>
        <v>0</v>
      </c>
      <c r="V20" s="219">
        <f>_xlfn.IFNA(VLOOKUP(CONCATENATE($W$5,$B20,$C20),WALL!$A$6:$N$198,14,FALSE),0)</f>
        <v>0</v>
      </c>
      <c r="W20" s="219">
        <f>_xlfn.IFNA(VLOOKUP(CONCATENATE($W$5,$B20,$C20),'23SC'!$A$6:$N$198,14,FALSE),0)</f>
        <v>0</v>
      </c>
      <c r="X20" s="219">
        <f>_xlfn.IFNA(VLOOKUP(CONCATENATE($X$5,$B20,$C20),GID!$A$6:$N$198,14,FALSE),0)</f>
        <v>0</v>
      </c>
      <c r="Y20" s="219"/>
      <c r="Z20" s="219"/>
      <c r="AA20" s="219"/>
      <c r="AB20" s="219"/>
      <c r="AC20" s="219"/>
      <c r="AD20" s="219"/>
      <c r="AE20" s="219"/>
      <c r="AF20" s="220">
        <f>_xlfn.IFNA(VLOOKUP(CONCATENATE($AF$5,$B20,$C20),'23SC'!$A$6:$N$231,14,FALSE),0)</f>
        <v>0</v>
      </c>
      <c r="AG20" s="207"/>
    </row>
    <row r="21" spans="1:33" x14ac:dyDescent="0.25">
      <c r="A21" s="454"/>
      <c r="B21" s="346" t="s">
        <v>391</v>
      </c>
      <c r="C21" s="326" t="s">
        <v>419</v>
      </c>
      <c r="D21" s="221" t="s">
        <v>392</v>
      </c>
      <c r="E21" s="222">
        <v>45044</v>
      </c>
      <c r="F21" s="218">
        <v>14</v>
      </c>
      <c r="G21" s="216">
        <f t="shared" si="0"/>
        <v>0</v>
      </c>
      <c r="H21" s="217">
        <f t="shared" si="3"/>
        <v>0</v>
      </c>
      <c r="I21" s="218">
        <f t="shared" si="2"/>
        <v>13</v>
      </c>
      <c r="J21" s="381">
        <f>_xlfn.IFNA(VLOOKUP(CONCATENATE($J$5,$B21,$C21),CAP!$A$6:$N$200,14,FALSE),0)</f>
        <v>0</v>
      </c>
      <c r="K21" s="219">
        <f>_xlfn.IFNA(VLOOKUP(CONCATENATE($K$5,$B21,$C21),ALB!$A$6:$N$200,14,FALSE),0)</f>
        <v>0</v>
      </c>
      <c r="L21" s="219">
        <f>_xlfn.IFNA(VLOOKUP(CONCATENATE($L$5,$B21,$C21),'ESP1'!$A$6:$N$200,14,FALSE),0)</f>
        <v>0</v>
      </c>
      <c r="M21" s="219">
        <f>_xlfn.IFNA(VLOOKUP(CONCATENATE($M$5,$B21,$C21),DARD!$A$6:$N$135,14,FALSE),0)</f>
        <v>0</v>
      </c>
      <c r="N21" s="219">
        <f>_xlfn.IFNA(VLOOKUP(CONCATENATE($N$5,$B21,$C21),AVON!$A$6:$N$144,14,FALSE),0)</f>
        <v>0</v>
      </c>
      <c r="O21" s="219">
        <f>_xlfn.IFNA(VLOOKUP(CONCATENATE($O$5,$B21,$C21),MUR!$A$6:$N$203,14,FALSE),0)</f>
        <v>0</v>
      </c>
      <c r="P21" s="219">
        <f>_xlfn.IFNA(VLOOKUP(CONCATENATE($P$5,$B21,$C21),BAL!$A$6:$N$200,14,FALSE),0)</f>
        <v>0</v>
      </c>
      <c r="Q21" s="219">
        <f>_xlfn.IFNA(VLOOKUP(CONCATENATE($Q$5,$B21,$C21),KAL!$A$6:$N$199,14,FALSE),0)</f>
        <v>0</v>
      </c>
      <c r="R21" s="219">
        <f>_xlfn.IFNA(VLOOKUP(CONCATENATE($R$5,$B21,$C21),KEL!$A$6:$N$200,14,FALSE),0)</f>
        <v>0</v>
      </c>
      <c r="S21" s="219">
        <f>_xlfn.IFNA(VLOOKUP(CONCATENATE($S$5,$B21,$C21),'ESP2'!$A$6:$N$200,14,FALSE),0)</f>
        <v>0</v>
      </c>
      <c r="T21" s="219">
        <f>_xlfn.IFNA(VLOOKUP(CONCATENATE($T$5,$B21,$C21),MOON!$A$8:$N$198,14,FALSE),0)</f>
        <v>0</v>
      </c>
      <c r="U21" s="219">
        <f>_xlfn.IFNA(VLOOKUP(CONCATENATE($U$5,$B21,$C21),DRY!$A$8:$N$198,14,FALSE),0)</f>
        <v>0</v>
      </c>
      <c r="V21" s="219">
        <f>_xlfn.IFNA(VLOOKUP(CONCATENATE($W$5,$B21,$C21),WALL!$A$6:$N$198,14,FALSE),0)</f>
        <v>0</v>
      </c>
      <c r="W21" s="219">
        <f>_xlfn.IFNA(VLOOKUP(CONCATENATE($W$5,$B21,$C21),'23SC'!$A$6:$N$198,14,FALSE),0)</f>
        <v>0</v>
      </c>
      <c r="X21" s="219">
        <f>_xlfn.IFNA(VLOOKUP(CONCATENATE($X$5,$B21,$C21),GID!$A$6:$N$198,14,FALSE),0)</f>
        <v>0</v>
      </c>
      <c r="Y21" s="219"/>
      <c r="Z21" s="219"/>
      <c r="AA21" s="219"/>
      <c r="AB21" s="219"/>
      <c r="AC21" s="219"/>
      <c r="AD21" s="219"/>
      <c r="AE21" s="219"/>
      <c r="AF21" s="220">
        <f>_xlfn.IFNA(VLOOKUP(CONCATENATE($AF$5,$B21,$C21),'23SC'!$A$6:$N$231,14,FALSE),0)</f>
        <v>0</v>
      </c>
      <c r="AG21" s="207"/>
    </row>
    <row r="22" spans="1:33" x14ac:dyDescent="0.25">
      <c r="A22" s="454"/>
      <c r="B22" s="214" t="s">
        <v>309</v>
      </c>
      <c r="C22" s="221" t="s">
        <v>355</v>
      </c>
      <c r="D22" s="221" t="s">
        <v>311</v>
      </c>
      <c r="E22" s="222">
        <v>45028</v>
      </c>
      <c r="F22" s="218">
        <v>14</v>
      </c>
      <c r="G22" s="216">
        <f t="shared" si="0"/>
        <v>0</v>
      </c>
      <c r="H22" s="217">
        <f t="shared" si="3"/>
        <v>0</v>
      </c>
      <c r="I22" s="218">
        <f t="shared" si="2"/>
        <v>13</v>
      </c>
      <c r="J22" s="381">
        <f>_xlfn.IFNA(VLOOKUP(CONCATENATE($J$5,$B22,$C22),CAP!$A$6:$N$200,14,FALSE),0)</f>
        <v>0</v>
      </c>
      <c r="K22" s="219">
        <f>_xlfn.IFNA(VLOOKUP(CONCATENATE($K$5,$B22,$C22),ALB!$A$6:$N$200,14,FALSE),0)</f>
        <v>0</v>
      </c>
      <c r="L22" s="219">
        <f>_xlfn.IFNA(VLOOKUP(CONCATENATE($L$5,$B22,$C22),'ESP1'!$A$6:$N$200,14,FALSE),0)</f>
        <v>0</v>
      </c>
      <c r="M22" s="219">
        <f>_xlfn.IFNA(VLOOKUP(CONCATENATE($M$5,$B22,$C22),DARD!$A$6:$N$135,14,FALSE),0)</f>
        <v>0</v>
      </c>
      <c r="N22" s="219">
        <f>_xlfn.IFNA(VLOOKUP(CONCATENATE($N$5,$B22,$C22),AVON!$A$6:$N$144,14,FALSE),0)</f>
        <v>0</v>
      </c>
      <c r="O22" s="219">
        <f>_xlfn.IFNA(VLOOKUP(CONCATENATE($O$5,$B22,$C22),MUR!$A$6:$N$203,14,FALSE),0)</f>
        <v>0</v>
      </c>
      <c r="P22" s="219">
        <f>_xlfn.IFNA(VLOOKUP(CONCATENATE($P$5,$B22,$C22),BAL!$A$6:$N$200,14,FALSE),0)</f>
        <v>0</v>
      </c>
      <c r="Q22" s="219">
        <f>_xlfn.IFNA(VLOOKUP(CONCATENATE($Q$5,$B22,$C22),KAL!$A$6:$N$199,14,FALSE),0)</f>
        <v>0</v>
      </c>
      <c r="R22" s="219">
        <f>_xlfn.IFNA(VLOOKUP(CONCATENATE($R$5,$B22,$C22),KEL!$A$6:$N$200,14,FALSE),0)</f>
        <v>0</v>
      </c>
      <c r="S22" s="219">
        <f>_xlfn.IFNA(VLOOKUP(CONCATENATE($S$5,$B22,$C22),'ESP2'!$A$6:$N$200,14,FALSE),0)</f>
        <v>0</v>
      </c>
      <c r="T22" s="219">
        <f>_xlfn.IFNA(VLOOKUP(CONCATENATE($T$5,$B22,$C22),MOON!$A$8:$N$198,14,FALSE),0)</f>
        <v>0</v>
      </c>
      <c r="U22" s="219">
        <f>_xlfn.IFNA(VLOOKUP(CONCATENATE($U$5,$B22,$C22),DRY!$A$8:$N$198,14,FALSE),0)</f>
        <v>0</v>
      </c>
      <c r="V22" s="219">
        <f>_xlfn.IFNA(VLOOKUP(CONCATENATE($W$5,$B22,$C22),WALL!$A$6:$N$198,14,FALSE),0)</f>
        <v>0</v>
      </c>
      <c r="W22" s="219">
        <f>_xlfn.IFNA(VLOOKUP(CONCATENATE($W$5,$B22,$C22),'23SC'!$A$6:$N$198,14,FALSE),0)</f>
        <v>0</v>
      </c>
      <c r="X22" s="219">
        <f>_xlfn.IFNA(VLOOKUP(CONCATENATE($X$5,$B22,$C22),GID!$A$6:$N$198,14,FALSE),0)</f>
        <v>0</v>
      </c>
      <c r="Y22" s="219"/>
      <c r="Z22" s="219"/>
      <c r="AA22" s="219"/>
      <c r="AB22" s="219"/>
      <c r="AC22" s="219"/>
      <c r="AD22" s="219"/>
      <c r="AE22" s="219"/>
      <c r="AF22" s="220">
        <f>_xlfn.IFNA(VLOOKUP(CONCATENATE($AF$5,$B22,$C22),'23SC'!$A$6:$N$231,14,FALSE),0)</f>
        <v>0</v>
      </c>
      <c r="AG22" s="207"/>
    </row>
    <row r="23" spans="1:33" x14ac:dyDescent="0.25">
      <c r="A23" s="454"/>
      <c r="B23" s="214" t="s">
        <v>391</v>
      </c>
      <c r="C23" s="221" t="s">
        <v>420</v>
      </c>
      <c r="D23" s="215" t="s">
        <v>392</v>
      </c>
      <c r="E23" s="222">
        <v>45029</v>
      </c>
      <c r="F23" s="218">
        <v>14</v>
      </c>
      <c r="G23" s="216">
        <f t="shared" si="0"/>
        <v>0</v>
      </c>
      <c r="H23" s="217">
        <f t="shared" si="3"/>
        <v>0</v>
      </c>
      <c r="I23" s="218">
        <f t="shared" si="2"/>
        <v>13</v>
      </c>
      <c r="J23" s="381">
        <f>_xlfn.IFNA(VLOOKUP(CONCATENATE($J$5,$B23,$C23),CAP!$A$6:$N$200,14,FALSE),0)</f>
        <v>0</v>
      </c>
      <c r="K23" s="219">
        <f>_xlfn.IFNA(VLOOKUP(CONCATENATE($K$5,$B23,$C23),ALB!$A$6:$N$200,14,FALSE),0)</f>
        <v>0</v>
      </c>
      <c r="L23" s="219">
        <f>_xlfn.IFNA(VLOOKUP(CONCATENATE($L$5,$B23,$C23),'ESP1'!$A$6:$N$200,14,FALSE),0)</f>
        <v>0</v>
      </c>
      <c r="M23" s="219">
        <f>_xlfn.IFNA(VLOOKUP(CONCATENATE($M$5,$B23,$C23),DARD!$A$6:$N$135,14,FALSE),0)</f>
        <v>0</v>
      </c>
      <c r="N23" s="219">
        <f>_xlfn.IFNA(VLOOKUP(CONCATENATE($N$5,$B23,$C23),AVON!$A$6:$N$144,14,FALSE),0)</f>
        <v>0</v>
      </c>
      <c r="O23" s="219">
        <f>_xlfn.IFNA(VLOOKUP(CONCATENATE($O$5,$B23,$C23),MUR!$A$6:$N$203,14,FALSE),0)</f>
        <v>0</v>
      </c>
      <c r="P23" s="219">
        <f>_xlfn.IFNA(VLOOKUP(CONCATENATE($P$5,$B23,$C23),BAL!$A$6:$N$200,14,FALSE),0)</f>
        <v>0</v>
      </c>
      <c r="Q23" s="219">
        <f>_xlfn.IFNA(VLOOKUP(CONCATENATE($Q$5,$B23,$C23),KAL!$A$6:$N$199,14,FALSE),0)</f>
        <v>0</v>
      </c>
      <c r="R23" s="219">
        <f>_xlfn.IFNA(VLOOKUP(CONCATENATE($R$5,$B23,$C23),KEL!$A$6:$N$200,14,FALSE),0)</f>
        <v>0</v>
      </c>
      <c r="S23" s="219">
        <f>_xlfn.IFNA(VLOOKUP(CONCATENATE($S$5,$B23,$C23),'ESP2'!$A$6:$N$200,14,FALSE),0)</f>
        <v>0</v>
      </c>
      <c r="T23" s="219">
        <f>_xlfn.IFNA(VLOOKUP(CONCATENATE($T$5,$B23,$C23),MOON!$A$8:$N$198,14,FALSE),0)</f>
        <v>0</v>
      </c>
      <c r="U23" s="219">
        <f>_xlfn.IFNA(VLOOKUP(CONCATENATE($U$5,$B23,$C23),DRY!$A$8:$N$198,14,FALSE),0)</f>
        <v>0</v>
      </c>
      <c r="V23" s="219">
        <f>_xlfn.IFNA(VLOOKUP(CONCATENATE($W$5,$B23,$C23),WALL!$A$6:$N$198,14,FALSE),0)</f>
        <v>0</v>
      </c>
      <c r="W23" s="219">
        <f>_xlfn.IFNA(VLOOKUP(CONCATENATE($W$5,$B23,$C23),'23SC'!$A$6:$N$198,14,FALSE),0)</f>
        <v>0</v>
      </c>
      <c r="X23" s="219">
        <f>_xlfn.IFNA(VLOOKUP(CONCATENATE($X$5,$B23,$C23),GID!$A$6:$N$198,14,FALSE),0)</f>
        <v>0</v>
      </c>
      <c r="Y23" s="219"/>
      <c r="Z23" s="219"/>
      <c r="AA23" s="219"/>
      <c r="AB23" s="219"/>
      <c r="AC23" s="219"/>
      <c r="AD23" s="219"/>
      <c r="AE23" s="219"/>
      <c r="AF23" s="220">
        <f>_xlfn.IFNA(VLOOKUP(CONCATENATE($AF$5,$B23,$C23),'23SC'!$A$6:$N$231,14,FALSE),0)</f>
        <v>0</v>
      </c>
      <c r="AG23" s="207"/>
    </row>
    <row r="24" spans="1:33" x14ac:dyDescent="0.25">
      <c r="A24" s="454"/>
      <c r="B24" s="214" t="s">
        <v>391</v>
      </c>
      <c r="C24" s="221" t="s">
        <v>421</v>
      </c>
      <c r="D24" s="221" t="s">
        <v>392</v>
      </c>
      <c r="E24" s="222">
        <v>45029</v>
      </c>
      <c r="F24" s="218">
        <v>14</v>
      </c>
      <c r="G24" s="216">
        <f t="shared" si="0"/>
        <v>0</v>
      </c>
      <c r="H24" s="217">
        <f t="shared" si="3"/>
        <v>0</v>
      </c>
      <c r="I24" s="218">
        <f t="shared" si="2"/>
        <v>13</v>
      </c>
      <c r="J24" s="381">
        <f>_xlfn.IFNA(VLOOKUP(CONCATENATE($J$5,$B24,$C24),CAP!$A$6:$N$200,14,FALSE),0)</f>
        <v>0</v>
      </c>
      <c r="K24" s="219">
        <f>_xlfn.IFNA(VLOOKUP(CONCATENATE($K$5,$B24,$C24),ALB!$A$6:$N$200,14,FALSE),0)</f>
        <v>0</v>
      </c>
      <c r="L24" s="219">
        <f>_xlfn.IFNA(VLOOKUP(CONCATENATE($L$5,$B24,$C24),'ESP1'!$A$6:$N$200,14,FALSE),0)</f>
        <v>0</v>
      </c>
      <c r="M24" s="219">
        <f>_xlfn.IFNA(VLOOKUP(CONCATENATE($M$5,$B24,$C24),DARD!$A$6:$N$135,14,FALSE),0)</f>
        <v>0</v>
      </c>
      <c r="N24" s="219">
        <f>_xlfn.IFNA(VLOOKUP(CONCATENATE($N$5,$B24,$C24),AVON!$A$6:$N$144,14,FALSE),0)</f>
        <v>0</v>
      </c>
      <c r="O24" s="219">
        <f>_xlfn.IFNA(VLOOKUP(CONCATENATE($O$5,$B24,$C24),MUR!$A$6:$N$203,14,FALSE),0)</f>
        <v>0</v>
      </c>
      <c r="P24" s="219">
        <f>_xlfn.IFNA(VLOOKUP(CONCATENATE($P$5,$B24,$C24),BAL!$A$6:$N$200,14,FALSE),0)</f>
        <v>0</v>
      </c>
      <c r="Q24" s="219">
        <f>_xlfn.IFNA(VLOOKUP(CONCATENATE($Q$5,$B24,$C24),KAL!$A$6:$N$199,14,FALSE),0)</f>
        <v>0</v>
      </c>
      <c r="R24" s="219">
        <f>_xlfn.IFNA(VLOOKUP(CONCATENATE($R$5,$B24,$C24),KEL!$A$6:$N$200,14,FALSE),0)</f>
        <v>0</v>
      </c>
      <c r="S24" s="219">
        <f>_xlfn.IFNA(VLOOKUP(CONCATENATE($S$5,$B24,$C24),'ESP2'!$A$6:$N$200,14,FALSE),0)</f>
        <v>0</v>
      </c>
      <c r="T24" s="219">
        <f>_xlfn.IFNA(VLOOKUP(CONCATENATE($T$5,$B24,$C24),MOON!$A$8:$N$198,14,FALSE),0)</f>
        <v>0</v>
      </c>
      <c r="U24" s="219">
        <f>_xlfn.IFNA(VLOOKUP(CONCATENATE($U$5,$B24,$C24),DRY!$A$8:$N$198,14,FALSE),0)</f>
        <v>0</v>
      </c>
      <c r="V24" s="219">
        <f>_xlfn.IFNA(VLOOKUP(CONCATENATE($W$5,$B24,$C24),WALL!$A$6:$N$198,14,FALSE),0)</f>
        <v>0</v>
      </c>
      <c r="W24" s="219">
        <f>_xlfn.IFNA(VLOOKUP(CONCATENATE($W$5,$B24,$C24),'23SC'!$A$6:$N$198,14,FALSE),0)</f>
        <v>0</v>
      </c>
      <c r="X24" s="219">
        <f>_xlfn.IFNA(VLOOKUP(CONCATENATE($X$5,$B24,$C24),GID!$A$6:$N$198,14,FALSE),0)</f>
        <v>0</v>
      </c>
      <c r="Y24" s="219"/>
      <c r="Z24" s="219"/>
      <c r="AA24" s="219"/>
      <c r="AB24" s="219"/>
      <c r="AC24" s="219"/>
      <c r="AD24" s="219"/>
      <c r="AE24" s="219"/>
      <c r="AF24" s="220">
        <f>_xlfn.IFNA(VLOOKUP(CONCATENATE($AF$5,$B24,$C24),'23SC'!$A$6:$N$231,14,FALSE),0)</f>
        <v>0</v>
      </c>
      <c r="AG24" s="206"/>
    </row>
    <row r="25" spans="1:33" x14ac:dyDescent="0.25">
      <c r="A25" s="454"/>
      <c r="B25" s="214" t="s">
        <v>715</v>
      </c>
      <c r="C25" s="221" t="s">
        <v>716</v>
      </c>
      <c r="D25" s="221" t="s">
        <v>122</v>
      </c>
      <c r="E25" s="222">
        <v>45028</v>
      </c>
      <c r="F25" s="218">
        <v>11</v>
      </c>
      <c r="G25" s="216">
        <f t="shared" si="0"/>
        <v>0</v>
      </c>
      <c r="H25" s="217">
        <f t="shared" si="3"/>
        <v>0</v>
      </c>
      <c r="I25" s="218">
        <f t="shared" si="2"/>
        <v>13</v>
      </c>
      <c r="J25" s="381">
        <f>_xlfn.IFNA(VLOOKUP(CONCATENATE($J$5,$B25,$C25),CAP!$A$6:$N$200,14,FALSE),0)</f>
        <v>0</v>
      </c>
      <c r="K25" s="219">
        <f>_xlfn.IFNA(VLOOKUP(CONCATENATE($K$5,$B25,$C25),ALB!$A$6:$N$200,14,FALSE),0)</f>
        <v>0</v>
      </c>
      <c r="L25" s="219">
        <f>_xlfn.IFNA(VLOOKUP(CONCATENATE($L$5,$B25,$C25),'ESP1'!$A$6:$N$200,14,FALSE),0)</f>
        <v>0</v>
      </c>
      <c r="M25" s="219">
        <f>_xlfn.IFNA(VLOOKUP(CONCATENATE($M$5,$B25,$C25),DARD!$A$6:$N$135,14,FALSE),0)</f>
        <v>0</v>
      </c>
      <c r="N25" s="219">
        <f>_xlfn.IFNA(VLOOKUP(CONCATENATE($N$5,$B25,$C25),AVON!$A$6:$N$144,14,FALSE),0)</f>
        <v>0</v>
      </c>
      <c r="O25" s="219">
        <f>_xlfn.IFNA(VLOOKUP(CONCATENATE($O$5,$B25,$C25),MUR!$A$6:$N$203,14,FALSE),0)</f>
        <v>0</v>
      </c>
      <c r="P25" s="219">
        <f>_xlfn.IFNA(VLOOKUP(CONCATENATE($P$5,$B25,$C25),BAL!$A$6:$N$200,14,FALSE),0)</f>
        <v>0</v>
      </c>
      <c r="Q25" s="219">
        <f>_xlfn.IFNA(VLOOKUP(CONCATENATE($Q$5,$B25,$C25),KAL!$A$6:$N$199,14,FALSE),0)</f>
        <v>0</v>
      </c>
      <c r="R25" s="219">
        <f>_xlfn.IFNA(VLOOKUP(CONCATENATE($R$5,$B25,$C25),KEL!$A$6:$N$200,14,FALSE),0)</f>
        <v>0</v>
      </c>
      <c r="S25" s="219">
        <f>_xlfn.IFNA(VLOOKUP(CONCATENATE($S$5,$B25,$C25),'ESP2'!$A$6:$N$200,14,FALSE),0)</f>
        <v>0</v>
      </c>
      <c r="T25" s="219">
        <f>_xlfn.IFNA(VLOOKUP(CONCATENATE($T$5,$B25,$C25),MOON!$A$8:$N$198,14,FALSE),0)</f>
        <v>0</v>
      </c>
      <c r="U25" s="219">
        <f>_xlfn.IFNA(VLOOKUP(CONCATENATE($U$5,$B25,$C25),DRY!$A$8:$N$198,14,FALSE),0)</f>
        <v>0</v>
      </c>
      <c r="V25" s="219">
        <f>_xlfn.IFNA(VLOOKUP(CONCATENATE($W$5,$B25,$C25),WALL!$A$6:$N$198,14,FALSE),0)</f>
        <v>0</v>
      </c>
      <c r="W25" s="219">
        <f>_xlfn.IFNA(VLOOKUP(CONCATENATE($W$5,$B25,$C25),'23SC'!$A$6:$N$198,14,FALSE),0)</f>
        <v>0</v>
      </c>
      <c r="X25" s="219">
        <f>_xlfn.IFNA(VLOOKUP(CONCATENATE($X$5,$B25,$C25),GID!$A$6:$N$198,14,FALSE),0)</f>
        <v>0</v>
      </c>
      <c r="Y25" s="219"/>
      <c r="Z25" s="219"/>
      <c r="AA25" s="219"/>
      <c r="AB25" s="219"/>
      <c r="AC25" s="219"/>
      <c r="AD25" s="219"/>
      <c r="AE25" s="219"/>
      <c r="AF25" s="220">
        <f>_xlfn.IFNA(VLOOKUP(CONCATENATE($AF$5,$B25,$C25),'23SC'!$A$6:$N$231,14,FALSE),0)</f>
        <v>0</v>
      </c>
      <c r="AG25" s="206"/>
    </row>
    <row r="26" spans="1:33" x14ac:dyDescent="0.25">
      <c r="A26" s="454"/>
      <c r="B26" s="214"/>
      <c r="C26" s="221"/>
      <c r="D26" s="221"/>
      <c r="E26" s="222"/>
      <c r="F26" s="218"/>
      <c r="G26" s="216"/>
      <c r="H26" s="217"/>
      <c r="I26" s="218"/>
      <c r="J26" s="381">
        <f>_xlfn.IFNA(VLOOKUP(CONCATENATE($J$5,$B26,$C26),CAP!$A$6:$N$200,14,FALSE),0)</f>
        <v>0</v>
      </c>
      <c r="K26" s="219">
        <f>_xlfn.IFNA(VLOOKUP(CONCATENATE($K$5,$B26,$C26),ALB!$A$6:$N$200,14,FALSE),0)</f>
        <v>0</v>
      </c>
      <c r="L26" s="219">
        <f>_xlfn.IFNA(VLOOKUP(CONCATENATE($L$5,$B26,$C26),'ESP1'!$A$6:$N$200,14,FALSE),0)</f>
        <v>0</v>
      </c>
      <c r="M26" s="219">
        <f>_xlfn.IFNA(VLOOKUP(CONCATENATE($M$5,$B26,$C26),DARD!$A$6:$N$135,14,FALSE),0)</f>
        <v>0</v>
      </c>
      <c r="N26" s="219">
        <f>_xlfn.IFNA(VLOOKUP(CONCATENATE($N$5,$B26,$C26),AVON!$A$6:$N$144,14,FALSE),0)</f>
        <v>0</v>
      </c>
      <c r="O26" s="219">
        <f>_xlfn.IFNA(VLOOKUP(CONCATENATE($O$5,$B26,$C26),MUR!$A$6:$N$203,14,FALSE),0)</f>
        <v>0</v>
      </c>
      <c r="P26" s="219">
        <f>_xlfn.IFNA(VLOOKUP(CONCATENATE($P$5,$B26,$C26),BAL!$A$6:$N$200,14,FALSE),0)</f>
        <v>0</v>
      </c>
      <c r="Q26" s="219">
        <f>_xlfn.IFNA(VLOOKUP(CONCATENATE($Q$5,$B26,$C26),KAL!$A$6:$N$199,14,FALSE),0)</f>
        <v>0</v>
      </c>
      <c r="R26" s="219">
        <f>_xlfn.IFNA(VLOOKUP(CONCATENATE($R$5,$B26,$C26),KEL!$A$6:$N$200,14,FALSE),0)</f>
        <v>0</v>
      </c>
      <c r="S26" s="219">
        <f>_xlfn.IFNA(VLOOKUP(CONCATENATE($S$5,$B26,$C26),'ESP2'!$A$6:$N$200,14,FALSE),0)</f>
        <v>0</v>
      </c>
      <c r="T26" s="219">
        <f>_xlfn.IFNA(VLOOKUP(CONCATENATE($T$5,$B26,$C26),MOON!$A$8:$N$198,14,FALSE),0)</f>
        <v>0</v>
      </c>
      <c r="U26" s="219">
        <f>_xlfn.IFNA(VLOOKUP(CONCATENATE($U$5,$B26,$C26),DRY!$A$8:$N$198,14,FALSE),0)</f>
        <v>0</v>
      </c>
      <c r="V26" s="219">
        <f>_xlfn.IFNA(VLOOKUP(CONCATENATE($W$5,$B26,$C26),WALL!$A$6:$N$198,14,FALSE),0)</f>
        <v>0</v>
      </c>
      <c r="W26" s="219">
        <f>_xlfn.IFNA(VLOOKUP(CONCATENATE($W$5,$B26,$C26),'23SC'!$A$6:$N$198,14,FALSE),0)</f>
        <v>0</v>
      </c>
      <c r="X26" s="219">
        <f>_xlfn.IFNA(VLOOKUP(CONCATENATE($X$5,$B26,$C26),GID!$A$6:$N$198,14,FALSE),0)</f>
        <v>0</v>
      </c>
      <c r="Y26" s="219"/>
      <c r="Z26" s="219"/>
      <c r="AA26" s="219"/>
      <c r="AB26" s="219"/>
      <c r="AC26" s="219"/>
      <c r="AD26" s="219"/>
      <c r="AE26" s="219"/>
      <c r="AF26" s="220">
        <f>_xlfn.IFNA(VLOOKUP(CONCATENATE($AF$5,$B26,$C26),'23SC'!$A$6:$N$231,14,FALSE),0)</f>
        <v>0</v>
      </c>
      <c r="AG26" s="206"/>
    </row>
    <row r="27" spans="1:33" x14ac:dyDescent="0.25">
      <c r="A27" s="454"/>
      <c r="B27" s="214"/>
      <c r="C27" s="221"/>
      <c r="D27" s="221"/>
      <c r="E27" s="222"/>
      <c r="F27" s="218"/>
      <c r="G27" s="216"/>
      <c r="H27" s="217"/>
      <c r="I27" s="218"/>
      <c r="J27" s="381">
        <f>_xlfn.IFNA(VLOOKUP(CONCATENATE($J$5,$B27,$C27),CAP!$A$6:$N$200,14,FALSE),0)</f>
        <v>0</v>
      </c>
      <c r="K27" s="219">
        <f>_xlfn.IFNA(VLOOKUP(CONCATENATE($K$5,$B27,$C27),ALB!$A$6:$N$200,14,FALSE),0)</f>
        <v>0</v>
      </c>
      <c r="L27" s="219">
        <f>_xlfn.IFNA(VLOOKUP(CONCATENATE($L$5,$B27,$C27),'ESP1'!$A$6:$N$200,14,FALSE),0)</f>
        <v>0</v>
      </c>
      <c r="M27" s="219">
        <f>_xlfn.IFNA(VLOOKUP(CONCATENATE($M$5,$B27,$C27),DARD!$A$6:$N$135,14,FALSE),0)</f>
        <v>0</v>
      </c>
      <c r="N27" s="219">
        <f>_xlfn.IFNA(VLOOKUP(CONCATENATE($N$5,$B27,$C27),AVON!$A$6:$N$144,14,FALSE),0)</f>
        <v>0</v>
      </c>
      <c r="O27" s="219">
        <f>_xlfn.IFNA(VLOOKUP(CONCATENATE($O$5,$B27,$C27),MUR!$A$6:$N$203,14,FALSE),0)</f>
        <v>0</v>
      </c>
      <c r="P27" s="219">
        <f>_xlfn.IFNA(VLOOKUP(CONCATENATE($P$5,$B27,$C27),BAL!$A$6:$N$200,14,FALSE),0)</f>
        <v>0</v>
      </c>
      <c r="Q27" s="219">
        <f>_xlfn.IFNA(VLOOKUP(CONCATENATE($Q$5,$B27,$C27),KAL!$A$6:$N$199,14,FALSE),0)</f>
        <v>0</v>
      </c>
      <c r="R27" s="219">
        <f>_xlfn.IFNA(VLOOKUP(CONCATENATE($R$5,$B27,$C27),KEL!$A$6:$N$200,14,FALSE),0)</f>
        <v>0</v>
      </c>
      <c r="S27" s="417">
        <f>_xlfn.IFNA(VLOOKUP(CONCATENATE($S$5,$B27,$C27),'ESP2'!$A$6:$N$200,14,FALSE),0)</f>
        <v>0</v>
      </c>
      <c r="T27" s="219">
        <f>_xlfn.IFNA(VLOOKUP(CONCATENATE($T$5,$B27,$C27),MOON!$A$8:$N$198,14,FALSE),0)</f>
        <v>0</v>
      </c>
      <c r="U27" s="219">
        <f>_xlfn.IFNA(VLOOKUP(CONCATENATE($U$5,$B27,$C27),DRY!$A$8:$N$198,14,FALSE),0)</f>
        <v>0</v>
      </c>
      <c r="V27" s="219">
        <f>_xlfn.IFNA(VLOOKUP(CONCATENATE($W$5,$B27,$C27),WALL!$A$6:$N$198,14,FALSE),0)</f>
        <v>0</v>
      </c>
      <c r="W27" s="219">
        <f>_xlfn.IFNA(VLOOKUP(CONCATENATE($W$5,$B27,$C27),[2]SC23!$A$6:$N$198,14,FALSE),0)</f>
        <v>0</v>
      </c>
      <c r="X27" s="219">
        <f>_xlfn.IFNA(VLOOKUP(CONCATENATE($X$5,$B27,$C27),GID!$A$6:$N$198,14,FALSE),0)</f>
        <v>0</v>
      </c>
      <c r="Y27" s="219"/>
      <c r="Z27" s="219"/>
      <c r="AA27" s="219"/>
      <c r="AB27" s="219"/>
      <c r="AC27" s="219"/>
      <c r="AD27" s="219"/>
      <c r="AE27" s="219"/>
      <c r="AF27" s="220">
        <f>_xlfn.IFNA(VLOOKUP(CONCATENATE($AF$5,$B27,$C27),'23SC'!$A$6:$N$231,14,FALSE),0)</f>
        <v>0</v>
      </c>
      <c r="AG27" s="207"/>
    </row>
    <row r="28" spans="1:33" x14ac:dyDescent="0.25">
      <c r="A28" s="454"/>
      <c r="B28" s="214"/>
      <c r="C28" s="221"/>
      <c r="D28" s="221"/>
      <c r="E28" s="222"/>
      <c r="F28" s="218"/>
      <c r="G28" s="216"/>
      <c r="H28" s="217"/>
      <c r="I28" s="218"/>
      <c r="J28" s="381">
        <f>_xlfn.IFNA(VLOOKUP(CONCATENATE($J$5,$B28,$C28),CAP!$A$6:$N$200,14,FALSE),0)</f>
        <v>0</v>
      </c>
      <c r="K28" s="219">
        <f>_xlfn.IFNA(VLOOKUP(CONCATENATE($K$5,$B28,$C28),ALB!$A$6:$N$200,14,FALSE),0)</f>
        <v>0</v>
      </c>
      <c r="L28" s="219">
        <f>_xlfn.IFNA(VLOOKUP(CONCATENATE($L$5,$B28,$C28),'ESP1'!$A$6:$N$200,14,FALSE),0)</f>
        <v>0</v>
      </c>
      <c r="M28" s="219">
        <f>_xlfn.IFNA(VLOOKUP(CONCATENATE($M$5,$B28,$C28),DARD!$A$6:$N$135,14,FALSE),0)</f>
        <v>0</v>
      </c>
      <c r="N28" s="219">
        <f>_xlfn.IFNA(VLOOKUP(CONCATENATE($N$5,$B28,$C28),AVON!$A$6:$N$144,14,FALSE),0)</f>
        <v>0</v>
      </c>
      <c r="O28" s="219">
        <f>_xlfn.IFNA(VLOOKUP(CONCATENATE($O$5,$B28,$C28),MUR!$A$6:$N$203,14,FALSE),0)</f>
        <v>0</v>
      </c>
      <c r="P28" s="219">
        <f>_xlfn.IFNA(VLOOKUP(CONCATENATE($P$5,$B28,$C28),BAL!$A$6:$N$200,14,FALSE),0)</f>
        <v>0</v>
      </c>
      <c r="Q28" s="219">
        <f>_xlfn.IFNA(VLOOKUP(CONCATENATE($Q$5,$B28,$C28),KAL!$A$6:$N$199,14,FALSE),0)</f>
        <v>0</v>
      </c>
      <c r="R28" s="219">
        <f>_xlfn.IFNA(VLOOKUP(CONCATENATE($R$5,$B28,$C28),KEL!$A$6:$N$200,14,FALSE),0)</f>
        <v>0</v>
      </c>
      <c r="S28" s="219">
        <f>_xlfn.IFNA(VLOOKUP(CONCATENATE($S$5,$B28,$C28),'ESP2'!$A$8:$N$198,14,FALSE),0)</f>
        <v>0</v>
      </c>
      <c r="T28" s="219">
        <f>_xlfn.IFNA(VLOOKUP(CONCATENATE($T$5,$B28,$C28),MOON!$A$8:$N$198,14,FALSE),0)</f>
        <v>0</v>
      </c>
      <c r="U28" s="219">
        <f>_xlfn.IFNA(VLOOKUP(CONCATENATE($U$5,$B28,$C28),DRY!$A$8:$N$198,14,FALSE),0)</f>
        <v>0</v>
      </c>
      <c r="V28" s="219">
        <f>_xlfn.IFNA(VLOOKUP(CONCATENATE($W$5,$B28,$C28),WALL!$A$6:$N$198,14,FALSE),0)</f>
        <v>0</v>
      </c>
      <c r="W28" s="219">
        <f>_xlfn.IFNA(VLOOKUP(CONCATENATE($W$5,$B28,$C28),[2]SC23!$A$6:$N$198,14,FALSE),0)</f>
        <v>0</v>
      </c>
      <c r="X28" s="219">
        <f>_xlfn.IFNA(VLOOKUP(CONCATENATE($X$5,$B28,$C28),GID!$A$6:$N$198,14,FALSE),0)</f>
        <v>0</v>
      </c>
      <c r="Y28" s="219"/>
      <c r="Z28" s="219"/>
      <c r="AA28" s="219"/>
      <c r="AB28" s="219"/>
      <c r="AC28" s="219"/>
      <c r="AD28" s="219"/>
      <c r="AE28" s="219"/>
      <c r="AF28" s="220">
        <f>_xlfn.IFNA(VLOOKUP(CONCATENATE($AF$5,$B28,$C28),'23SC'!$A$6:$N$231,14,FALSE),0)</f>
        <v>0</v>
      </c>
      <c r="AG28" s="207"/>
    </row>
    <row r="29" spans="1:33" x14ac:dyDescent="0.25">
      <c r="A29" s="454"/>
      <c r="B29" s="214"/>
      <c r="C29" s="221"/>
      <c r="D29" s="221"/>
      <c r="E29" s="222"/>
      <c r="F29" s="218"/>
      <c r="G29" s="216"/>
      <c r="H29" s="217"/>
      <c r="I29" s="218"/>
      <c r="J29" s="381">
        <f>_xlfn.IFNA(VLOOKUP(CONCATENATE($J$5,$B29,$C29),CAP!$A$6:$N$200,14,FALSE),0)</f>
        <v>0</v>
      </c>
      <c r="K29" s="219">
        <f>_xlfn.IFNA(VLOOKUP(CONCATENATE($K$5,$B29,$C29),ALB!$A$6:$N$200,14,FALSE),0)</f>
        <v>0</v>
      </c>
      <c r="L29" s="219">
        <f>_xlfn.IFNA(VLOOKUP(CONCATENATE($L$5,$B29,$C29),'ESP1'!$A$6:$N$200,14,FALSE),0)</f>
        <v>0</v>
      </c>
      <c r="M29" s="219">
        <f>_xlfn.IFNA(VLOOKUP(CONCATENATE($M$5,$B29,$C29),DARD!$A$6:$N$135,14,FALSE),0)</f>
        <v>0</v>
      </c>
      <c r="N29" s="219">
        <f>_xlfn.IFNA(VLOOKUP(CONCATENATE($N$5,$B29,$C29),AVON!$A$6:$N$144,14,FALSE),0)</f>
        <v>0</v>
      </c>
      <c r="O29" s="219">
        <f>_xlfn.IFNA(VLOOKUP(CONCATENATE($O$5,$B29,$C29),MUR!$A$6:$N$203,14,FALSE),0)</f>
        <v>0</v>
      </c>
      <c r="P29" s="219">
        <f>_xlfn.IFNA(VLOOKUP(CONCATENATE($P$5,$B29,$C29),BAL!$A$6:$N$200,14,FALSE),0)</f>
        <v>0</v>
      </c>
      <c r="Q29" s="219">
        <f>_xlfn.IFNA(VLOOKUP(CONCATENATE($Q$5,$B29,$C29),KAL!$A$6:$N$199,14,FALSE),0)</f>
        <v>0</v>
      </c>
      <c r="R29" s="219">
        <f>_xlfn.IFNA(VLOOKUP(CONCATENATE($R$5,$B29,$C29),KEL!$A$6:$N$200,14,FALSE),0)</f>
        <v>0</v>
      </c>
      <c r="S29" s="219">
        <f>_xlfn.IFNA(VLOOKUP(CONCATENATE($S$5,$B29,$C29),'ESP2'!$A$6:$N$194,14,FALSE),0)</f>
        <v>0</v>
      </c>
      <c r="T29" s="219">
        <f>_xlfn.IFNA(VLOOKUP(CONCATENATE($T$5,$B29,$C29),MOON!$A$8:$N$198,14,FALSE),0)</f>
        <v>0</v>
      </c>
      <c r="U29" s="219">
        <f>_xlfn.IFNA(VLOOKUP(CONCATENATE($U$5,$B29,$C29),DRY!$A$8:$N$198,14,FALSE),0)</f>
        <v>0</v>
      </c>
      <c r="V29" s="219">
        <f>_xlfn.IFNA(VLOOKUP(CONCATENATE($W$5,$B29,$C29),WALL!$A$6:$N$198,14,FALSE),0)</f>
        <v>0</v>
      </c>
      <c r="W29" s="219">
        <f>_xlfn.IFNA(VLOOKUP(CONCATENATE($W$5,$B29,$C29),[1]PCWA!$A$6:$N$198,14,FALSE),0)</f>
        <v>0</v>
      </c>
      <c r="X29" s="219">
        <f>_xlfn.IFNA(VLOOKUP(CONCATENATE($X$5,$B29,$C29),GID!$A$6:$N$198,14,FALSE),0)</f>
        <v>0</v>
      </c>
      <c r="Y29" s="219"/>
      <c r="Z29" s="219"/>
      <c r="AA29" s="219"/>
      <c r="AB29" s="219"/>
      <c r="AC29" s="219"/>
      <c r="AD29" s="219"/>
      <c r="AE29" s="219"/>
      <c r="AF29" s="220">
        <f>_xlfn.IFNA(VLOOKUP(CONCATENATE($AF$5,$B29,$C29),'23SC'!$A$6:$N$231,14,FALSE),0)</f>
        <v>0</v>
      </c>
      <c r="AG29" s="207"/>
    </row>
    <row r="30" spans="1:33" x14ac:dyDescent="0.25">
      <c r="A30" s="454"/>
      <c r="B30" s="347"/>
      <c r="C30" s="221"/>
      <c r="D30" s="215"/>
      <c r="E30" s="222"/>
      <c r="F30" s="218"/>
      <c r="G30" s="216"/>
      <c r="H30" s="217"/>
      <c r="I30" s="218"/>
      <c r="J30" s="381">
        <f>_xlfn.IFNA(VLOOKUP(CONCATENATE($J$5,$B30,$C30),CAP!$A$6:$N$200,14,FALSE),0)</f>
        <v>0</v>
      </c>
      <c r="K30" s="219">
        <f>_xlfn.IFNA(VLOOKUP(CONCATENATE($K$5,$B30,$C30),ALB!$A$6:$N$200,14,FALSE),0)</f>
        <v>0</v>
      </c>
      <c r="L30" s="219">
        <f>_xlfn.IFNA(VLOOKUP(CONCATENATE($L$5,$B30,$C30),'ESP1'!$A$6:$N$200,14,FALSE),0)</f>
        <v>0</v>
      </c>
      <c r="M30" s="219">
        <f>_xlfn.IFNA(VLOOKUP(CONCATENATE($M$5,$B30,$C30),DARD!$A$6:$N$135,14,FALSE),0)</f>
        <v>0</v>
      </c>
      <c r="N30" s="219">
        <f>_xlfn.IFNA(VLOOKUP(CONCATENATE($N$5,$B30,$C30),AVON!$A$6:$N$144,14,FALSE),0)</f>
        <v>0</v>
      </c>
      <c r="O30" s="219">
        <f>_xlfn.IFNA(VLOOKUP(CONCATENATE($O$5,$B30,$C30),MUR!$A$6:$N$203,14,FALSE),0)</f>
        <v>0</v>
      </c>
      <c r="P30" s="219">
        <f>_xlfn.IFNA(VLOOKUP(CONCATENATE($P$5,$B30,$C30),BAL!$A$6:$N$200,14,FALSE),0)</f>
        <v>0</v>
      </c>
      <c r="Q30" s="219">
        <f>_xlfn.IFNA(VLOOKUP(CONCATENATE($Q$5,$B30,$C30),KAL!$A$6:$N$199,14,FALSE),0)</f>
        <v>0</v>
      </c>
      <c r="R30" s="219">
        <f>_xlfn.IFNA(VLOOKUP(CONCATENATE($R$5,$B30,$C30),KEL!$A$6:$N$200,14,FALSE),0)</f>
        <v>0</v>
      </c>
      <c r="S30" s="219">
        <f>_xlfn.IFNA(VLOOKUP(CONCATENATE($S$5,$B30,$C30),'ESP2'!$A$6:$N$194,14,FALSE),0)</f>
        <v>0</v>
      </c>
      <c r="T30" s="219">
        <f>_xlfn.IFNA(VLOOKUP(CONCATENATE($T$5,$B30,$C30),MOON!$A$8:$N$198,14,FALSE),0)</f>
        <v>0</v>
      </c>
      <c r="U30" s="219">
        <f>_xlfn.IFNA(VLOOKUP(CONCATENATE($U$5,$B30,$C30),DRY!$A$8:$N$198,14,FALSE),0)</f>
        <v>0</v>
      </c>
      <c r="V30" s="219">
        <f>_xlfn.IFNA(VLOOKUP(CONCATENATE($W$5,$B30,$C30),WALL!$A$6:$N$198,14,FALSE),0)</f>
        <v>0</v>
      </c>
      <c r="W30" s="219">
        <f>_xlfn.IFNA(VLOOKUP(CONCATENATE($W$5,$B30,$C30),[1]PCWA!$A$6:$N$198,14,FALSE),0)</f>
        <v>0</v>
      </c>
      <c r="X30" s="219"/>
      <c r="Y30" s="219"/>
      <c r="Z30" s="219"/>
      <c r="AA30" s="219"/>
      <c r="AB30" s="219"/>
      <c r="AC30" s="219"/>
      <c r="AD30" s="219"/>
      <c r="AE30" s="219"/>
      <c r="AF30" s="220">
        <f>_xlfn.IFNA(VLOOKUP(CONCATENATE($AF$5,$B30,$C30),'23SC'!$A$6:$N$231,14,FALSE),0)</f>
        <v>0</v>
      </c>
      <c r="AG30" s="207"/>
    </row>
    <row r="31" spans="1:33" x14ac:dyDescent="0.25">
      <c r="A31" s="454"/>
      <c r="B31" s="214"/>
      <c r="C31" s="221"/>
      <c r="D31" s="221"/>
      <c r="E31" s="222"/>
      <c r="F31" s="218"/>
      <c r="G31" s="216"/>
      <c r="H31" s="217"/>
      <c r="I31" s="218"/>
      <c r="J31" s="381">
        <f>_xlfn.IFNA(VLOOKUP(CONCATENATE($J$5,$B31,$C31),CAP!$A$6:$N$200,14,FALSE),0)</f>
        <v>0</v>
      </c>
      <c r="K31" s="219">
        <f>_xlfn.IFNA(VLOOKUP(CONCATENATE($K$5,$B31,$C31),ALB!$A$6:$N$200,14,FALSE),0)</f>
        <v>0</v>
      </c>
      <c r="L31" s="219">
        <f>_xlfn.IFNA(VLOOKUP(CONCATENATE($L$5,$B31,$C31),'ESP1'!$A$6:$N$200,14,FALSE),0)</f>
        <v>0</v>
      </c>
      <c r="M31" s="219">
        <f>_xlfn.IFNA(VLOOKUP(CONCATENATE($M$5,$B31,$C31),DARD!$A$6:$N$135,14,FALSE),0)</f>
        <v>0</v>
      </c>
      <c r="N31" s="219">
        <f>_xlfn.IFNA(VLOOKUP(CONCATENATE($N$5,$B31,$C31),AVON!$A$6:$N$144,14,FALSE),0)</f>
        <v>0</v>
      </c>
      <c r="O31" s="219">
        <f>_xlfn.IFNA(VLOOKUP(CONCATENATE($O$5,$B31,$C31),MUR!$A$6:$N$203,14,FALSE),0)</f>
        <v>0</v>
      </c>
      <c r="P31" s="219">
        <f>_xlfn.IFNA(VLOOKUP(CONCATENATE($P$5,$B31,$C31),BAL!$A$6:$N$200,14,FALSE),0)</f>
        <v>0</v>
      </c>
      <c r="Q31" s="219">
        <f>_xlfn.IFNA(VLOOKUP(CONCATENATE($Q$5,$B31,$C31),KAL!$A$6:$N$199,14,FALSE),0)</f>
        <v>0</v>
      </c>
      <c r="R31" s="219">
        <f>_xlfn.IFNA(VLOOKUP(CONCATENATE($R$5,$B31,$C31),KEL!$A$6:$N$200,14,FALSE),0)</f>
        <v>0</v>
      </c>
      <c r="S31" s="219">
        <f>_xlfn.IFNA(VLOOKUP(CONCATENATE($S$5,$B31,$C31),'ESP2'!$A$6:$N$194,14,FALSE),0)</f>
        <v>0</v>
      </c>
      <c r="T31" s="219">
        <f>_xlfn.IFNA(VLOOKUP(CONCATENATE($T$5,$B31,$C31),MOON!$A$8:$N$198,14,FALSE),0)</f>
        <v>0</v>
      </c>
      <c r="U31" s="219">
        <f>_xlfn.IFNA(VLOOKUP(CONCATENATE($U$5,$B31,$C31),DRY!$A$8:$N$198,14,FALSE),0)</f>
        <v>0</v>
      </c>
      <c r="V31" s="219">
        <f>_xlfn.IFNA(VLOOKUP(CONCATENATE($W$5,$B31,$C31),WALL!$A$6:$N$198,14,FALSE),0)</f>
        <v>0</v>
      </c>
      <c r="W31" s="219">
        <f>_xlfn.IFNA(VLOOKUP(CONCATENATE($W$5,$B31,$C31),[1]PCWA!$A$6:$N$198,14,FALSE),0)</f>
        <v>0</v>
      </c>
      <c r="X31" s="219"/>
      <c r="Y31" s="219"/>
      <c r="Z31" s="219"/>
      <c r="AA31" s="219"/>
      <c r="AB31" s="219"/>
      <c r="AC31" s="219"/>
      <c r="AD31" s="219"/>
      <c r="AE31" s="219"/>
      <c r="AF31" s="220">
        <f>_xlfn.IFNA(VLOOKUP(CONCATENATE($AF$5,$B31,$C31),'23SC'!$A$6:$N$231,14,FALSE),0)</f>
        <v>0</v>
      </c>
      <c r="AG31" s="206"/>
    </row>
    <row r="32" spans="1:33" x14ac:dyDescent="0.25">
      <c r="A32" s="454"/>
      <c r="B32" s="214"/>
      <c r="C32" s="221"/>
      <c r="D32" s="221"/>
      <c r="E32" s="222"/>
      <c r="F32" s="218"/>
      <c r="G32" s="216"/>
      <c r="H32" s="217"/>
      <c r="I32" s="218"/>
      <c r="J32" s="381">
        <f>_xlfn.IFNA(VLOOKUP(CONCATENATE($J$5,$B32,$C32),CAP!$A$6:$N$200,14,FALSE),0)</f>
        <v>0</v>
      </c>
      <c r="K32" s="219">
        <f>_xlfn.IFNA(VLOOKUP(CONCATENATE($K$5,$B32,$C32),ALB!$A$6:$N$200,14,FALSE),0)</f>
        <v>0</v>
      </c>
      <c r="L32" s="219">
        <f>_xlfn.IFNA(VLOOKUP(CONCATENATE($L$5,$B32,$C32),'ESP1'!$A$6:$N$200,14,FALSE),0)</f>
        <v>0</v>
      </c>
      <c r="M32" s="219">
        <f>_xlfn.IFNA(VLOOKUP(CONCATENATE($M$5,$B32,$C32),DARD!$A$6:$N$135,14,FALSE),0)</f>
        <v>0</v>
      </c>
      <c r="N32" s="219">
        <f>_xlfn.IFNA(VLOOKUP(CONCATENATE($N$5,$B32,$C32),AVON!$A$6:$N$144,14,FALSE),0)</f>
        <v>0</v>
      </c>
      <c r="O32" s="219">
        <f>_xlfn.IFNA(VLOOKUP(CONCATENATE($O$5,$B32,$C32),MUR!$A$6:$N$203,14,FALSE),0)</f>
        <v>0</v>
      </c>
      <c r="P32" s="219">
        <f>_xlfn.IFNA(VLOOKUP(CONCATENATE($P$5,$B32,$C32),BAL!$A$6:$N$200,14,FALSE),0)</f>
        <v>0</v>
      </c>
      <c r="Q32" s="219">
        <f>_xlfn.IFNA(VLOOKUP(CONCATENATE($Q$5,$B32,$C32),KAL!$A$6:$N$199,14,FALSE),0)</f>
        <v>0</v>
      </c>
      <c r="R32" s="219">
        <f>_xlfn.IFNA(VLOOKUP(CONCATENATE($R$5,$B32,$C32),KEL!$A$6:$N$200,14,FALSE),0)</f>
        <v>0</v>
      </c>
      <c r="S32" s="219">
        <f>_xlfn.IFNA(VLOOKUP(CONCATENATE($S$5,$B32,$C32),'ESP2'!$A$6:$N$194,14,FALSE),0)</f>
        <v>0</v>
      </c>
      <c r="T32" s="219">
        <f>_xlfn.IFNA(VLOOKUP(CONCATENATE($T$5,$B32,$C32),MOON!$A$8:$N$198,14,FALSE),0)</f>
        <v>0</v>
      </c>
      <c r="U32" s="219">
        <f>_xlfn.IFNA(VLOOKUP(CONCATENATE($U$5,$B32,$C32),DRY!$A$8:$N$198,14,FALSE),0)</f>
        <v>0</v>
      </c>
      <c r="V32" s="219">
        <f>_xlfn.IFNA(VLOOKUP(CONCATENATE($W$5,$B32,$C32),WALL!$A$6:$N$198,14,FALSE),0)</f>
        <v>0</v>
      </c>
      <c r="W32" s="219">
        <f>_xlfn.IFNA(VLOOKUP(CONCATENATE($W$5,$B32,$C32),[1]PCWA!$A$6:$N$198,14,FALSE),0)</f>
        <v>0</v>
      </c>
      <c r="X32" s="219"/>
      <c r="Y32" s="219"/>
      <c r="Z32" s="219"/>
      <c r="AA32" s="219"/>
      <c r="AB32" s="219"/>
      <c r="AC32" s="337"/>
      <c r="AD32" s="219"/>
      <c r="AE32" s="219"/>
      <c r="AF32" s="220">
        <f>_xlfn.IFNA(VLOOKUP(CONCATENATE($AF$5,$B32,$C32),'23SC'!$A$6:$N$231,14,FALSE),0)</f>
        <v>0</v>
      </c>
      <c r="AG32" s="206"/>
    </row>
    <row r="33" spans="1:33" x14ac:dyDescent="0.25">
      <c r="A33" s="454"/>
      <c r="B33" s="214"/>
      <c r="C33" s="221"/>
      <c r="D33" s="221"/>
      <c r="E33" s="222"/>
      <c r="F33" s="218"/>
      <c r="G33" s="216"/>
      <c r="H33" s="217"/>
      <c r="I33" s="218"/>
      <c r="J33" s="381">
        <f>_xlfn.IFNA(VLOOKUP(CONCATENATE($J$5,$B33,$C33),CAP!$A$6:$N$200,14,FALSE),0)</f>
        <v>0</v>
      </c>
      <c r="K33" s="219">
        <f>_xlfn.IFNA(VLOOKUP(CONCATENATE($K$5,$B33,$C33),ALB!$A$6:$N$200,14,FALSE),0)</f>
        <v>0</v>
      </c>
      <c r="L33" s="219">
        <f>_xlfn.IFNA(VLOOKUP(CONCATENATE($L$5,$B33,$C33),'ESP1'!$A$6:$N$200,14,FALSE),0)</f>
        <v>0</v>
      </c>
      <c r="M33" s="219">
        <f>_xlfn.IFNA(VLOOKUP(CONCATENATE($M$5,$B33,$C33),DARD!$A$6:$N$135,14,FALSE),0)</f>
        <v>0</v>
      </c>
      <c r="N33" s="219">
        <f>_xlfn.IFNA(VLOOKUP(CONCATENATE($N$5,$B33,$C33),AVON!$A$6:$N$144,14,FALSE),0)</f>
        <v>0</v>
      </c>
      <c r="O33" s="219">
        <f>_xlfn.IFNA(VLOOKUP(CONCATENATE($O$5,$B33,$C33),MUR!$A$6:$N$203,14,FALSE),0)</f>
        <v>0</v>
      </c>
      <c r="P33" s="219">
        <f>_xlfn.IFNA(VLOOKUP(CONCATENATE($P$5,$B33,$C33),BAL!$A$6:$N$200,14,FALSE),0)</f>
        <v>0</v>
      </c>
      <c r="Q33" s="219">
        <f>_xlfn.IFNA(VLOOKUP(CONCATENATE($Q$5,$B33,$C33),KAL!$A$6:$N$199,14,FALSE),0)</f>
        <v>0</v>
      </c>
      <c r="R33" s="219">
        <f>_xlfn.IFNA(VLOOKUP(CONCATENATE($R$5,$B33,$C33),KEL!$A$6:$N$200,14,FALSE),0)</f>
        <v>0</v>
      </c>
      <c r="S33" s="219">
        <f>_xlfn.IFNA(VLOOKUP(CONCATENATE($S$5,$B33,$C33),'ESP2'!$A$6:$N$194,14,FALSE),0)</f>
        <v>0</v>
      </c>
      <c r="T33" s="219">
        <f>_xlfn.IFNA(VLOOKUP(CONCATENATE($T$5,$B33,$C33),MOON!$A$8:$N$198,14,FALSE),0)</f>
        <v>0</v>
      </c>
      <c r="U33" s="219">
        <f>_xlfn.IFNA(VLOOKUP(CONCATENATE($U$5,$B33,$C33),DRY!$A$8:$N$198,14,FALSE),0)</f>
        <v>0</v>
      </c>
      <c r="V33" s="219">
        <f>_xlfn.IFNA(VLOOKUP(CONCATENATE($W$5,$B33,$C33),[1]PCWA!$A$6:$N$198,14,FALSE),0)</f>
        <v>0</v>
      </c>
      <c r="W33" s="219">
        <f>_xlfn.IFNA(VLOOKUP(CONCATENATE($W$5,$B33,$C33),[1]PCWA!$A$6:$N$198,14,FALSE),0)</f>
        <v>0</v>
      </c>
      <c r="X33" s="219"/>
      <c r="Y33" s="219"/>
      <c r="Z33" s="219"/>
      <c r="AA33" s="219"/>
      <c r="AB33" s="219"/>
      <c r="AC33" s="219"/>
      <c r="AD33" s="219"/>
      <c r="AE33" s="219"/>
      <c r="AF33" s="220">
        <f>_xlfn.IFNA(VLOOKUP(CONCATENATE($AF$5,$B33,$C33),'23SC'!$A$6:$N$231,14,FALSE),0)</f>
        <v>0</v>
      </c>
      <c r="AG33" s="206"/>
    </row>
    <row r="34" spans="1:33" s="3" customFormat="1" x14ac:dyDescent="0.25">
      <c r="A34" s="454"/>
      <c r="B34" s="214"/>
      <c r="C34" s="221"/>
      <c r="D34" s="221"/>
      <c r="E34" s="222"/>
      <c r="F34" s="218"/>
      <c r="G34" s="216"/>
      <c r="H34" s="217"/>
      <c r="I34" s="218"/>
      <c r="J34" s="381">
        <f>_xlfn.IFNA(VLOOKUP(CONCATENATE($J$5,$B34,$C34),CAP!$A$6:$N$200,14,FALSE),0)</f>
        <v>0</v>
      </c>
      <c r="K34" s="219">
        <f>_xlfn.IFNA(VLOOKUP(CONCATENATE($K$5,$B34,$C34),ALB!$A$6:$N$200,14,FALSE),0)</f>
        <v>0</v>
      </c>
      <c r="L34" s="219">
        <f>_xlfn.IFNA(VLOOKUP(CONCATENATE($L$5,$B34,$C34),'ESP1'!$A$6:$N$200,14,FALSE),0)</f>
        <v>0</v>
      </c>
      <c r="M34" s="219">
        <f>_xlfn.IFNA(VLOOKUP(CONCATENATE($M$5,$B34,$C34),DARD!$A$6:$N$135,14,FALSE),0)</f>
        <v>0</v>
      </c>
      <c r="N34" s="219">
        <f>_xlfn.IFNA(VLOOKUP(CONCATENATE($N$5,$B34,$C34),AVON!$A$6:$N$144,14,FALSE),0)</f>
        <v>0</v>
      </c>
      <c r="O34" s="219">
        <f>_xlfn.IFNA(VLOOKUP(CONCATENATE($O$5,$B34,$C34),MUR!$A$6:$N$203,14,FALSE),0)</f>
        <v>0</v>
      </c>
      <c r="P34" s="219">
        <f>_xlfn.IFNA(VLOOKUP(CONCATENATE($P$5,$B34,$C34),BAL!$A$6:$N$200,14,FALSE),0)</f>
        <v>0</v>
      </c>
      <c r="Q34" s="219">
        <f>_xlfn.IFNA(VLOOKUP(CONCATENATE($Q$5,$B34,$C34),KAL!$A$6:$N$199,14,FALSE),0)</f>
        <v>0</v>
      </c>
      <c r="R34" s="219">
        <f>_xlfn.IFNA(VLOOKUP(CONCATENATE($R$5,$B34,$C34),KEL!$A$6:$N$200,14,FALSE),0)</f>
        <v>0</v>
      </c>
      <c r="S34" s="219">
        <f>_xlfn.IFNA(VLOOKUP(CONCATENATE($S$5,$B34,$C34),'ESP2'!$A$6:$N$194,14,FALSE),0)</f>
        <v>0</v>
      </c>
      <c r="T34" s="219">
        <f>_xlfn.IFNA(VLOOKUP(CONCATENATE($T$5,$B34,$C34),MOON!$A$8:$N$198,14,FALSE),0)</f>
        <v>0</v>
      </c>
      <c r="U34" s="219">
        <f>_xlfn.IFNA(VLOOKUP(CONCATENATE($U$5,$B34,$C34),DRY!$A$8:$N$198,14,FALSE),0)</f>
        <v>0</v>
      </c>
      <c r="V34" s="219">
        <f>_xlfn.IFNA(VLOOKUP(CONCATENATE($W$5,$B34,$C34),[1]PCWA!$A$6:$N$198,14,FALSE),0)</f>
        <v>0</v>
      </c>
      <c r="W34" s="219">
        <f>_xlfn.IFNA(VLOOKUP(CONCATENATE($W$5,$B34,$C34),[1]PCWA!$A$6:$N$198,14,FALSE),0)</f>
        <v>0</v>
      </c>
      <c r="X34" s="219"/>
      <c r="Y34" s="219"/>
      <c r="Z34" s="219"/>
      <c r="AA34" s="219"/>
      <c r="AB34" s="219"/>
      <c r="AC34" s="219"/>
      <c r="AD34" s="219"/>
      <c r="AE34" s="219"/>
      <c r="AF34" s="220">
        <f>_xlfn.IFNA(VLOOKUP(CONCATENATE($AF$5,$B34,$C34),'23SC'!$A$6:$N$231,14,FALSE),0)</f>
        <v>0</v>
      </c>
      <c r="AG34" s="207"/>
    </row>
    <row r="35" spans="1:33" x14ac:dyDescent="0.25">
      <c r="A35" s="454"/>
      <c r="B35" s="214"/>
      <c r="C35" s="221"/>
      <c r="D35" s="221"/>
      <c r="E35" s="222"/>
      <c r="F35" s="218"/>
      <c r="G35" s="216"/>
      <c r="H35" s="217"/>
      <c r="I35" s="218"/>
      <c r="J35" s="381">
        <f>_xlfn.IFNA(VLOOKUP(CONCATENATE($J$5,$B35,$C35),CAP!$A$6:$N$200,14,FALSE),0)</f>
        <v>0</v>
      </c>
      <c r="K35" s="219">
        <f>_xlfn.IFNA(VLOOKUP(CONCATENATE($K$5,$B35,$C35),ALB!$A$6:$N$200,14,FALSE),0)</f>
        <v>0</v>
      </c>
      <c r="L35" s="219">
        <f>_xlfn.IFNA(VLOOKUP(CONCATENATE($L$5,$B35,$C35),'ESP1'!$A$6:$N$200,14,FALSE),0)</f>
        <v>0</v>
      </c>
      <c r="M35" s="219">
        <f>_xlfn.IFNA(VLOOKUP(CONCATENATE($M$5,$B35,$C35),DARD!$A$6:$N$135,14,FALSE),0)</f>
        <v>0</v>
      </c>
      <c r="N35" s="219">
        <f>_xlfn.IFNA(VLOOKUP(CONCATENATE($N$5,$B35,$C35),AVON!$A$6:$N$144,14,FALSE),0)</f>
        <v>0</v>
      </c>
      <c r="O35" s="219">
        <f>_xlfn.IFNA(VLOOKUP(CONCATENATE($O$5,$B35,$C35),MUR!$A$6:$N$203,14,FALSE),0)</f>
        <v>0</v>
      </c>
      <c r="P35" s="219">
        <f>_xlfn.IFNA(VLOOKUP(CONCATENATE($P$5,$B35,$C35),BAL!$A$6:$N$200,14,FALSE),0)</f>
        <v>0</v>
      </c>
      <c r="Q35" s="219">
        <f>_xlfn.IFNA(VLOOKUP(CONCATENATE($Q$5,$B35,$C35),KAL!$A$6:$N$199,14,FALSE),0)</f>
        <v>0</v>
      </c>
      <c r="R35" s="219">
        <f>_xlfn.IFNA(VLOOKUP(CONCATENATE($R$5,$B35,$C35),KEL!$A$6:$N$200,14,FALSE),0)</f>
        <v>0</v>
      </c>
      <c r="S35" s="219">
        <f>_xlfn.IFNA(VLOOKUP(CONCATENATE($S$5,$B35,$C35),'ESP2'!$A$6:$N$194,14,FALSE),0)</f>
        <v>0</v>
      </c>
      <c r="T35" s="219">
        <f>_xlfn.IFNA(VLOOKUP(CONCATENATE($T$5,$B35,$C35),MOON!$A$8:$N$198,14,FALSE),0)</f>
        <v>0</v>
      </c>
      <c r="U35" s="219">
        <f>_xlfn.IFNA(VLOOKUP(CONCATENATE($U$5,$B35,$C35),DRY!$A$8:$N$198,14,FALSE),0)</f>
        <v>0</v>
      </c>
      <c r="V35" s="219">
        <f>_xlfn.IFNA(VLOOKUP(CONCATENATE($W$5,$B35,$C35),[1]PCWA!$A$6:$N$198,14,FALSE),0)</f>
        <v>0</v>
      </c>
      <c r="W35" s="219">
        <f>_xlfn.IFNA(VLOOKUP(CONCATENATE($W$5,$B35,$C35),[1]PCWA!$A$6:$N$198,14,FALSE),0)</f>
        <v>0</v>
      </c>
      <c r="X35" s="219"/>
      <c r="Y35" s="219"/>
      <c r="Z35" s="219"/>
      <c r="AA35" s="219"/>
      <c r="AB35" s="219"/>
      <c r="AC35" s="219"/>
      <c r="AD35" s="219"/>
      <c r="AE35" s="219"/>
      <c r="AF35" s="220">
        <f>_xlfn.IFNA(VLOOKUP(CONCATENATE($AF$5,$B35,$C35),'23SC'!$A$6:$N$231,14,FALSE),0)</f>
        <v>0</v>
      </c>
      <c r="AG35" s="207"/>
    </row>
    <row r="36" spans="1:33" x14ac:dyDescent="0.25">
      <c r="A36" s="454"/>
      <c r="B36" s="214"/>
      <c r="C36" s="221"/>
      <c r="D36" s="221"/>
      <c r="E36" s="222"/>
      <c r="F36" s="218"/>
      <c r="G36" s="216"/>
      <c r="H36" s="217"/>
      <c r="I36" s="218"/>
      <c r="J36" s="381">
        <f>_xlfn.IFNA(VLOOKUP(CONCATENATE($J$5,$B36,$C36),CAP!$A$6:$N$200,14,FALSE),0)</f>
        <v>0</v>
      </c>
      <c r="K36" s="219">
        <f>_xlfn.IFNA(VLOOKUP(CONCATENATE($K$5,$B36,$C36),ALB!$A$6:$N$200,14,FALSE),0)</f>
        <v>0</v>
      </c>
      <c r="L36" s="219">
        <f>_xlfn.IFNA(VLOOKUP(CONCATENATE($L$5,$B36,$C36),'ESP1'!$A$6:$N$200,14,FALSE),0)</f>
        <v>0</v>
      </c>
      <c r="M36" s="219">
        <f>_xlfn.IFNA(VLOOKUP(CONCATENATE($M$5,$B36,$C36),DARD!$A$6:$N$135,14,FALSE),0)</f>
        <v>0</v>
      </c>
      <c r="N36" s="219">
        <f>_xlfn.IFNA(VLOOKUP(CONCATENATE($N$5,$B36,$C36),AVON!$A$6:$N$144,14,FALSE),0)</f>
        <v>0</v>
      </c>
      <c r="O36" s="219">
        <f>_xlfn.IFNA(VLOOKUP(CONCATENATE($O$5,$B36,$C36),MUR!$A$6:$N$203,14,FALSE),0)</f>
        <v>0</v>
      </c>
      <c r="P36" s="219">
        <f>_xlfn.IFNA(VLOOKUP(CONCATENATE($P$5,$B36,$C36),BAL!$A$6:$N$200,14,FALSE),0)</f>
        <v>0</v>
      </c>
      <c r="Q36" s="219">
        <f>_xlfn.IFNA(VLOOKUP(CONCATENATE($Q$5,$B36,$C36),KAL!$A$6:$N$199,14,FALSE),0)</f>
        <v>0</v>
      </c>
      <c r="R36" s="219">
        <f>_xlfn.IFNA(VLOOKUP(CONCATENATE($R$5,$B36,$C36),KEL!$A$6:$N$200,14,FALSE),0)</f>
        <v>0</v>
      </c>
      <c r="S36" s="219">
        <f>_xlfn.IFNA(VLOOKUP(CONCATENATE($S$5,$B36,$C36),'ESP2'!$A$6:$N$194,14,FALSE),0)</f>
        <v>0</v>
      </c>
      <c r="T36" s="219">
        <f>_xlfn.IFNA(VLOOKUP(CONCATENATE($T$5,$B36,$C36),MOON!$A$8:$N$198,14,FALSE),0)</f>
        <v>0</v>
      </c>
      <c r="U36" s="219">
        <f>_xlfn.IFNA(VLOOKUP(CONCATENATE($U$5,$B36,$C36),DRY!$A$8:$N$198,14,FALSE),0)</f>
        <v>0</v>
      </c>
      <c r="V36" s="219">
        <f>_xlfn.IFNA(VLOOKUP(CONCATENATE($W$5,$B36,$C36),[1]PCWA!$A$6:$N$198,14,FALSE),0)</f>
        <v>0</v>
      </c>
      <c r="W36" s="219">
        <f>_xlfn.IFNA(VLOOKUP(CONCATENATE($W$5,$B36,$C36),[1]PCWA!$A$6:$N$198,14,FALSE),0)</f>
        <v>0</v>
      </c>
      <c r="X36" s="219"/>
      <c r="Y36" s="219"/>
      <c r="Z36" s="219"/>
      <c r="AA36" s="219"/>
      <c r="AB36" s="219"/>
      <c r="AC36" s="219"/>
      <c r="AD36" s="219"/>
      <c r="AE36" s="219"/>
      <c r="AF36" s="220">
        <f>_xlfn.IFNA(VLOOKUP(CONCATENATE($AF$5,$B36,$C36),'23SC'!$A$6:$N$231,14,FALSE),0)</f>
        <v>0</v>
      </c>
      <c r="AG36" s="207"/>
    </row>
    <row r="37" spans="1:33" x14ac:dyDescent="0.25">
      <c r="A37" s="454"/>
      <c r="B37" s="214"/>
      <c r="C37" s="221"/>
      <c r="D37" s="221"/>
      <c r="E37" s="222"/>
      <c r="F37" s="218"/>
      <c r="G37" s="216"/>
      <c r="H37" s="217"/>
      <c r="I37" s="218"/>
      <c r="J37" s="381">
        <f>_xlfn.IFNA(VLOOKUP(CONCATENATE($J$5,$B37,$C37),CAP!$A$6:$N$200,14,FALSE),0)</f>
        <v>0</v>
      </c>
      <c r="K37" s="219">
        <f>_xlfn.IFNA(VLOOKUP(CONCATENATE($K$5,$B37,$C37),ALB!$A$6:$N$200,14,FALSE),0)</f>
        <v>0</v>
      </c>
      <c r="L37" s="219">
        <f>_xlfn.IFNA(VLOOKUP(CONCATENATE($L$5,$B37,$C37),'ESP1'!$A$6:$N$200,14,FALSE),0)</f>
        <v>0</v>
      </c>
      <c r="M37" s="219">
        <f>_xlfn.IFNA(VLOOKUP(CONCATENATE($M$5,$B37,$C37),DARD!$A$6:$N$135,14,FALSE),0)</f>
        <v>0</v>
      </c>
      <c r="N37" s="219">
        <f>_xlfn.IFNA(VLOOKUP(CONCATENATE($N$5,$B37,$C37),AVON!$A$6:$N$144,14,FALSE),0)</f>
        <v>0</v>
      </c>
      <c r="O37" s="219">
        <f>_xlfn.IFNA(VLOOKUP(CONCATENATE($O$5,$B37,$C37),MUR!$A$6:$N$203,14,FALSE),0)</f>
        <v>0</v>
      </c>
      <c r="P37" s="219">
        <f>_xlfn.IFNA(VLOOKUP(CONCATENATE($P$5,$B37,$C37),BAL!$A$6:$N$200,14,FALSE),0)</f>
        <v>0</v>
      </c>
      <c r="Q37" s="219">
        <f>_xlfn.IFNA(VLOOKUP(CONCATENATE($Q$5,$B37,$C37),KAL!$A$6:$N$199,14,FALSE),0)</f>
        <v>0</v>
      </c>
      <c r="R37" s="219">
        <f>_xlfn.IFNA(VLOOKUP(CONCATENATE($R$5,$B37,$C37),KEL!$A$6:$N$200,14,FALSE),0)</f>
        <v>0</v>
      </c>
      <c r="S37" s="219">
        <f>_xlfn.IFNA(VLOOKUP(CONCATENATE($S$5,$B37,$C37),'ESP2'!$A$6:$N$194,14,FALSE),0)</f>
        <v>0</v>
      </c>
      <c r="T37" s="219">
        <f>_xlfn.IFNA(VLOOKUP(CONCATENATE($T$5,$B37,$C37),MOON!$A$8:$N$198,14,FALSE),0)</f>
        <v>0</v>
      </c>
      <c r="U37" s="219">
        <f>_xlfn.IFNA(VLOOKUP(CONCATENATE($U$5,$B37,$C37),DRY!$A$8:$N$198,14,FALSE),0)</f>
        <v>0</v>
      </c>
      <c r="V37" s="219">
        <f>_xlfn.IFNA(VLOOKUP(CONCATENATE($W$5,$B37,$C37),[1]PCWA!$A$6:$N$198,14,FALSE),0)</f>
        <v>0</v>
      </c>
      <c r="W37" s="219">
        <f>_xlfn.IFNA(VLOOKUP(CONCATENATE($W$5,$B37,$C37),[1]PCWA!$A$6:$N$198,14,FALSE),0)</f>
        <v>0</v>
      </c>
      <c r="X37" s="219"/>
      <c r="Y37" s="219"/>
      <c r="Z37" s="219"/>
      <c r="AA37" s="219"/>
      <c r="AB37" s="219"/>
      <c r="AC37" s="219"/>
      <c r="AD37" s="219"/>
      <c r="AE37" s="219"/>
      <c r="AF37" s="220">
        <f>_xlfn.IFNA(VLOOKUP(CONCATENATE($AF$5,$B37,$C37),'23SC'!$A$6:$N$231,14,FALSE),0)</f>
        <v>0</v>
      </c>
      <c r="AG37" s="207"/>
    </row>
    <row r="38" spans="1:33" x14ac:dyDescent="0.25">
      <c r="A38" s="454"/>
      <c r="B38" s="214"/>
      <c r="C38" s="221"/>
      <c r="D38" s="215"/>
      <c r="E38" s="222"/>
      <c r="F38" s="218"/>
      <c r="G38" s="216"/>
      <c r="H38" s="217"/>
      <c r="I38" s="218"/>
      <c r="J38" s="219">
        <f>_xlfn.IFNA(VLOOKUP(CONCATENATE($J$5,$B38,$C38),CAP!$A$6:$N$200,14,FALSE),0)</f>
        <v>0</v>
      </c>
      <c r="K38" s="219">
        <f>_xlfn.IFNA(VLOOKUP(CONCATENATE($K$5,$B38,$C38),ALB!$A$6:$N$200,14,FALSE),0)</f>
        <v>0</v>
      </c>
      <c r="L38" s="219">
        <f>_xlfn.IFNA(VLOOKUP(CONCATENATE($L$5,$B38,$C38),'ESP1'!$A$6:$N$200,14,FALSE),0)</f>
        <v>0</v>
      </c>
      <c r="M38" s="219">
        <f>_xlfn.IFNA(VLOOKUP(CONCATENATE($M$5,$B38,$C38),DARD!$A$6:$N$135,14,FALSE),0)</f>
        <v>0</v>
      </c>
      <c r="N38" s="219">
        <f>_xlfn.IFNA(VLOOKUP(CONCATENATE($N$5,$B38,$C38),AVON!$A$6:$N$144,14,FALSE),0)</f>
        <v>0</v>
      </c>
      <c r="O38" s="219">
        <f>_xlfn.IFNA(VLOOKUP(CONCATENATE($O$5,$B38,$C38),MUR!$A$6:$N$203,14,FALSE),0)</f>
        <v>0</v>
      </c>
      <c r="P38" s="219">
        <f>_xlfn.IFNA(VLOOKUP(CONCATENATE($P$5,$B38,$C38),BAL!$A$6:$N$200,14,FALSE),0)</f>
        <v>0</v>
      </c>
      <c r="Q38" s="219">
        <f>_xlfn.IFNA(VLOOKUP(CONCATENATE($Q$5,$B38,$C38),KAL!$A$6:$N$199,14,FALSE),0)</f>
        <v>0</v>
      </c>
      <c r="R38" s="219">
        <f>_xlfn.IFNA(VLOOKUP(CONCATENATE($R$5,$B38,$C38),KEL!$A$6:$N$200,14,FALSE),0)</f>
        <v>0</v>
      </c>
      <c r="S38" s="219">
        <f>_xlfn.IFNA(VLOOKUP(CONCATENATE($S$5,$B38,$C38),'ESP2'!$A$6:$N$194,14,FALSE),0)</f>
        <v>0</v>
      </c>
      <c r="T38" s="219">
        <f>_xlfn.IFNA(VLOOKUP(CONCATENATE($T$5,$B38,$C38),MOON!$A$8:$N$198,14,FALSE),0)</f>
        <v>0</v>
      </c>
      <c r="U38" s="219">
        <f>_xlfn.IFNA(VLOOKUP(CONCATENATE($U$5,$B38,$C38),DRY!$A$8:$N$198,14,FALSE),0)</f>
        <v>0</v>
      </c>
      <c r="V38" s="219">
        <f>_xlfn.IFNA(VLOOKUP(CONCATENATE($W$5,$B38,$C38),[1]PCWA!$A$6:$N$198,14,FALSE),0)</f>
        <v>0</v>
      </c>
      <c r="W38" s="219">
        <f>_xlfn.IFNA(VLOOKUP(CONCATENATE($W$5,$B38,$C38),[1]PCWA!$A$6:$N$198,14,FALSE),0)</f>
        <v>0</v>
      </c>
      <c r="X38" s="219"/>
      <c r="Y38" s="219"/>
      <c r="Z38" s="219"/>
      <c r="AA38" s="219"/>
      <c r="AB38" s="219"/>
      <c r="AC38" s="219"/>
      <c r="AD38" s="219"/>
      <c r="AE38" s="219"/>
      <c r="AF38" s="220">
        <f>_xlfn.IFNA(VLOOKUP(CONCATENATE($AF$5,$B38,$C38),'23SC'!$A$6:$N$231,14,FALSE),0)</f>
        <v>0</v>
      </c>
      <c r="AG38" s="207"/>
    </row>
    <row r="39" spans="1:33" x14ac:dyDescent="0.25">
      <c r="A39" s="454"/>
      <c r="B39" s="214"/>
      <c r="C39" s="221"/>
      <c r="D39" s="221"/>
      <c r="E39" s="222"/>
      <c r="F39" s="218"/>
      <c r="G39" s="216"/>
      <c r="H39" s="217"/>
      <c r="I39" s="218"/>
      <c r="J39" s="219">
        <f>_xlfn.IFNA(VLOOKUP(CONCATENATE($J$5,$B39,$C39),CAP!$A$6:$N$200,14,FALSE),0)</f>
        <v>0</v>
      </c>
      <c r="K39" s="219">
        <f>_xlfn.IFNA(VLOOKUP(CONCATENATE($K$5,$B39,$C39),ALB!$A$6:$N$200,14,FALSE),0)</f>
        <v>0</v>
      </c>
      <c r="L39" s="219">
        <f>_xlfn.IFNA(VLOOKUP(CONCATENATE($L$5,$B39,$C39),'ESP1'!$A$6:$N$200,14,FALSE),0)</f>
        <v>0</v>
      </c>
      <c r="M39" s="219">
        <f>_xlfn.IFNA(VLOOKUP(CONCATENATE($M$5,$B39,$C39),DARD!$A$6:$N$135,14,FALSE),0)</f>
        <v>0</v>
      </c>
      <c r="N39" s="219">
        <f>_xlfn.IFNA(VLOOKUP(CONCATENATE($N$5,$B39,$C39),AVON!$A$6:$N$144,14,FALSE),0)</f>
        <v>0</v>
      </c>
      <c r="O39" s="219">
        <f>_xlfn.IFNA(VLOOKUP(CONCATENATE($O$5,$B39,$C39),MUR!$A$6:$N$203,14,FALSE),0)</f>
        <v>0</v>
      </c>
      <c r="P39" s="219">
        <f>_xlfn.IFNA(VLOOKUP(CONCATENATE($P$5,$B39,$C39),BAL!$A$6:$N$200,14,FALSE),0)</f>
        <v>0</v>
      </c>
      <c r="Q39" s="219">
        <f>_xlfn.IFNA(VLOOKUP(CONCATENATE($Q$5,$B39,$C39),KAL!$A$6:$N$199,14,FALSE),0)</f>
        <v>0</v>
      </c>
      <c r="R39" s="219">
        <f>_xlfn.IFNA(VLOOKUP(CONCATENATE($R$5,$B39,$C39),KEL!$A$6:$N$200,14,FALSE),0)</f>
        <v>0</v>
      </c>
      <c r="S39" s="219">
        <f>_xlfn.IFNA(VLOOKUP(CONCATENATE($S$5,$B39,$C39),'ESP2'!$A$6:$N$194,14,FALSE),0)</f>
        <v>0</v>
      </c>
      <c r="T39" s="219">
        <f>_xlfn.IFNA(VLOOKUP(CONCATENATE($T$5,$B39,$C39),MOON!$A$8:$N$198,14,FALSE),0)</f>
        <v>0</v>
      </c>
      <c r="U39" s="219">
        <f>_xlfn.IFNA(VLOOKUP(CONCATENATE($U$5,$B39,$C39),DRY!$A$8:$N$198,14,FALSE),0)</f>
        <v>0</v>
      </c>
      <c r="V39" s="219">
        <f>_xlfn.IFNA(VLOOKUP(CONCATENATE($W$5,$B39,$C39),[1]PCWA!$A$6:$N$198,14,FALSE),0)</f>
        <v>0</v>
      </c>
      <c r="W39" s="219">
        <f>_xlfn.IFNA(VLOOKUP(CONCATENATE($W$5,$B39,$C39),[1]PCWA!$A$6:$N$198,14,FALSE),0)</f>
        <v>0</v>
      </c>
      <c r="X39" s="219"/>
      <c r="Y39" s="219"/>
      <c r="Z39" s="219"/>
      <c r="AA39" s="219"/>
      <c r="AB39" s="219"/>
      <c r="AC39" s="219"/>
      <c r="AD39" s="219"/>
      <c r="AE39" s="219"/>
      <c r="AF39" s="220">
        <f>_xlfn.IFNA(VLOOKUP(CONCATENATE($AF$5,$B39,$C39),'23SC'!$A$6:$N$231,14,FALSE),0)</f>
        <v>0</v>
      </c>
      <c r="AG39" s="207"/>
    </row>
    <row r="40" spans="1:33" x14ac:dyDescent="0.25">
      <c r="A40" s="454"/>
      <c r="B40" s="214"/>
      <c r="C40" s="221"/>
      <c r="D40" s="221"/>
      <c r="E40" s="222"/>
      <c r="F40" s="218"/>
      <c r="G40" s="216"/>
      <c r="H40" s="217"/>
      <c r="I40" s="218"/>
      <c r="J40" s="219">
        <f>_xlfn.IFNA(VLOOKUP(CONCATENATE($J$5,$B40,$C40),CAP!$A$6:$N$200,14,FALSE),0)</f>
        <v>0</v>
      </c>
      <c r="K40" s="219">
        <f>_xlfn.IFNA(VLOOKUP(CONCATENATE($K$5,$B40,$C40),ALB!$A$6:$N$200,14,FALSE),0)</f>
        <v>0</v>
      </c>
      <c r="L40" s="219">
        <f>_xlfn.IFNA(VLOOKUP(CONCATENATE($L$5,$B40,$C40),'ESP1'!$A$6:$N$200,14,FALSE),0)</f>
        <v>0</v>
      </c>
      <c r="M40" s="219">
        <f>_xlfn.IFNA(VLOOKUP(CONCATENATE($M$5,$B40,$C40),DARD!$A$6:$N$135,14,FALSE),0)</f>
        <v>0</v>
      </c>
      <c r="N40" s="219">
        <f>_xlfn.IFNA(VLOOKUP(CONCATENATE($N$5,$B40,$C40),AVON!$A$6:$N$144,14,FALSE),0)</f>
        <v>0</v>
      </c>
      <c r="O40" s="219">
        <f>_xlfn.IFNA(VLOOKUP(CONCATENATE($O$5,$B40,$C40),MUR!$A$6:$N$203,14,FALSE),0)</f>
        <v>0</v>
      </c>
      <c r="P40" s="219">
        <f>_xlfn.IFNA(VLOOKUP(CONCATENATE($P$5,$B40,$C40),BAL!$A$6:$N$200,14,FALSE),0)</f>
        <v>0</v>
      </c>
      <c r="Q40" s="219">
        <f>_xlfn.IFNA(VLOOKUP(CONCATENATE($Q$5,$B40,$C40),KAL!$A$6:$N$199,14,FALSE),0)</f>
        <v>0</v>
      </c>
      <c r="R40" s="219">
        <f>_xlfn.IFNA(VLOOKUP(CONCATENATE($R$5,$B40,$C40),KEL!$A$6:$N$200,14,FALSE),0)</f>
        <v>0</v>
      </c>
      <c r="S40" s="219">
        <f>_xlfn.IFNA(VLOOKUP(CONCATENATE($S$5,$B40,$C40),'ESP2'!$A$6:$N$194,14,FALSE),0)</f>
        <v>0</v>
      </c>
      <c r="T40" s="219">
        <f>_xlfn.IFNA(VLOOKUP(CONCATENATE($T$5,$B40,$C40),MOON!$A$8:$N$198,14,FALSE),0)</f>
        <v>0</v>
      </c>
      <c r="U40" s="219">
        <f>_xlfn.IFNA(VLOOKUP(CONCATENATE($U$5,$B40,$C40),DRY!$A$8:$N$198,14,FALSE),0)</f>
        <v>0</v>
      </c>
      <c r="V40" s="219">
        <f>_xlfn.IFNA(VLOOKUP(CONCATENATE($W$5,$B40,$C40),[1]PCWA!$A$6:$N$198,14,FALSE),0)</f>
        <v>0</v>
      </c>
      <c r="W40" s="219">
        <f>_xlfn.IFNA(VLOOKUP(CONCATENATE($W$5,$B40,$C40),[1]PCWA!$A$6:$N$198,14,FALSE),0)</f>
        <v>0</v>
      </c>
      <c r="X40" s="219"/>
      <c r="Y40" s="219"/>
      <c r="Z40" s="219"/>
      <c r="AA40" s="219"/>
      <c r="AB40" s="219"/>
      <c r="AC40" s="219"/>
      <c r="AD40" s="219"/>
      <c r="AE40" s="219"/>
      <c r="AF40" s="220">
        <f>_xlfn.IFNA(VLOOKUP(CONCATENATE($AF$5,$B40,$C40),'23SC'!$A$6:$N$231,14,FALSE),0)</f>
        <v>0</v>
      </c>
      <c r="AG40" s="206"/>
    </row>
    <row r="41" spans="1:33" x14ac:dyDescent="0.25">
      <c r="A41" s="454"/>
      <c r="B41" s="214"/>
      <c r="C41" s="221"/>
      <c r="D41" s="221"/>
      <c r="E41" s="222"/>
      <c r="F41" s="218"/>
      <c r="G41" s="216"/>
      <c r="H41" s="217"/>
      <c r="I41" s="218"/>
      <c r="J41" s="219">
        <f>_xlfn.IFNA(VLOOKUP(CONCATENATE($J$5,$B41,$C41),CAP!$A$6:$N$200,14,FALSE),0)</f>
        <v>0</v>
      </c>
      <c r="K41" s="219">
        <f>_xlfn.IFNA(VLOOKUP(CONCATENATE($K$5,$B41,$C41),ALB!$A$6:$N$200,14,FALSE),0)</f>
        <v>0</v>
      </c>
      <c r="L41" s="219">
        <f>_xlfn.IFNA(VLOOKUP(CONCATENATE($L$5,$B41,$C41),'ESP1'!$A$6:$N$200,14,FALSE),0)</f>
        <v>0</v>
      </c>
      <c r="M41" s="219">
        <f>_xlfn.IFNA(VLOOKUP(CONCATENATE($M$5,$B41,$C41),DARD!$A$6:$N$135,14,FALSE),0)</f>
        <v>0</v>
      </c>
      <c r="N41" s="219">
        <f>_xlfn.IFNA(VLOOKUP(CONCATENATE($N$5,$B41,$C41),AVON!$A$6:$N$144,14,FALSE),0)</f>
        <v>0</v>
      </c>
      <c r="O41" s="219">
        <f>_xlfn.IFNA(VLOOKUP(CONCATENATE($O$5,$B41,$C41),MUR!$A$6:$N$203,14,FALSE),0)</f>
        <v>0</v>
      </c>
      <c r="P41" s="219">
        <f>_xlfn.IFNA(VLOOKUP(CONCATENATE($P$5,$B41,$C41),BAL!$A$6:$N$200,14,FALSE),0)</f>
        <v>0</v>
      </c>
      <c r="Q41" s="219">
        <f>_xlfn.IFNA(VLOOKUP(CONCATENATE($Q$5,$B41,$C41),KAL!$A$6:$N$199,14,FALSE),0)</f>
        <v>0</v>
      </c>
      <c r="R41" s="219">
        <f>_xlfn.IFNA(VLOOKUP(CONCATENATE($R$5,$B41,$C41),KEL!$A$6:$N$200,14,FALSE),0)</f>
        <v>0</v>
      </c>
      <c r="S41" s="219">
        <f>_xlfn.IFNA(VLOOKUP(CONCATENATE($S$5,$B41,$C41),'ESP2'!$A$6:$N$194,14,FALSE),0)</f>
        <v>0</v>
      </c>
      <c r="T41" s="219">
        <f>_xlfn.IFNA(VLOOKUP(CONCATENATE($T$5,$B41,$C41),MOON!$A$8:$N$198,14,FALSE),0)</f>
        <v>0</v>
      </c>
      <c r="U41" s="219">
        <f>_xlfn.IFNA(VLOOKUP(CONCATENATE($U$5,$B41,$C41),DRY!$A$8:$N$198,14,FALSE),0)</f>
        <v>0</v>
      </c>
      <c r="V41" s="219">
        <f>_xlfn.IFNA(VLOOKUP(CONCATENATE($W$5,$B41,$C41),[1]PCWA!$A$6:$N$198,14,FALSE),0)</f>
        <v>0</v>
      </c>
      <c r="W41" s="219">
        <f>_xlfn.IFNA(VLOOKUP(CONCATENATE($W$5,$B41,$C41),[1]PCWA!$A$6:$N$198,14,FALSE),0)</f>
        <v>0</v>
      </c>
      <c r="X41" s="219"/>
      <c r="Y41" s="219"/>
      <c r="Z41" s="219"/>
      <c r="AA41" s="219"/>
      <c r="AB41" s="219"/>
      <c r="AC41" s="219"/>
      <c r="AD41" s="219"/>
      <c r="AE41" s="219"/>
      <c r="AF41" s="220">
        <f>_xlfn.IFNA(VLOOKUP(CONCATENATE($AF$5,$B41,$C41),'23SC'!$A$6:$N$231,14,FALSE),0)</f>
        <v>0</v>
      </c>
      <c r="AG41" s="206"/>
    </row>
    <row r="42" spans="1:33" x14ac:dyDescent="0.25">
      <c r="A42" s="454"/>
      <c r="B42" s="214"/>
      <c r="C42" s="221"/>
      <c r="D42" s="221"/>
      <c r="E42" s="222"/>
      <c r="F42" s="218"/>
      <c r="G42" s="216"/>
      <c r="H42" s="217"/>
      <c r="I42" s="218"/>
      <c r="J42" s="219">
        <f>_xlfn.IFNA(VLOOKUP(CONCATENATE($J$5,$B42,$C42),CAP!$A$6:$N$200,14,FALSE),0)</f>
        <v>0</v>
      </c>
      <c r="K42" s="219">
        <f>_xlfn.IFNA(VLOOKUP(CONCATENATE($K$5,$B42,$C42),ALB!$A$6:$N$200,14,FALSE),0)</f>
        <v>0</v>
      </c>
      <c r="L42" s="219">
        <f>_xlfn.IFNA(VLOOKUP(CONCATENATE($L$5,$B42,$C42),'ESP1'!$A$6:$N$200,14,FALSE),0)</f>
        <v>0</v>
      </c>
      <c r="M42" s="219">
        <f>_xlfn.IFNA(VLOOKUP(CONCATENATE($M$5,$B42,$C42),DARD!$A$6:$N$135,14,FALSE),0)</f>
        <v>0</v>
      </c>
      <c r="N42" s="219">
        <f>_xlfn.IFNA(VLOOKUP(CONCATENATE($N$5,$B42,$C42),AVON!$A$6:$N$144,14,FALSE),0)</f>
        <v>0</v>
      </c>
      <c r="O42" s="219">
        <f>_xlfn.IFNA(VLOOKUP(CONCATENATE($O$5,$B42,$C42),MUR!$A$6:$N$203,14,FALSE),0)</f>
        <v>0</v>
      </c>
      <c r="P42" s="219">
        <f>_xlfn.IFNA(VLOOKUP(CONCATENATE($P$5,$B42,$C42),BAL!$A$6:$N$200,14,FALSE),0)</f>
        <v>0</v>
      </c>
      <c r="Q42" s="219">
        <f>_xlfn.IFNA(VLOOKUP(CONCATENATE($Q$5,$B42,$C42),KAL!$A$6:$N$199,14,FALSE),0)</f>
        <v>0</v>
      </c>
      <c r="R42" s="219">
        <f>_xlfn.IFNA(VLOOKUP(CONCATENATE($R$5,$B42,$C42),KEL!$A$6:$N$200,14,FALSE),0)</f>
        <v>0</v>
      </c>
      <c r="S42" s="219">
        <f>_xlfn.IFNA(VLOOKUP(CONCATENATE($S$5,$B42,$C42),'ESP2'!$A$6:$N$194,14,FALSE),0)</f>
        <v>0</v>
      </c>
      <c r="T42" s="219">
        <f>_xlfn.IFNA(VLOOKUP(CONCATENATE($T$5,$B42,$C42),MOON!$A$8:$N$198,14,FALSE),0)</f>
        <v>0</v>
      </c>
      <c r="U42" s="219">
        <f>_xlfn.IFNA(VLOOKUP(CONCATENATE($U$5,$B42,$C42),DRY!$A$8:$N$198,14,FALSE),0)</f>
        <v>0</v>
      </c>
      <c r="V42" s="219">
        <f>_xlfn.IFNA(VLOOKUP(CONCATENATE($W$5,$B42,$C42),[1]PCWA!$A$6:$N$198,14,FALSE),0)</f>
        <v>0</v>
      </c>
      <c r="W42" s="219">
        <f>_xlfn.IFNA(VLOOKUP(CONCATENATE($W$5,$B42,$C42),[1]PCWA!$A$6:$N$198,14,FALSE),0)</f>
        <v>0</v>
      </c>
      <c r="X42" s="219"/>
      <c r="Y42" s="219"/>
      <c r="Z42" s="219"/>
      <c r="AA42" s="219"/>
      <c r="AB42" s="219"/>
      <c r="AC42" s="219"/>
      <c r="AD42" s="219"/>
      <c r="AE42" s="219"/>
      <c r="AF42" s="220">
        <f>_xlfn.IFNA(VLOOKUP(CONCATENATE($AF$5,$B42,$C42),'23SC'!$A$6:$N$231,14,FALSE),0)</f>
        <v>0</v>
      </c>
      <c r="AG42" s="206"/>
    </row>
    <row r="43" spans="1:33" x14ac:dyDescent="0.25">
      <c r="A43" s="454"/>
      <c r="B43" s="214"/>
      <c r="C43" s="221"/>
      <c r="D43" s="221"/>
      <c r="E43" s="222"/>
      <c r="F43" s="218"/>
      <c r="G43" s="216"/>
      <c r="H43" s="217"/>
      <c r="I43" s="218"/>
      <c r="J43" s="219">
        <f>_xlfn.IFNA(VLOOKUP(CONCATENATE($J$5,$B43,$C43),CAP!$A$6:$N$200,14,FALSE),0)</f>
        <v>0</v>
      </c>
      <c r="K43" s="219">
        <f>_xlfn.IFNA(VLOOKUP(CONCATENATE($K$5,$B43,$C43),ALB!$A$6:$N$200,14,FALSE),0)</f>
        <v>0</v>
      </c>
      <c r="L43" s="219">
        <f>_xlfn.IFNA(VLOOKUP(CONCATENATE($L$5,$B43,$C43),'ESP1'!$A$6:$N$200,14,FALSE),0)</f>
        <v>0</v>
      </c>
      <c r="M43" s="219">
        <f>_xlfn.IFNA(VLOOKUP(CONCATENATE($M$5,$B43,$C43),DARD!$A$6:$N$135,14,FALSE),0)</f>
        <v>0</v>
      </c>
      <c r="N43" s="219">
        <f>_xlfn.IFNA(VLOOKUP(CONCATENATE($N$5,$B43,$C43),AVON!$A$6:$N$144,14,FALSE),0)</f>
        <v>0</v>
      </c>
      <c r="O43" s="219">
        <f>_xlfn.IFNA(VLOOKUP(CONCATENATE($O$5,$B43,$C43),MUR!$A$6:$N$203,14,FALSE),0)</f>
        <v>0</v>
      </c>
      <c r="P43" s="219">
        <f>_xlfn.IFNA(VLOOKUP(CONCATENATE($P$5,$B43,$C43),BAL!$A$6:$N$200,14,FALSE),0)</f>
        <v>0</v>
      </c>
      <c r="Q43" s="219">
        <f>_xlfn.IFNA(VLOOKUP(CONCATENATE($Q$5,$B43,$C43),KAL!$A$6:$N$199,14,FALSE),0)</f>
        <v>0</v>
      </c>
      <c r="R43" s="219">
        <f>_xlfn.IFNA(VLOOKUP(CONCATENATE($R$5,$B43,$C43),KEL!$A$6:$N$200,14,FALSE),0)</f>
        <v>0</v>
      </c>
      <c r="S43" s="219">
        <f>_xlfn.IFNA(VLOOKUP(CONCATENATE($S$5,$B43,$C43),'ESP2'!$A$6:$N$194,14,FALSE),0)</f>
        <v>0</v>
      </c>
      <c r="T43" s="219">
        <f>_xlfn.IFNA(VLOOKUP(CONCATENATE($T$5,$B43,$C43),MOON!$A$8:$N$198,14,FALSE),0)</f>
        <v>0</v>
      </c>
      <c r="U43" s="219">
        <f>_xlfn.IFNA(VLOOKUP(CONCATENATE($U$5,$B43,$C43),DRY!$A$8:$N$198,14,FALSE),0)</f>
        <v>0</v>
      </c>
      <c r="V43" s="219">
        <f>_xlfn.IFNA(VLOOKUP(CONCATENATE($W$5,$B43,$C43),[1]PCWA!$A$6:$N$198,14,FALSE),0)</f>
        <v>0</v>
      </c>
      <c r="W43" s="219">
        <f>_xlfn.IFNA(VLOOKUP(CONCATENATE($W$5,$B43,$C43),[1]PCWA!$A$6:$N$198,14,FALSE),0)</f>
        <v>0</v>
      </c>
      <c r="X43" s="219"/>
      <c r="Y43" s="219"/>
      <c r="Z43" s="219"/>
      <c r="AA43" s="219"/>
      <c r="AB43" s="219"/>
      <c r="AC43" s="219"/>
      <c r="AD43" s="219"/>
      <c r="AE43" s="219"/>
      <c r="AF43" s="220">
        <f>_xlfn.IFNA(VLOOKUP(CONCATENATE($AF$5,$B43,$C43),'23SC'!$A$6:$N$231,14,FALSE),0)</f>
        <v>0</v>
      </c>
      <c r="AG43" s="207"/>
    </row>
    <row r="44" spans="1:33" x14ac:dyDescent="0.25">
      <c r="A44" s="454"/>
      <c r="B44" s="214"/>
      <c r="C44" s="221"/>
      <c r="D44" s="221"/>
      <c r="E44" s="222"/>
      <c r="F44" s="218"/>
      <c r="G44" s="216"/>
      <c r="H44" s="217"/>
      <c r="I44" s="218"/>
      <c r="J44" s="219">
        <f>_xlfn.IFNA(VLOOKUP(CONCATENATE($J$5,$B44,$C44),CAP!$A$6:$N$200,14,FALSE),0)</f>
        <v>0</v>
      </c>
      <c r="K44" s="219">
        <f>_xlfn.IFNA(VLOOKUP(CONCATENATE($K$5,$B44,$C44),ALB!$A$6:$N$200,14,FALSE),0)</f>
        <v>0</v>
      </c>
      <c r="L44" s="219">
        <f>_xlfn.IFNA(VLOOKUP(CONCATENATE($L$5,$B44,$C44),'ESP1'!$A$6:$N$200,14,FALSE),0)</f>
        <v>0</v>
      </c>
      <c r="M44" s="219">
        <f>_xlfn.IFNA(VLOOKUP(CONCATENATE($M$5,$B44,$C44),DARD!$A$6:$N$135,14,FALSE),0)</f>
        <v>0</v>
      </c>
      <c r="N44" s="219">
        <f>_xlfn.IFNA(VLOOKUP(CONCATENATE($N$5,$B44,$C44),AVON!$A$6:$N$144,14,FALSE),0)</f>
        <v>0</v>
      </c>
      <c r="O44" s="219">
        <f>_xlfn.IFNA(VLOOKUP(CONCATENATE($O$5,$B44,$C44),MUR!$A$6:$N$203,14,FALSE),0)</f>
        <v>0</v>
      </c>
      <c r="P44" s="219">
        <f>_xlfn.IFNA(VLOOKUP(CONCATENATE($P$5,$B44,$C44),BAL!$A$6:$N$200,14,FALSE),0)</f>
        <v>0</v>
      </c>
      <c r="Q44" s="219">
        <f>_xlfn.IFNA(VLOOKUP(CONCATENATE($Q$5,$B44,$C44),KAL!$A$6:$N$199,14,FALSE),0)</f>
        <v>0</v>
      </c>
      <c r="R44" s="219">
        <f>_xlfn.IFNA(VLOOKUP(CONCATENATE($R$5,$B44,$C44),KEL!$A$6:$N$200,14,FALSE),0)</f>
        <v>0</v>
      </c>
      <c r="S44" s="219">
        <f>_xlfn.IFNA(VLOOKUP(CONCATENATE($S$5,$B44,$C44),'ESP2'!$A$6:$N$194,14,FALSE),0)</f>
        <v>0</v>
      </c>
      <c r="T44" s="219">
        <f>_xlfn.IFNA(VLOOKUP(CONCATENATE($T$5,$B44,$C44),MOON!$A$8:$N$198,14,FALSE),0)</f>
        <v>0</v>
      </c>
      <c r="U44" s="219">
        <f>_xlfn.IFNA(VLOOKUP(CONCATENATE($U$5,$B44,$C44),DRY!$A$8:$N$198,14,FALSE),0)</f>
        <v>0</v>
      </c>
      <c r="V44" s="219">
        <f>_xlfn.IFNA(VLOOKUP(CONCATENATE($W$5,$B44,$C44),[1]PCWA!$A$6:$N$198,14,FALSE),0)</f>
        <v>0</v>
      </c>
      <c r="W44" s="219">
        <f>_xlfn.IFNA(VLOOKUP(CONCATENATE($W$5,$B44,$C44),[1]PCWA!$A$6:$N$198,14,FALSE),0)</f>
        <v>0</v>
      </c>
      <c r="X44" s="219"/>
      <c r="Y44" s="219"/>
      <c r="Z44" s="219"/>
      <c r="AA44" s="219"/>
      <c r="AB44" s="219"/>
      <c r="AC44" s="219"/>
      <c r="AD44" s="219"/>
      <c r="AE44" s="219"/>
      <c r="AF44" s="220">
        <f>_xlfn.IFNA(VLOOKUP(CONCATENATE($AF$5,$B44,$C44),'23SC'!$A$6:$N$231,14,FALSE),0)</f>
        <v>0</v>
      </c>
      <c r="AG44" s="207"/>
    </row>
    <row r="45" spans="1:33" x14ac:dyDescent="0.25">
      <c r="A45" s="454"/>
      <c r="B45" s="214"/>
      <c r="C45" s="221"/>
      <c r="D45" s="221"/>
      <c r="E45" s="222"/>
      <c r="F45" s="218"/>
      <c r="G45" s="216"/>
      <c r="H45" s="217"/>
      <c r="I45" s="218"/>
      <c r="J45" s="219">
        <f>_xlfn.IFNA(VLOOKUP(CONCATENATE($J$5,$B45,$C45),CAP!$A$6:$N$200,14,FALSE),0)</f>
        <v>0</v>
      </c>
      <c r="K45" s="219">
        <f>_xlfn.IFNA(VLOOKUP(CONCATENATE($K$5,$B45,$C45),ALB!$A$6:$N$200,14,FALSE),0)</f>
        <v>0</v>
      </c>
      <c r="L45" s="219">
        <f>_xlfn.IFNA(VLOOKUP(CONCATENATE($L$5,$B45,$C45),'ESP1'!$A$6:$N$200,14,FALSE),0)</f>
        <v>0</v>
      </c>
      <c r="M45" s="219">
        <f>_xlfn.IFNA(VLOOKUP(CONCATENATE($M$5,$B45,$C45),DARD!$A$6:$N$135,14,FALSE),0)</f>
        <v>0</v>
      </c>
      <c r="N45" s="219">
        <f>_xlfn.IFNA(VLOOKUP(CONCATENATE($N$5,$B45,$C45),AVON!$A$6:$N$144,14,FALSE),0)</f>
        <v>0</v>
      </c>
      <c r="O45" s="219">
        <f>_xlfn.IFNA(VLOOKUP(CONCATENATE($O$5,$B45,$C45),MUR!$A$6:$N$203,14,FALSE),0)</f>
        <v>0</v>
      </c>
      <c r="P45" s="219">
        <f>_xlfn.IFNA(VLOOKUP(CONCATENATE($P$5,$B45,$C45),BAL!$A$6:$N$200,14,FALSE),0)</f>
        <v>0</v>
      </c>
      <c r="Q45" s="219">
        <f>_xlfn.IFNA(VLOOKUP(CONCATENATE($Q$5,$B45,$C45),KAL!$A$6:$N$199,14,FALSE),0)</f>
        <v>0</v>
      </c>
      <c r="R45" s="219">
        <f>_xlfn.IFNA(VLOOKUP(CONCATENATE($R$5,$B45,$C45),KEL!$A$6:$N$200,14,FALSE),0)</f>
        <v>0</v>
      </c>
      <c r="S45" s="219">
        <f>_xlfn.IFNA(VLOOKUP(CONCATENATE($S$5,$B45,$C45),'ESP2'!$A$6:$N$194,14,FALSE),0)</f>
        <v>0</v>
      </c>
      <c r="T45" s="219">
        <f>_xlfn.IFNA(VLOOKUP(CONCATENATE($T$5,$B45,$C45),MOON!$A$8:$N$198,14,FALSE),0)</f>
        <v>0</v>
      </c>
      <c r="U45" s="219">
        <f>_xlfn.IFNA(VLOOKUP(CONCATENATE($U$5,$B45,$C45),DRY!$A$8:$N$198,14,FALSE),0)</f>
        <v>0</v>
      </c>
      <c r="V45" s="219">
        <f>_xlfn.IFNA(VLOOKUP(CONCATENATE($W$5,$B45,$C45),[1]PCWA!$A$6:$N$198,14,FALSE),0)</f>
        <v>0</v>
      </c>
      <c r="W45" s="219">
        <f>_xlfn.IFNA(VLOOKUP(CONCATENATE($W$5,$B45,$C45),[1]PCWA!$A$6:$N$198,14,FALSE),0)</f>
        <v>0</v>
      </c>
      <c r="X45" s="219"/>
      <c r="Y45" s="219"/>
      <c r="Z45" s="219"/>
      <c r="AA45" s="219"/>
      <c r="AB45" s="219"/>
      <c r="AC45" s="219"/>
      <c r="AD45" s="219"/>
      <c r="AE45" s="219"/>
      <c r="AF45" s="220">
        <f>_xlfn.IFNA(VLOOKUP(CONCATENATE($AF$5,$B45,$C45),'23SC'!$A$6:$N$231,14,FALSE),0)</f>
        <v>0</v>
      </c>
      <c r="AG45" s="207"/>
    </row>
    <row r="46" spans="1:33" x14ac:dyDescent="0.25">
      <c r="A46" s="454"/>
      <c r="B46" s="214"/>
      <c r="C46" s="221"/>
      <c r="D46" s="221"/>
      <c r="E46" s="222"/>
      <c r="F46" s="218"/>
      <c r="G46" s="216"/>
      <c r="H46" s="217"/>
      <c r="I46" s="218"/>
      <c r="J46" s="219">
        <f>_xlfn.IFNA(VLOOKUP(CONCATENATE($J$5,$B46,$C46),CAP!$A$6:$N$200,14,FALSE),0)</f>
        <v>0</v>
      </c>
      <c r="K46" s="219">
        <f>_xlfn.IFNA(VLOOKUP(CONCATENATE($K$5,$B46,$C46),ALB!$A$6:$N$200,14,FALSE),0)</f>
        <v>0</v>
      </c>
      <c r="L46" s="219">
        <f>_xlfn.IFNA(VLOOKUP(CONCATENATE($L$5,$B46,$C46),'ESP1'!$A$6:$N$200,14,FALSE),0)</f>
        <v>0</v>
      </c>
      <c r="M46" s="219">
        <f>_xlfn.IFNA(VLOOKUP(CONCATENATE($M$5,$B46,$C46),DARD!$A$6:$N$135,14,FALSE),0)</f>
        <v>0</v>
      </c>
      <c r="N46" s="219">
        <f>_xlfn.IFNA(VLOOKUP(CONCATENATE($N$5,$B46,$C46),AVON!$A$6:$N$144,14,FALSE),0)</f>
        <v>0</v>
      </c>
      <c r="O46" s="219">
        <f>_xlfn.IFNA(VLOOKUP(CONCATENATE($O$5,$B46,$C46),MUR!$A$6:$N$203,14,FALSE),0)</f>
        <v>0</v>
      </c>
      <c r="P46" s="219">
        <f>_xlfn.IFNA(VLOOKUP(CONCATENATE($P$5,$B46,$C46),BAL!$A$6:$N$200,14,FALSE),0)</f>
        <v>0</v>
      </c>
      <c r="Q46" s="219">
        <f>_xlfn.IFNA(VLOOKUP(CONCATENATE($Q$5,$B46,$C46),KAL!$A$6:$N$199,14,FALSE),0)</f>
        <v>0</v>
      </c>
      <c r="R46" s="219">
        <f>_xlfn.IFNA(VLOOKUP(CONCATENATE($R$5,$B46,$C46),KEL!$A$6:$N$200,14,FALSE),0)</f>
        <v>0</v>
      </c>
      <c r="S46" s="219">
        <f>_xlfn.IFNA(VLOOKUP(CONCATENATE($S$5,$B46,$C46),'ESP2'!$A$6:$N$194,14,FALSE),0)</f>
        <v>0</v>
      </c>
      <c r="T46" s="219">
        <f>_xlfn.IFNA(VLOOKUP(CONCATENATE($T$5,$B46,$C46),MOON!$A$8:$N$198,14,FALSE),0)</f>
        <v>0</v>
      </c>
      <c r="U46" s="219">
        <f>_xlfn.IFNA(VLOOKUP(CONCATENATE($U$5,$B46,$C46),DRY!$A$8:$N$198,14,FALSE),0)</f>
        <v>0</v>
      </c>
      <c r="V46" s="219">
        <f>_xlfn.IFNA(VLOOKUP(CONCATENATE($W$5,$B46,$C46),[1]PCWA!$A$6:$N$198,14,FALSE),0)</f>
        <v>0</v>
      </c>
      <c r="W46" s="219">
        <f>_xlfn.IFNA(VLOOKUP(CONCATENATE($W$5,$B46,$C46),[1]PCWA!$A$6:$N$198,14,FALSE),0)</f>
        <v>0</v>
      </c>
      <c r="X46" s="219"/>
      <c r="Y46" s="219"/>
      <c r="Z46" s="219"/>
      <c r="AA46" s="219"/>
      <c r="AB46" s="219"/>
      <c r="AC46" s="219"/>
      <c r="AD46" s="219"/>
      <c r="AE46" s="219"/>
      <c r="AF46" s="220">
        <f>_xlfn.IFNA(VLOOKUP(CONCATENATE($AF$5,$B46,$C46),'23SC'!$A$6:$N$231,14,FALSE),0)</f>
        <v>0</v>
      </c>
      <c r="AG46" s="207"/>
    </row>
    <row r="47" spans="1:33" x14ac:dyDescent="0.25">
      <c r="A47" s="454"/>
      <c r="B47" s="214"/>
      <c r="C47" s="221"/>
      <c r="D47" s="215"/>
      <c r="E47" s="222"/>
      <c r="F47" s="218"/>
      <c r="G47" s="216"/>
      <c r="H47" s="217"/>
      <c r="I47" s="218"/>
      <c r="J47" s="219">
        <f>_xlfn.IFNA(VLOOKUP(CONCATENATE($J$5,$B47,$C47),CAP!$A$6:$N$200,14,FALSE),0)</f>
        <v>0</v>
      </c>
      <c r="K47" s="219">
        <f>_xlfn.IFNA(VLOOKUP(CONCATENATE($K$5,$B47,$C47),ALB!$A$6:$N$200,14,FALSE),0)</f>
        <v>0</v>
      </c>
      <c r="L47" s="219">
        <f>_xlfn.IFNA(VLOOKUP(CONCATENATE($L$5,$B47,$C47),'ESP1'!$A$6:$N$200,14,FALSE),0)</f>
        <v>0</v>
      </c>
      <c r="M47" s="219">
        <f>_xlfn.IFNA(VLOOKUP(CONCATENATE($M$5,$B47,$C47),DARD!$A$6:$N$135,14,FALSE),0)</f>
        <v>0</v>
      </c>
      <c r="N47" s="219">
        <f>_xlfn.IFNA(VLOOKUP(CONCATENATE($N$5,$B47,$C47),AVON!$A$6:$N$144,14,FALSE),0)</f>
        <v>0</v>
      </c>
      <c r="O47" s="219">
        <f>_xlfn.IFNA(VLOOKUP(CONCATENATE($O$5,$B47,$C47),MUR!$A$6:$N$203,14,FALSE),0)</f>
        <v>0</v>
      </c>
      <c r="P47" s="219">
        <f>_xlfn.IFNA(VLOOKUP(CONCATENATE($P$5,$B47,$C47),BAL!$A$6:$N$200,14,FALSE),0)</f>
        <v>0</v>
      </c>
      <c r="Q47" s="219">
        <f>_xlfn.IFNA(VLOOKUP(CONCATENATE($Q$5,$B47,$C47),KAL!$A$6:$N$199,14,FALSE),0)</f>
        <v>0</v>
      </c>
      <c r="R47" s="219">
        <f>_xlfn.IFNA(VLOOKUP(CONCATENATE($R$5,$B47,$C47),KEL!$A$6:$N$200,14,FALSE),0)</f>
        <v>0</v>
      </c>
      <c r="S47" s="219">
        <f>_xlfn.IFNA(VLOOKUP(CONCATENATE($S$5,$B47,$C47),'ESP2'!$A$6:$N$194,14,FALSE),0)</f>
        <v>0</v>
      </c>
      <c r="T47" s="219">
        <f>_xlfn.IFNA(VLOOKUP(CONCATENATE($T$5,$B47,$C47),MOON!$A$8:$N$198,14,FALSE),0)</f>
        <v>0</v>
      </c>
      <c r="U47" s="219">
        <f>_xlfn.IFNA(VLOOKUP(CONCATENATE($U$5,$B47,$C47),DRY!$A$8:$N$198,14,FALSE),0)</f>
        <v>0</v>
      </c>
      <c r="V47" s="219">
        <f>_xlfn.IFNA(VLOOKUP(CONCATENATE($W$5,$B47,$C47),[1]PCWA!$A$6:$N$198,14,FALSE),0)</f>
        <v>0</v>
      </c>
      <c r="W47" s="219">
        <f>_xlfn.IFNA(VLOOKUP(CONCATENATE($W$5,$B47,$C47),[1]PCWA!$A$6:$N$198,14,FALSE),0)</f>
        <v>0</v>
      </c>
      <c r="X47" s="219"/>
      <c r="Y47" s="219"/>
      <c r="Z47" s="219"/>
      <c r="AA47" s="219"/>
      <c r="AB47" s="219"/>
      <c r="AC47" s="219"/>
      <c r="AD47" s="219"/>
      <c r="AE47" s="219"/>
      <c r="AF47" s="220">
        <f>_xlfn.IFNA(VLOOKUP(CONCATENATE($AF$5,$B47,$C47),'23SC'!$A$6:$N$231,14,FALSE),0)</f>
        <v>0</v>
      </c>
      <c r="AG47" s="206"/>
    </row>
    <row r="48" spans="1:33" x14ac:dyDescent="0.25">
      <c r="A48" s="454"/>
      <c r="B48" s="214"/>
      <c r="C48" s="221"/>
      <c r="D48" s="221"/>
      <c r="E48" s="222"/>
      <c r="F48" s="218"/>
      <c r="G48" s="216"/>
      <c r="H48" s="217"/>
      <c r="I48" s="218"/>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20">
        <f>_xlfn.IFNA(VLOOKUP(CONCATENATE($AF$5,$B48,$C48),'23SC'!$A$6:$N$231,14,FALSE),0)</f>
        <v>0</v>
      </c>
      <c r="AG48" s="206"/>
    </row>
    <row r="49" spans="1:33" ht="14.4" thickBot="1" x14ac:dyDescent="0.3">
      <c r="A49" s="454"/>
      <c r="B49" s="223"/>
      <c r="C49" s="224"/>
      <c r="D49" s="224"/>
      <c r="E49" s="225"/>
      <c r="F49" s="226"/>
      <c r="G49" s="227"/>
      <c r="H49" s="228"/>
      <c r="I49" s="226"/>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30">
        <f>_xlfn.IFNA(VLOOKUP(CONCATENATE($AF$5,$B49,$C49),'23SC'!$A$6:$N$231,14,FALSE),0)</f>
        <v>0</v>
      </c>
      <c r="AG49" s="206"/>
    </row>
    <row r="50" spans="1:33" ht="15.6" x14ac:dyDescent="0.25">
      <c r="A50" s="454"/>
      <c r="B50" s="208"/>
      <c r="C50" s="208"/>
      <c r="D50" s="208"/>
      <c r="E50" s="209"/>
      <c r="F50" s="209"/>
      <c r="G50" s="209"/>
      <c r="H50" s="210"/>
      <c r="I50" s="209"/>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09"/>
    </row>
    <row r="52" spans="1:33" x14ac:dyDescent="0.25">
      <c r="B52" s="28"/>
    </row>
    <row r="53" spans="1:33" x14ac:dyDescent="0.25">
      <c r="B53" s="28"/>
    </row>
    <row r="54" spans="1:33" x14ac:dyDescent="0.25">
      <c r="B54" s="28"/>
    </row>
    <row r="55" spans="1:33" x14ac:dyDescent="0.25">
      <c r="B55" s="28"/>
    </row>
    <row r="56" spans="1:33" x14ac:dyDescent="0.25">
      <c r="B56" s="28"/>
    </row>
    <row r="57" spans="1:33" x14ac:dyDescent="0.25">
      <c r="B57" s="28"/>
    </row>
    <row r="58" spans="1:33" x14ac:dyDescent="0.25">
      <c r="B58" s="28"/>
    </row>
    <row r="59" spans="1:33" x14ac:dyDescent="0.25">
      <c r="B59" s="28"/>
    </row>
    <row r="60" spans="1:33" x14ac:dyDescent="0.25">
      <c r="B60" s="28"/>
    </row>
    <row r="61" spans="1:33" x14ac:dyDescent="0.25">
      <c r="B61" s="28"/>
    </row>
    <row r="62" spans="1:33" x14ac:dyDescent="0.25">
      <c r="B62" s="28"/>
    </row>
    <row r="63" spans="1:33" x14ac:dyDescent="0.25">
      <c r="B63" s="28"/>
    </row>
    <row r="64" spans="1:33" x14ac:dyDescent="0.25">
      <c r="B64" s="28"/>
    </row>
    <row r="65" spans="2:2" x14ac:dyDescent="0.25">
      <c r="B65" s="28"/>
    </row>
    <row r="66" spans="2:2" x14ac:dyDescent="0.25">
      <c r="B66" s="28"/>
    </row>
    <row r="67" spans="2:2" x14ac:dyDescent="0.25">
      <c r="B67" s="28"/>
    </row>
    <row r="68" spans="2:2" x14ac:dyDescent="0.25">
      <c r="B68" s="28"/>
    </row>
    <row r="69" spans="2:2" x14ac:dyDescent="0.25">
      <c r="B69" s="28"/>
    </row>
    <row r="70" spans="2:2" x14ac:dyDescent="0.25">
      <c r="B70" s="28"/>
    </row>
    <row r="71" spans="2:2" x14ac:dyDescent="0.25">
      <c r="B71" s="28"/>
    </row>
    <row r="72" spans="2:2" x14ac:dyDescent="0.25">
      <c r="B72" s="28"/>
    </row>
    <row r="73" spans="2:2" x14ac:dyDescent="0.25">
      <c r="B73" s="28"/>
    </row>
    <row r="74" spans="2:2" x14ac:dyDescent="0.25">
      <c r="B74" s="28"/>
    </row>
    <row r="75" spans="2:2" x14ac:dyDescent="0.25">
      <c r="B75" s="28"/>
    </row>
    <row r="76" spans="2:2" x14ac:dyDescent="0.25">
      <c r="B76" s="28"/>
    </row>
    <row r="77" spans="2:2" x14ac:dyDescent="0.25">
      <c r="B77" s="28"/>
    </row>
    <row r="78" spans="2:2" x14ac:dyDescent="0.25">
      <c r="B78" s="28"/>
    </row>
    <row r="79" spans="2:2" x14ac:dyDescent="0.25">
      <c r="B79" s="28"/>
    </row>
    <row r="80" spans="2:2" x14ac:dyDescent="0.25">
      <c r="B80" s="28"/>
    </row>
    <row r="81" spans="2:2" x14ac:dyDescent="0.25">
      <c r="B81" s="28"/>
    </row>
    <row r="82" spans="2:2" x14ac:dyDescent="0.25">
      <c r="B82" s="28"/>
    </row>
    <row r="83" spans="2:2" x14ac:dyDescent="0.25">
      <c r="B83" s="28"/>
    </row>
    <row r="84" spans="2:2" x14ac:dyDescent="0.25">
      <c r="B84" s="28"/>
    </row>
    <row r="85" spans="2:2" x14ac:dyDescent="0.25">
      <c r="B85" s="28"/>
    </row>
    <row r="86" spans="2:2" x14ac:dyDescent="0.25">
      <c r="B86" s="28"/>
    </row>
    <row r="87" spans="2:2" x14ac:dyDescent="0.25">
      <c r="B87" s="28"/>
    </row>
    <row r="88" spans="2:2" x14ac:dyDescent="0.25">
      <c r="B88" s="28"/>
    </row>
    <row r="89" spans="2:2" x14ac:dyDescent="0.25">
      <c r="B89" s="28"/>
    </row>
    <row r="90" spans="2:2" x14ac:dyDescent="0.25">
      <c r="B90" s="28"/>
    </row>
    <row r="91" spans="2:2" x14ac:dyDescent="0.25">
      <c r="B91" s="28"/>
    </row>
    <row r="92" spans="2:2" x14ac:dyDescent="0.25">
      <c r="B92" s="28"/>
    </row>
    <row r="93" spans="2:2" x14ac:dyDescent="0.25">
      <c r="B93" s="28"/>
    </row>
    <row r="94" spans="2:2" x14ac:dyDescent="0.25">
      <c r="B94" s="28"/>
    </row>
    <row r="95" spans="2:2" x14ac:dyDescent="0.25">
      <c r="B95" s="28"/>
    </row>
    <row r="96" spans="2:2" x14ac:dyDescent="0.25">
      <c r="B96" s="28"/>
    </row>
    <row r="97" spans="2:2" x14ac:dyDescent="0.25">
      <c r="B97" s="28"/>
    </row>
    <row r="98" spans="2:2" x14ac:dyDescent="0.25">
      <c r="B98" s="28"/>
    </row>
    <row r="99" spans="2:2" x14ac:dyDescent="0.25">
      <c r="B99" s="28"/>
    </row>
    <row r="100" spans="2:2" x14ac:dyDescent="0.25">
      <c r="B100" s="28"/>
    </row>
    <row r="101" spans="2:2" x14ac:dyDescent="0.25">
      <c r="B101" s="28"/>
    </row>
    <row r="102" spans="2:2" x14ac:dyDescent="0.25">
      <c r="B102" s="28"/>
    </row>
    <row r="103" spans="2:2" x14ac:dyDescent="0.25">
      <c r="B103" s="28"/>
    </row>
    <row r="104" spans="2:2" x14ac:dyDescent="0.25">
      <c r="B104" s="28"/>
    </row>
    <row r="105" spans="2:2" x14ac:dyDescent="0.25">
      <c r="B105" s="28"/>
    </row>
    <row r="106" spans="2:2" x14ac:dyDescent="0.25">
      <c r="B106" s="28"/>
    </row>
    <row r="107" spans="2:2" x14ac:dyDescent="0.25">
      <c r="B107" s="28"/>
    </row>
    <row r="108" spans="2:2" x14ac:dyDescent="0.25">
      <c r="B108" s="28"/>
    </row>
    <row r="109" spans="2:2" x14ac:dyDescent="0.25">
      <c r="B109" s="28"/>
    </row>
    <row r="110" spans="2:2" x14ac:dyDescent="0.25">
      <c r="B110" s="28"/>
    </row>
    <row r="111" spans="2:2" x14ac:dyDescent="0.25">
      <c r="B111" s="28"/>
    </row>
    <row r="112" spans="2:2" x14ac:dyDescent="0.25">
      <c r="B112" s="28"/>
    </row>
    <row r="113" spans="2:2" x14ac:dyDescent="0.25">
      <c r="B113" s="28"/>
    </row>
    <row r="114" spans="2:2" x14ac:dyDescent="0.25">
      <c r="B114" s="28"/>
    </row>
    <row r="115" spans="2:2" x14ac:dyDescent="0.25">
      <c r="B115" s="28"/>
    </row>
    <row r="116" spans="2:2" x14ac:dyDescent="0.25">
      <c r="B116" s="28"/>
    </row>
    <row r="117" spans="2:2" x14ac:dyDescent="0.25">
      <c r="B117" s="28"/>
    </row>
    <row r="118" spans="2:2" x14ac:dyDescent="0.25">
      <c r="B118" s="28"/>
    </row>
    <row r="119" spans="2:2" x14ac:dyDescent="0.25">
      <c r="B119" s="28"/>
    </row>
    <row r="120" spans="2:2" x14ac:dyDescent="0.25">
      <c r="B120" s="28"/>
    </row>
    <row r="121" spans="2:2" x14ac:dyDescent="0.25">
      <c r="B121" s="28"/>
    </row>
    <row r="122" spans="2:2" x14ac:dyDescent="0.25">
      <c r="B122" s="28"/>
    </row>
    <row r="123" spans="2:2" x14ac:dyDescent="0.25">
      <c r="B123" s="28"/>
    </row>
    <row r="124" spans="2:2" x14ac:dyDescent="0.25">
      <c r="B124" s="28"/>
    </row>
    <row r="125" spans="2:2" x14ac:dyDescent="0.25">
      <c r="B125" s="28"/>
    </row>
    <row r="126" spans="2:2" x14ac:dyDescent="0.25">
      <c r="B126" s="28"/>
    </row>
    <row r="127" spans="2:2" x14ac:dyDescent="0.25">
      <c r="B127" s="28"/>
    </row>
    <row r="128" spans="2:2" x14ac:dyDescent="0.25">
      <c r="B128" s="28"/>
    </row>
    <row r="129" spans="2:2" x14ac:dyDescent="0.25">
      <c r="B129" s="28"/>
    </row>
    <row r="130" spans="2:2" x14ac:dyDescent="0.25">
      <c r="B130" s="28"/>
    </row>
    <row r="131" spans="2:2" x14ac:dyDescent="0.25">
      <c r="B131" s="28"/>
    </row>
    <row r="132" spans="2:2" x14ac:dyDescent="0.25">
      <c r="B132" s="28"/>
    </row>
    <row r="133" spans="2:2" x14ac:dyDescent="0.25">
      <c r="B133" s="28"/>
    </row>
    <row r="134" spans="2:2" x14ac:dyDescent="0.25">
      <c r="B134" s="28"/>
    </row>
  </sheetData>
  <sortState xmlns:xlrd2="http://schemas.microsoft.com/office/spreadsheetml/2017/richdata2" ref="B6:I14">
    <sortCondition descending="1" ref="H6:H14"/>
  </sortState>
  <mergeCells count="63">
    <mergeCell ref="S1:S2"/>
    <mergeCell ref="O1:O2"/>
    <mergeCell ref="P1:P2"/>
    <mergeCell ref="F1:F2"/>
    <mergeCell ref="A1:A50"/>
    <mergeCell ref="B1:B2"/>
    <mergeCell ref="C1:C2"/>
    <mergeCell ref="D1:D2"/>
    <mergeCell ref="E1:E2"/>
    <mergeCell ref="O3:O4"/>
    <mergeCell ref="P3:P4"/>
    <mergeCell ref="J3:J4"/>
    <mergeCell ref="K3:K4"/>
    <mergeCell ref="L3:L4"/>
    <mergeCell ref="M3:M4"/>
    <mergeCell ref="N3:N4"/>
    <mergeCell ref="G3:G4"/>
    <mergeCell ref="H3:H4"/>
    <mergeCell ref="I3:I4"/>
    <mergeCell ref="Z1:Z2"/>
    <mergeCell ref="AA1:AA2"/>
    <mergeCell ref="Y1:Y2"/>
    <mergeCell ref="T1:T2"/>
    <mergeCell ref="G1:G2"/>
    <mergeCell ref="H1:H2"/>
    <mergeCell ref="I1:I2"/>
    <mergeCell ref="J1:J2"/>
    <mergeCell ref="K1:K2"/>
    <mergeCell ref="L1:L2"/>
    <mergeCell ref="M1:M2"/>
    <mergeCell ref="N1:N2"/>
    <mergeCell ref="Q1:Q2"/>
    <mergeCell ref="B3:B4"/>
    <mergeCell ref="C3:C4"/>
    <mergeCell ref="D3:D4"/>
    <mergeCell ref="E3:E4"/>
    <mergeCell ref="F3:F4"/>
    <mergeCell ref="Q3:Q4"/>
    <mergeCell ref="V1:V2"/>
    <mergeCell ref="U1:U2"/>
    <mergeCell ref="U3:U4"/>
    <mergeCell ref="AC3:AC4"/>
    <mergeCell ref="R3:R4"/>
    <mergeCell ref="S3:S4"/>
    <mergeCell ref="T3:T4"/>
    <mergeCell ref="V3:V4"/>
    <mergeCell ref="W3:W4"/>
    <mergeCell ref="X3:X4"/>
    <mergeCell ref="Y3:Y4"/>
    <mergeCell ref="Z3:Z4"/>
    <mergeCell ref="AB1:AB2"/>
    <mergeCell ref="AC1:AC2"/>
    <mergeCell ref="R1:R2"/>
    <mergeCell ref="AA3:AA4"/>
    <mergeCell ref="W1:W2"/>
    <mergeCell ref="X1:X2"/>
    <mergeCell ref="AE3:AE4"/>
    <mergeCell ref="AF3:AF4"/>
    <mergeCell ref="AB3:AB4"/>
    <mergeCell ref="AE1:AE2"/>
    <mergeCell ref="AF1:AF2"/>
    <mergeCell ref="AD1:AD2"/>
    <mergeCell ref="AD3:AD4"/>
  </mergeCells>
  <conditionalFormatting sqref="C31:C1048576 C1:C29">
    <cfRule type="duplicateValues" dxfId="88" priority="502"/>
  </conditionalFormatting>
  <conditionalFormatting sqref="J6:AF49">
    <cfRule type="cellIs" dxfId="87" priority="10" operator="lessThan">
      <formula>1</formula>
    </cfRule>
  </conditionalFormatting>
  <pageMargins left="0.25" right="0.25" top="0.75" bottom="0.75" header="0.3" footer="0.3"/>
  <pageSetup paperSize="9" scale="46" fitToHeight="0" pageOrder="overThenDown" orientation="landscape" r:id="rId1"/>
  <headerFooter alignWithMargins="0"/>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57FAA-2A64-497F-9D3F-DD4DEFD675A5}">
  <sheetPr codeName="Sheet21">
    <tabColor rgb="FFC00000"/>
  </sheetPr>
  <dimension ref="A1:O94"/>
  <sheetViews>
    <sheetView topLeftCell="A2" workbookViewId="0">
      <selection activeCell="C23" sqref="C23"/>
    </sheetView>
  </sheetViews>
  <sheetFormatPr defaultColWidth="9.109375" defaultRowHeight="13.2" x14ac:dyDescent="0.25"/>
  <cols>
    <col min="1" max="1" width="49.33203125" bestFit="1" customWidth="1"/>
    <col min="2" max="2" width="6.6640625" customWidth="1"/>
    <col min="3" max="3" width="25.33203125" bestFit="1" customWidth="1"/>
    <col min="4" max="4" width="21.88671875" bestFit="1" customWidth="1"/>
    <col min="5" max="5" width="9.5546875" bestFit="1" customWidth="1"/>
    <col min="6" max="6" width="14.88671875" bestFit="1" customWidth="1"/>
    <col min="7" max="10" width="6.33203125" bestFit="1" customWidth="1"/>
    <col min="11" max="11" width="12.88671875" bestFit="1" customWidth="1"/>
    <col min="12" max="12" width="6.5546875" bestFit="1" customWidth="1"/>
    <col min="13" max="13" width="12.5546875" bestFit="1" customWidth="1"/>
    <col min="14" max="14" width="29.44140625" bestFit="1" customWidth="1"/>
    <col min="16" max="16" width="8.88671875" customWidth="1"/>
  </cols>
  <sheetData>
    <row r="1" spans="1:15" s="9" customFormat="1" ht="22.5" customHeight="1" thickBot="1" x14ac:dyDescent="0.3">
      <c r="A1" s="76">
        <f>SUM(A2-1)</f>
        <v>22</v>
      </c>
      <c r="B1" s="559" t="s">
        <v>98</v>
      </c>
      <c r="C1" s="560"/>
      <c r="D1" s="7" t="s">
        <v>11</v>
      </c>
      <c r="E1" s="539" t="s">
        <v>130</v>
      </c>
      <c r="F1" s="540"/>
      <c r="G1" s="540"/>
      <c r="H1" s="540"/>
      <c r="I1" s="540"/>
      <c r="J1" s="540"/>
      <c r="K1" s="8" t="s">
        <v>12</v>
      </c>
      <c r="L1" s="568" t="s">
        <v>156</v>
      </c>
      <c r="M1" s="542"/>
      <c r="N1" s="8" t="s">
        <v>22</v>
      </c>
    </row>
    <row r="2" spans="1:15" s="9" customFormat="1" ht="22.5" customHeight="1" thickBot="1" x14ac:dyDescent="0.3">
      <c r="A2" s="1">
        <f>COUNTA(_xlfn.UNIQUE(D6:D194))</f>
        <v>23</v>
      </c>
      <c r="B2" s="543" t="s">
        <v>23</v>
      </c>
      <c r="C2" s="544"/>
      <c r="D2" s="544"/>
      <c r="E2" s="544"/>
      <c r="F2" s="544"/>
      <c r="G2" s="544"/>
      <c r="H2" s="544"/>
      <c r="I2" s="544"/>
      <c r="J2" s="544"/>
      <c r="K2" s="544"/>
      <c r="L2" s="544"/>
      <c r="M2" s="545"/>
      <c r="N2" s="10" t="s">
        <v>24</v>
      </c>
    </row>
    <row r="3" spans="1:15" s="9" customFormat="1" ht="14.4" thickBot="1" x14ac:dyDescent="0.3">
      <c r="A3" s="524" t="s">
        <v>25</v>
      </c>
      <c r="B3" s="527" t="s">
        <v>13</v>
      </c>
      <c r="C3" s="530" t="s">
        <v>14</v>
      </c>
      <c r="D3" s="533" t="s">
        <v>15</v>
      </c>
      <c r="E3" s="536" t="s">
        <v>26</v>
      </c>
      <c r="F3" s="533" t="s">
        <v>18</v>
      </c>
      <c r="G3" s="539" t="s">
        <v>99</v>
      </c>
      <c r="H3" s="540"/>
      <c r="I3" s="540"/>
      <c r="J3" s="540"/>
      <c r="K3" s="546"/>
      <c r="L3" s="552" t="s">
        <v>10</v>
      </c>
      <c r="M3" s="547" t="s">
        <v>16</v>
      </c>
      <c r="N3" s="44" t="s">
        <v>27</v>
      </c>
    </row>
    <row r="4" spans="1:15" s="9" customFormat="1" ht="14.4" thickBot="1" x14ac:dyDescent="0.3">
      <c r="A4" s="525"/>
      <c r="B4" s="528"/>
      <c r="C4" s="531"/>
      <c r="D4" s="534"/>
      <c r="E4" s="537"/>
      <c r="F4" s="538"/>
      <c r="G4" s="555" t="s">
        <v>100</v>
      </c>
      <c r="H4" s="557" t="s">
        <v>101</v>
      </c>
      <c r="I4" s="557" t="s">
        <v>102</v>
      </c>
      <c r="J4" s="557" t="s">
        <v>103</v>
      </c>
      <c r="K4" s="533" t="s">
        <v>104</v>
      </c>
      <c r="L4" s="553"/>
      <c r="M4" s="548"/>
      <c r="N4" s="11">
        <v>3</v>
      </c>
    </row>
    <row r="5" spans="1:15" s="9" customFormat="1" ht="14.4" thickBot="1" x14ac:dyDescent="0.3">
      <c r="A5" s="526"/>
      <c r="B5" s="529"/>
      <c r="C5" s="532"/>
      <c r="D5" s="535"/>
      <c r="E5" s="550" t="s">
        <v>17</v>
      </c>
      <c r="F5" s="551"/>
      <c r="G5" s="556"/>
      <c r="H5" s="558"/>
      <c r="I5" s="558"/>
      <c r="J5" s="558"/>
      <c r="K5" s="535"/>
      <c r="L5" s="554"/>
      <c r="M5" s="549"/>
      <c r="N5" s="45">
        <f>IF(N4=1,0,IF(N4=2,1,IF(N4=3,2,0)))</f>
        <v>2</v>
      </c>
    </row>
    <row r="6" spans="1:15" ht="14.4" x14ac:dyDescent="0.25">
      <c r="A6" s="12" t="str">
        <f>CONCATENATE(B6,C6,D6)</f>
        <v>95Meadow FrenchDark Deception</v>
      </c>
      <c r="B6" s="13">
        <v>95</v>
      </c>
      <c r="C6" s="242" t="s">
        <v>888</v>
      </c>
      <c r="D6" s="238" t="s">
        <v>889</v>
      </c>
      <c r="E6" s="20"/>
      <c r="F6" s="16"/>
      <c r="G6" s="20"/>
      <c r="H6" s="13"/>
      <c r="I6" s="30"/>
      <c r="J6" s="119"/>
      <c r="K6" s="32">
        <v>1</v>
      </c>
      <c r="L6" s="17">
        <v>1</v>
      </c>
      <c r="M6" s="18">
        <f>IF(L6=1,7,IF(L6=2,6,IF(L6=3,5,IF(L6=4,4,IF(L6=5,3,IF(L6=6,2,IF(L6&gt;=6,1,0)))))))</f>
        <v>7</v>
      </c>
      <c r="N6" s="19">
        <f>SUM(M6+$N$5)</f>
        <v>9</v>
      </c>
      <c r="O6" s="29"/>
    </row>
    <row r="7" spans="1:15" ht="14.4" x14ac:dyDescent="0.25">
      <c r="A7" s="12" t="str">
        <f>CONCATENATE(B7,C7,D7)</f>
        <v>95Jodie PriestMalibu Miss</v>
      </c>
      <c r="B7" s="13">
        <v>95</v>
      </c>
      <c r="C7" s="407" t="s">
        <v>353</v>
      </c>
      <c r="D7" s="407" t="s">
        <v>354</v>
      </c>
      <c r="E7" s="20"/>
      <c r="F7" s="16"/>
      <c r="G7" s="20"/>
      <c r="H7" s="13"/>
      <c r="I7" s="30"/>
      <c r="J7" s="119"/>
      <c r="K7" s="32"/>
      <c r="L7" s="406" t="s">
        <v>478</v>
      </c>
      <c r="M7" s="18">
        <v>0</v>
      </c>
      <c r="N7" s="19">
        <v>0</v>
      </c>
      <c r="O7" s="29"/>
    </row>
    <row r="8" spans="1:15" ht="14.4" x14ac:dyDescent="0.25">
      <c r="A8" s="12" t="str">
        <f>CONCATENATE(B8,C8,D8)</f>
        <v>80Annika StoneDamaspia Park Emily’S Gold</v>
      </c>
      <c r="B8" s="13">
        <v>80</v>
      </c>
      <c r="C8" s="14" t="s">
        <v>893</v>
      </c>
      <c r="D8" s="238" t="s">
        <v>894</v>
      </c>
      <c r="E8" s="20"/>
      <c r="F8" s="16"/>
      <c r="G8" s="20"/>
      <c r="H8" s="13"/>
      <c r="I8" s="30">
        <v>39.06</v>
      </c>
      <c r="J8" s="119"/>
      <c r="K8" s="32"/>
      <c r="L8" s="17">
        <v>1</v>
      </c>
      <c r="M8" s="18">
        <f t="shared" ref="M8:M19" si="0">IF(L8=1,7,IF(L8=2,6,IF(L8=3,5,IF(L8=4,4,IF(L8=5,3,IF(L8=6,2,IF(L8&gt;=6,1,0)))))))</f>
        <v>7</v>
      </c>
      <c r="N8" s="19">
        <f t="shared" ref="N8:N19" si="1">SUM(M8+$N$5)</f>
        <v>9</v>
      </c>
      <c r="O8" s="29"/>
    </row>
    <row r="9" spans="1:15" ht="14.4" x14ac:dyDescent="0.25">
      <c r="A9" s="12" t="str">
        <f>CONCATENATE(B9,C9,D9)</f>
        <v>80Bridie WandelReign</v>
      </c>
      <c r="B9" s="13">
        <v>80</v>
      </c>
      <c r="C9" s="14" t="s">
        <v>906</v>
      </c>
      <c r="D9" s="15" t="s">
        <v>907</v>
      </c>
      <c r="E9" s="20"/>
      <c r="F9" s="16"/>
      <c r="G9" s="20"/>
      <c r="H9" s="13"/>
      <c r="I9" s="30">
        <v>70.92</v>
      </c>
      <c r="J9" s="119"/>
      <c r="K9" s="32"/>
      <c r="L9" s="17">
        <v>2</v>
      </c>
      <c r="M9" s="18">
        <f t="shared" si="0"/>
        <v>6</v>
      </c>
      <c r="N9" s="19">
        <v>0</v>
      </c>
      <c r="O9" s="29"/>
    </row>
    <row r="10" spans="1:15" ht="14.4" x14ac:dyDescent="0.25">
      <c r="A10" s="12" t="str">
        <f>CONCATENATE(B10,C11,D11)</f>
        <v>80Amy ChallenorKoonawarra Fighter Pilot</v>
      </c>
      <c r="B10" s="13">
        <v>80</v>
      </c>
      <c r="C10" t="s">
        <v>893</v>
      </c>
      <c r="D10" t="s">
        <v>903</v>
      </c>
      <c r="E10" s="20"/>
      <c r="F10" s="16"/>
      <c r="G10" s="20"/>
      <c r="H10" s="13"/>
      <c r="I10" s="272" t="s">
        <v>817</v>
      </c>
      <c r="J10" s="119"/>
      <c r="K10" s="32"/>
      <c r="L10" s="17">
        <v>0</v>
      </c>
      <c r="M10" s="18">
        <f t="shared" si="0"/>
        <v>0</v>
      </c>
      <c r="N10" s="19">
        <v>0</v>
      </c>
      <c r="O10" s="29"/>
    </row>
    <row r="11" spans="1:15" ht="14.4" x14ac:dyDescent="0.25">
      <c r="A11" s="12" t="str">
        <f>CONCATENATE(B11,C9,D9)</f>
        <v>65Bridie WandelReign</v>
      </c>
      <c r="B11" s="13">
        <v>65</v>
      </c>
      <c r="C11" s="14" t="s">
        <v>313</v>
      </c>
      <c r="D11" s="14" t="s">
        <v>314</v>
      </c>
      <c r="E11" s="20"/>
      <c r="F11" s="16"/>
      <c r="G11" s="20"/>
      <c r="H11" s="13">
        <v>27.99</v>
      </c>
      <c r="I11" s="30"/>
      <c r="J11" s="119"/>
      <c r="K11" s="32"/>
      <c r="L11" s="17">
        <v>1</v>
      </c>
      <c r="M11" s="18">
        <f t="shared" si="0"/>
        <v>7</v>
      </c>
      <c r="N11" s="19">
        <f t="shared" si="1"/>
        <v>9</v>
      </c>
      <c r="O11" s="29"/>
    </row>
    <row r="12" spans="1:15" ht="14.4" x14ac:dyDescent="0.25">
      <c r="A12" s="12" t="str">
        <f t="shared" ref="A12:A43" si="2">CONCATENATE(B12,C12,D12)</f>
        <v>65Olivia StephenClare Downs Charisma</v>
      </c>
      <c r="B12" s="13">
        <v>65</v>
      </c>
      <c r="C12" s="14" t="s">
        <v>1065</v>
      </c>
      <c r="D12" s="14" t="s">
        <v>1097</v>
      </c>
      <c r="E12" s="20"/>
      <c r="F12" s="16"/>
      <c r="G12" s="20"/>
      <c r="H12" s="13">
        <v>37.22</v>
      </c>
      <c r="I12" s="30"/>
      <c r="J12" s="119"/>
      <c r="K12" s="32"/>
      <c r="L12" s="17">
        <v>2</v>
      </c>
      <c r="M12" s="18">
        <f t="shared" si="0"/>
        <v>6</v>
      </c>
      <c r="N12" s="19">
        <f t="shared" si="1"/>
        <v>8</v>
      </c>
      <c r="O12" s="29"/>
    </row>
    <row r="13" spans="1:15" ht="14.4" x14ac:dyDescent="0.25">
      <c r="A13" s="12" t="str">
        <f t="shared" si="2"/>
        <v>65Hannah SteinhoffSense Of Self</v>
      </c>
      <c r="B13" s="13">
        <v>65</v>
      </c>
      <c r="C13" s="14" t="s">
        <v>656</v>
      </c>
      <c r="D13" s="14" t="s">
        <v>668</v>
      </c>
      <c r="E13" s="20"/>
      <c r="F13" s="16"/>
      <c r="G13" s="20"/>
      <c r="H13" s="13">
        <v>39.94</v>
      </c>
      <c r="I13" s="30"/>
      <c r="J13" s="119"/>
      <c r="K13" s="32"/>
      <c r="L13" s="17">
        <v>3</v>
      </c>
      <c r="M13" s="18">
        <f t="shared" si="0"/>
        <v>5</v>
      </c>
      <c r="N13" s="19">
        <f t="shared" si="1"/>
        <v>7</v>
      </c>
    </row>
    <row r="14" spans="1:15" ht="14.4" x14ac:dyDescent="0.25">
      <c r="A14" s="12" t="str">
        <f t="shared" si="2"/>
        <v>65Leah PriestChristopher Robin</v>
      </c>
      <c r="B14" s="13">
        <v>65</v>
      </c>
      <c r="C14" s="14" t="s">
        <v>344</v>
      </c>
      <c r="D14" s="14" t="s">
        <v>345</v>
      </c>
      <c r="E14" s="20"/>
      <c r="F14" s="16"/>
      <c r="G14" s="20"/>
      <c r="H14" s="13">
        <v>41.22</v>
      </c>
      <c r="I14" s="30"/>
      <c r="J14" s="119"/>
      <c r="K14" s="32"/>
      <c r="L14" s="17">
        <v>4</v>
      </c>
      <c r="M14" s="18">
        <f t="shared" si="0"/>
        <v>4</v>
      </c>
      <c r="N14" s="19">
        <f t="shared" si="1"/>
        <v>6</v>
      </c>
    </row>
    <row r="15" spans="1:15" ht="14.4" x14ac:dyDescent="0.25">
      <c r="A15" s="12" t="str">
        <f t="shared" si="2"/>
        <v>65Mia HolbertonJupiters Star</v>
      </c>
      <c r="B15" s="13">
        <v>65</v>
      </c>
      <c r="C15" s="14" t="s">
        <v>628</v>
      </c>
      <c r="D15" s="14" t="s">
        <v>1328</v>
      </c>
      <c r="E15" s="20"/>
      <c r="F15" s="16"/>
      <c r="G15" s="20"/>
      <c r="H15" s="13">
        <v>48.44</v>
      </c>
      <c r="I15" s="30"/>
      <c r="J15" s="119"/>
      <c r="K15" s="32"/>
      <c r="L15" s="406">
        <v>5</v>
      </c>
      <c r="M15" s="18">
        <f t="shared" si="0"/>
        <v>3</v>
      </c>
      <c r="N15" s="19">
        <f t="shared" si="1"/>
        <v>5</v>
      </c>
    </row>
    <row r="16" spans="1:15" ht="14.4" x14ac:dyDescent="0.25">
      <c r="A16" s="12" t="str">
        <f t="shared" si="2"/>
        <v>65Macey GreenBelfast Whistling Dixie</v>
      </c>
      <c r="B16" s="13">
        <v>65</v>
      </c>
      <c r="C16" s="242" t="s">
        <v>218</v>
      </c>
      <c r="D16" s="242" t="s">
        <v>259</v>
      </c>
      <c r="E16" s="20"/>
      <c r="F16" s="16"/>
      <c r="G16" s="20"/>
      <c r="H16" s="13">
        <v>50.94</v>
      </c>
      <c r="I16" s="30"/>
      <c r="J16" s="119"/>
      <c r="K16" s="32"/>
      <c r="L16" s="17">
        <v>6</v>
      </c>
      <c r="M16" s="18">
        <f t="shared" si="0"/>
        <v>2</v>
      </c>
      <c r="N16" s="19">
        <f t="shared" si="1"/>
        <v>4</v>
      </c>
    </row>
    <row r="17" spans="1:14" ht="14.4" x14ac:dyDescent="0.25">
      <c r="A17" s="12" t="str">
        <f t="shared" si="2"/>
        <v>65Olive ShillingtonIrish Ritual</v>
      </c>
      <c r="B17" s="13">
        <v>65</v>
      </c>
      <c r="C17" s="14" t="s">
        <v>1197</v>
      </c>
      <c r="D17" s="14" t="s">
        <v>1218</v>
      </c>
      <c r="E17" s="20"/>
      <c r="F17" s="16"/>
      <c r="G17" s="20"/>
      <c r="H17" s="13">
        <v>53.38</v>
      </c>
      <c r="I17" s="30"/>
      <c r="J17" s="119"/>
      <c r="K17" s="32"/>
      <c r="L17" s="17">
        <v>7</v>
      </c>
      <c r="M17" s="18">
        <f t="shared" si="0"/>
        <v>1</v>
      </c>
      <c r="N17" s="19">
        <f t="shared" si="1"/>
        <v>3</v>
      </c>
    </row>
    <row r="18" spans="1:14" ht="14.4" x14ac:dyDescent="0.25">
      <c r="A18" s="12" t="str">
        <f t="shared" si="2"/>
        <v>65Matilda SteinhoffRemington Rifle</v>
      </c>
      <c r="B18" s="13">
        <v>65</v>
      </c>
      <c r="C18" s="14" t="s">
        <v>642</v>
      </c>
      <c r="D18" s="14" t="s">
        <v>1103</v>
      </c>
      <c r="E18" s="20"/>
      <c r="F18" s="16"/>
      <c r="G18" s="20"/>
      <c r="H18" s="13">
        <v>66.099999999999994</v>
      </c>
      <c r="I18" s="30"/>
      <c r="J18" s="119"/>
      <c r="K18" s="32"/>
      <c r="L18" s="17">
        <v>8</v>
      </c>
      <c r="M18" s="18">
        <f t="shared" si="0"/>
        <v>1</v>
      </c>
      <c r="N18" s="19">
        <f t="shared" si="1"/>
        <v>3</v>
      </c>
    </row>
    <row r="19" spans="1:14" ht="14.4" x14ac:dyDescent="0.25">
      <c r="A19" s="12" t="str">
        <f t="shared" si="2"/>
        <v>65Sadie MorisonThistle Park Don Hugo</v>
      </c>
      <c r="B19" s="13">
        <v>65</v>
      </c>
      <c r="C19" s="14" t="s">
        <v>1331</v>
      </c>
      <c r="D19" s="14" t="s">
        <v>1329</v>
      </c>
      <c r="E19" s="20"/>
      <c r="F19" s="16"/>
      <c r="G19" s="20"/>
      <c r="H19" s="13">
        <v>121.62</v>
      </c>
      <c r="I19" s="30"/>
      <c r="J19" s="119"/>
      <c r="K19" s="32"/>
      <c r="L19" s="17">
        <v>9</v>
      </c>
      <c r="M19" s="18">
        <f t="shared" si="0"/>
        <v>1</v>
      </c>
      <c r="N19" s="19">
        <f t="shared" si="1"/>
        <v>3</v>
      </c>
    </row>
    <row r="20" spans="1:14" ht="14.4" x14ac:dyDescent="0.25">
      <c r="A20" s="12" t="str">
        <f t="shared" si="2"/>
        <v>65Lylah HeatherRingmaster Elton Edward</v>
      </c>
      <c r="B20" s="13">
        <v>65</v>
      </c>
      <c r="C20" s="14" t="s">
        <v>1215</v>
      </c>
      <c r="D20" s="14" t="s">
        <v>1222</v>
      </c>
      <c r="E20" s="20"/>
      <c r="F20" s="16"/>
      <c r="G20" s="20"/>
      <c r="H20" s="237" t="s">
        <v>478</v>
      </c>
      <c r="I20" s="30"/>
      <c r="J20" s="119"/>
      <c r="K20" s="32"/>
      <c r="L20" s="17"/>
      <c r="M20" s="18">
        <f t="shared" ref="M20:M26" si="3">IF(L20=1,7,IF(L20=2,6,IF(L20=3,5,IF(L20=4,4,IF(L20=5,3,IF(L20=6,2,IF(L20&gt;=6,1,0)))))))</f>
        <v>0</v>
      </c>
      <c r="N20" s="19">
        <f t="shared" ref="N20:N26" si="4">SUM(M20+$N$5)</f>
        <v>2</v>
      </c>
    </row>
    <row r="21" spans="1:14" ht="14.4" x14ac:dyDescent="0.25">
      <c r="A21" s="12" t="str">
        <f t="shared" si="2"/>
        <v>65Matilda MeiklejohnJimmy O'Reilly</v>
      </c>
      <c r="B21" s="13">
        <v>65</v>
      </c>
      <c r="C21" s="14" t="s">
        <v>1282</v>
      </c>
      <c r="D21" s="14" t="s">
        <v>1330</v>
      </c>
      <c r="E21" s="20"/>
      <c r="F21" s="16"/>
      <c r="G21" s="20"/>
      <c r="H21" s="237" t="s">
        <v>478</v>
      </c>
      <c r="I21" s="30"/>
      <c r="J21" s="119"/>
      <c r="K21" s="32"/>
      <c r="L21" s="17"/>
      <c r="M21" s="18">
        <f t="shared" si="3"/>
        <v>0</v>
      </c>
      <c r="N21" s="19">
        <f t="shared" si="4"/>
        <v>2</v>
      </c>
    </row>
    <row r="22" spans="1:14" ht="14.4" x14ac:dyDescent="0.25">
      <c r="A22" s="12" t="str">
        <f t="shared" si="2"/>
        <v>45Macey GreenLlamedos</v>
      </c>
      <c r="B22" s="13">
        <v>45</v>
      </c>
      <c r="C22" s="242" t="s">
        <v>218</v>
      </c>
      <c r="D22" s="15" t="s">
        <v>219</v>
      </c>
      <c r="E22" s="20"/>
      <c r="F22" s="16"/>
      <c r="G22" s="20">
        <v>29.49</v>
      </c>
      <c r="H22" s="13"/>
      <c r="I22" s="30"/>
      <c r="J22" s="119"/>
      <c r="K22" s="32"/>
      <c r="L22" s="17">
        <v>1</v>
      </c>
      <c r="M22" s="18">
        <f t="shared" si="3"/>
        <v>7</v>
      </c>
      <c r="N22" s="19">
        <f t="shared" si="4"/>
        <v>9</v>
      </c>
    </row>
    <row r="23" spans="1:14" ht="14.4" x14ac:dyDescent="0.25">
      <c r="A23" s="12" t="str">
        <f t="shared" si="2"/>
        <v>45Hannah SteinhoffWoodridge Moojie</v>
      </c>
      <c r="B23" s="13">
        <v>45</v>
      </c>
      <c r="C23" s="14" t="s">
        <v>656</v>
      </c>
      <c r="D23" s="15" t="s">
        <v>953</v>
      </c>
      <c r="E23" s="20"/>
      <c r="F23" s="16"/>
      <c r="G23" s="20">
        <v>34.06</v>
      </c>
      <c r="H23" s="13"/>
      <c r="I23" s="30"/>
      <c r="J23" s="119"/>
      <c r="K23" s="32"/>
      <c r="L23" s="17">
        <v>2</v>
      </c>
      <c r="M23" s="18">
        <f t="shared" si="3"/>
        <v>6</v>
      </c>
      <c r="N23" s="19">
        <f t="shared" si="4"/>
        <v>8</v>
      </c>
    </row>
    <row r="24" spans="1:14" ht="14.4" x14ac:dyDescent="0.25">
      <c r="A24" s="12" t="str">
        <f t="shared" si="2"/>
        <v>45Ruby HeatherImperial Maya</v>
      </c>
      <c r="B24" s="13">
        <v>45</v>
      </c>
      <c r="C24" s="14" t="s">
        <v>1216</v>
      </c>
      <c r="D24" s="15" t="s">
        <v>1224</v>
      </c>
      <c r="E24" s="20"/>
      <c r="F24" s="16"/>
      <c r="G24" s="20">
        <v>73.709999999999994</v>
      </c>
      <c r="H24" s="13"/>
      <c r="I24" s="30"/>
      <c r="J24" s="119"/>
      <c r="K24" s="32"/>
      <c r="L24" s="17">
        <v>3</v>
      </c>
      <c r="M24" s="18">
        <f t="shared" si="3"/>
        <v>5</v>
      </c>
      <c r="N24" s="19">
        <f t="shared" si="4"/>
        <v>7</v>
      </c>
    </row>
    <row r="25" spans="1:14" ht="14.4" x14ac:dyDescent="0.25">
      <c r="A25" s="12" t="str">
        <f t="shared" si="2"/>
        <v>45Mikaylah StephenPacific View Composer</v>
      </c>
      <c r="B25" s="13">
        <v>45</v>
      </c>
      <c r="C25" s="14" t="s">
        <v>1052</v>
      </c>
      <c r="D25" s="15" t="s">
        <v>1083</v>
      </c>
      <c r="E25" s="20"/>
      <c r="F25" s="16"/>
      <c r="G25" s="20">
        <v>77.88</v>
      </c>
      <c r="H25" s="13"/>
      <c r="I25" s="30"/>
      <c r="J25" s="119"/>
      <c r="K25" s="32"/>
      <c r="L25" s="17">
        <v>4</v>
      </c>
      <c r="M25" s="18">
        <f t="shared" si="3"/>
        <v>4</v>
      </c>
      <c r="N25" s="19">
        <f t="shared" si="4"/>
        <v>6</v>
      </c>
    </row>
    <row r="26" spans="1:14" ht="14.4" x14ac:dyDescent="0.25">
      <c r="A26" s="12" t="str">
        <f t="shared" si="2"/>
        <v>45Amy ChallenorLe Skelle Lodge Royale</v>
      </c>
      <c r="B26" s="13">
        <v>45</v>
      </c>
      <c r="C26" s="14" t="s">
        <v>313</v>
      </c>
      <c r="D26" s="15" t="s">
        <v>984</v>
      </c>
      <c r="E26" s="20"/>
      <c r="F26" s="16"/>
      <c r="G26" s="20">
        <v>79.31</v>
      </c>
      <c r="H26" s="13"/>
      <c r="I26" s="30"/>
      <c r="J26" s="119"/>
      <c r="K26" s="32"/>
      <c r="L26" s="17">
        <v>5</v>
      </c>
      <c r="M26" s="18">
        <f t="shared" si="3"/>
        <v>3</v>
      </c>
      <c r="N26" s="19">
        <f t="shared" si="4"/>
        <v>5</v>
      </c>
    </row>
    <row r="27" spans="1:14" ht="14.4" x14ac:dyDescent="0.25">
      <c r="A27" s="12" t="str">
        <f t="shared" si="2"/>
        <v/>
      </c>
      <c r="B27" s="13"/>
      <c r="C27" s="14"/>
      <c r="D27" s="15" t="s">
        <v>19</v>
      </c>
      <c r="E27" s="20"/>
      <c r="F27" s="16"/>
      <c r="G27" s="20"/>
      <c r="H27" s="13"/>
      <c r="I27" s="30"/>
      <c r="J27" s="119"/>
      <c r="K27" s="32"/>
      <c r="L27" s="17"/>
      <c r="M27" s="18"/>
      <c r="N27" s="19"/>
    </row>
    <row r="28" spans="1:14" ht="14.4" x14ac:dyDescent="0.25">
      <c r="A28" s="12" t="str">
        <f t="shared" si="2"/>
        <v/>
      </c>
      <c r="B28" s="13"/>
      <c r="C28" s="14"/>
      <c r="D28" s="15" t="s">
        <v>19</v>
      </c>
      <c r="E28" s="20"/>
      <c r="F28" s="16"/>
      <c r="G28" s="20"/>
      <c r="H28" s="13"/>
      <c r="I28" s="30"/>
      <c r="J28" s="119"/>
      <c r="K28" s="32"/>
      <c r="L28" s="17"/>
      <c r="M28" s="18"/>
      <c r="N28" s="19"/>
    </row>
    <row r="29" spans="1:14" ht="14.4" x14ac:dyDescent="0.25">
      <c r="A29" s="12" t="str">
        <f t="shared" si="2"/>
        <v/>
      </c>
      <c r="B29" s="13"/>
      <c r="C29" s="14"/>
      <c r="D29" s="15" t="s">
        <v>19</v>
      </c>
      <c r="E29" s="20"/>
      <c r="F29" s="16"/>
      <c r="G29" s="20"/>
      <c r="H29" s="13"/>
      <c r="I29" s="30"/>
      <c r="J29" s="119"/>
      <c r="K29" s="32"/>
      <c r="L29" s="17"/>
      <c r="M29" s="18"/>
      <c r="N29" s="19"/>
    </row>
    <row r="30" spans="1:14" ht="14.4" x14ac:dyDescent="0.25">
      <c r="A30" s="12" t="str">
        <f t="shared" si="2"/>
        <v/>
      </c>
      <c r="B30" s="13"/>
      <c r="C30" s="14"/>
      <c r="D30" s="15" t="s">
        <v>19</v>
      </c>
      <c r="E30" s="20"/>
      <c r="F30" s="16"/>
      <c r="G30" s="20"/>
      <c r="H30" s="13"/>
      <c r="I30" s="30"/>
      <c r="J30" s="119"/>
      <c r="K30" s="32"/>
      <c r="L30" s="17"/>
      <c r="M30" s="18"/>
      <c r="N30" s="19"/>
    </row>
    <row r="31" spans="1:14" ht="14.4" x14ac:dyDescent="0.25">
      <c r="A31" s="12" t="str">
        <f t="shared" si="2"/>
        <v/>
      </c>
      <c r="B31" s="13"/>
      <c r="C31" s="14"/>
      <c r="D31" s="15" t="s">
        <v>19</v>
      </c>
      <c r="E31" s="20"/>
      <c r="F31" s="16"/>
      <c r="G31" s="20"/>
      <c r="H31" s="13"/>
      <c r="I31" s="30"/>
      <c r="J31" s="119"/>
      <c r="K31" s="32"/>
      <c r="L31" s="17"/>
      <c r="M31" s="18"/>
      <c r="N31" s="19"/>
    </row>
    <row r="32" spans="1:14" ht="14.4" x14ac:dyDescent="0.25">
      <c r="A32" s="12" t="str">
        <f t="shared" si="2"/>
        <v/>
      </c>
      <c r="B32" s="13"/>
      <c r="C32" s="14"/>
      <c r="D32" s="15" t="s">
        <v>19</v>
      </c>
      <c r="E32" s="20"/>
      <c r="F32" s="16"/>
      <c r="G32" s="20"/>
      <c r="H32" s="13"/>
      <c r="I32" s="30"/>
      <c r="J32" s="119"/>
      <c r="K32" s="32"/>
      <c r="L32" s="17"/>
      <c r="M32" s="18"/>
      <c r="N32" s="19"/>
    </row>
    <row r="33" spans="1:14" ht="14.4" x14ac:dyDescent="0.25">
      <c r="A33" s="12" t="str">
        <f t="shared" si="2"/>
        <v/>
      </c>
      <c r="B33" s="13"/>
      <c r="C33" s="14"/>
      <c r="D33" s="15" t="s">
        <v>19</v>
      </c>
      <c r="E33" s="20"/>
      <c r="F33" s="16"/>
      <c r="G33" s="20"/>
      <c r="H33" s="13"/>
      <c r="I33" s="30"/>
      <c r="J33" s="119"/>
      <c r="K33" s="32"/>
      <c r="L33" s="17"/>
      <c r="M33" s="18"/>
      <c r="N33" s="19"/>
    </row>
    <row r="34" spans="1:14" ht="14.4" x14ac:dyDescent="0.25">
      <c r="A34" s="12" t="str">
        <f t="shared" si="2"/>
        <v/>
      </c>
      <c r="B34" s="13"/>
      <c r="C34" s="14"/>
      <c r="D34" s="15" t="s">
        <v>19</v>
      </c>
      <c r="E34" s="20"/>
      <c r="F34" s="16"/>
      <c r="G34" s="20"/>
      <c r="H34" s="13"/>
      <c r="I34" s="30"/>
      <c r="J34" s="119"/>
      <c r="K34" s="32"/>
      <c r="L34" s="17"/>
      <c r="M34" s="18"/>
      <c r="N34" s="19"/>
    </row>
    <row r="35" spans="1:14" ht="14.4" x14ac:dyDescent="0.25">
      <c r="A35" s="12" t="str">
        <f t="shared" si="2"/>
        <v/>
      </c>
      <c r="B35" s="13"/>
      <c r="C35" s="14"/>
      <c r="D35" s="15" t="s">
        <v>19</v>
      </c>
      <c r="E35" s="20"/>
      <c r="F35" s="16"/>
      <c r="G35" s="20"/>
      <c r="H35" s="13"/>
      <c r="I35" s="30"/>
      <c r="J35" s="119"/>
      <c r="K35" s="32"/>
      <c r="L35" s="17"/>
      <c r="M35" s="18"/>
      <c r="N35" s="19"/>
    </row>
    <row r="36" spans="1:14" ht="14.4" x14ac:dyDescent="0.25">
      <c r="A36" s="12" t="str">
        <f t="shared" si="2"/>
        <v/>
      </c>
      <c r="B36" s="13"/>
      <c r="C36" s="14"/>
      <c r="D36" s="15" t="s">
        <v>19</v>
      </c>
      <c r="E36" s="20"/>
      <c r="F36" s="16"/>
      <c r="G36" s="20"/>
      <c r="H36" s="13"/>
      <c r="I36" s="30"/>
      <c r="J36" s="119"/>
      <c r="K36" s="32"/>
      <c r="L36" s="17"/>
      <c r="M36" s="18"/>
      <c r="N36" s="19"/>
    </row>
    <row r="37" spans="1:14" ht="14.4" x14ac:dyDescent="0.25">
      <c r="A37" s="12" t="str">
        <f t="shared" si="2"/>
        <v/>
      </c>
      <c r="B37" s="13"/>
      <c r="C37" s="14"/>
      <c r="D37" s="15" t="s">
        <v>19</v>
      </c>
      <c r="E37" s="20"/>
      <c r="F37" s="16"/>
      <c r="G37" s="20"/>
      <c r="H37" s="13"/>
      <c r="I37" s="30"/>
      <c r="J37" s="119"/>
      <c r="K37" s="32"/>
      <c r="L37" s="17"/>
      <c r="M37" s="18"/>
      <c r="N37" s="19"/>
    </row>
    <row r="38" spans="1:14" ht="14.4" x14ac:dyDescent="0.25">
      <c r="A38" s="12" t="str">
        <f t="shared" si="2"/>
        <v/>
      </c>
      <c r="B38" s="13"/>
      <c r="C38" s="14"/>
      <c r="D38" s="15" t="s">
        <v>19</v>
      </c>
      <c r="E38" s="20"/>
      <c r="F38" s="16"/>
      <c r="G38" s="20"/>
      <c r="H38" s="13"/>
      <c r="I38" s="30"/>
      <c r="J38" s="119"/>
      <c r="K38" s="32"/>
      <c r="L38" s="17"/>
      <c r="M38" s="18"/>
      <c r="N38" s="19"/>
    </row>
    <row r="39" spans="1:14" ht="14.4" x14ac:dyDescent="0.25">
      <c r="A39" s="12" t="str">
        <f t="shared" si="2"/>
        <v/>
      </c>
      <c r="B39" s="13"/>
      <c r="C39" s="14"/>
      <c r="D39" s="15" t="s">
        <v>19</v>
      </c>
      <c r="E39" s="20"/>
      <c r="F39" s="16"/>
      <c r="G39" s="20"/>
      <c r="H39" s="13"/>
      <c r="I39" s="30"/>
      <c r="J39" s="119"/>
      <c r="K39" s="32"/>
      <c r="L39" s="17"/>
      <c r="M39" s="18"/>
      <c r="N39" s="19"/>
    </row>
    <row r="40" spans="1:14" ht="14.4" x14ac:dyDescent="0.25">
      <c r="A40" s="12" t="str">
        <f t="shared" si="2"/>
        <v/>
      </c>
      <c r="B40" s="13"/>
      <c r="C40" s="14"/>
      <c r="D40" s="15" t="s">
        <v>19</v>
      </c>
      <c r="E40" s="20"/>
      <c r="F40" s="16"/>
      <c r="G40" s="20"/>
      <c r="H40" s="13"/>
      <c r="I40" s="30"/>
      <c r="J40" s="119"/>
      <c r="K40" s="32"/>
      <c r="L40" s="17"/>
      <c r="M40" s="18"/>
      <c r="N40" s="19"/>
    </row>
    <row r="41" spans="1:14" ht="14.4" x14ac:dyDescent="0.25">
      <c r="A41" s="12" t="str">
        <f t="shared" si="2"/>
        <v/>
      </c>
      <c r="B41" s="13"/>
      <c r="C41" s="14"/>
      <c r="D41" s="15" t="s">
        <v>19</v>
      </c>
      <c r="E41" s="20"/>
      <c r="F41" s="16"/>
      <c r="G41" s="20"/>
      <c r="H41" s="13"/>
      <c r="I41" s="30"/>
      <c r="J41" s="119"/>
      <c r="K41" s="32"/>
      <c r="L41" s="17"/>
      <c r="M41" s="18"/>
      <c r="N41" s="19"/>
    </row>
    <row r="42" spans="1:14" ht="14.4" x14ac:dyDescent="0.25">
      <c r="A42" s="12" t="str">
        <f t="shared" si="2"/>
        <v/>
      </c>
      <c r="B42" s="13"/>
      <c r="C42" s="14"/>
      <c r="D42" s="15" t="s">
        <v>19</v>
      </c>
      <c r="E42" s="20"/>
      <c r="F42" s="16"/>
      <c r="G42" s="20"/>
      <c r="H42" s="13"/>
      <c r="I42" s="30"/>
      <c r="J42" s="119"/>
      <c r="K42" s="32"/>
      <c r="L42" s="17"/>
      <c r="M42" s="18"/>
      <c r="N42" s="19"/>
    </row>
    <row r="43" spans="1:14" ht="14.4" x14ac:dyDescent="0.25">
      <c r="A43" s="12" t="str">
        <f t="shared" si="2"/>
        <v/>
      </c>
      <c r="B43" s="13"/>
      <c r="C43" s="14"/>
      <c r="D43" s="15" t="s">
        <v>19</v>
      </c>
      <c r="E43" s="20"/>
      <c r="F43" s="16"/>
      <c r="G43" s="20"/>
      <c r="H43" s="13"/>
      <c r="I43" s="30"/>
      <c r="J43" s="119"/>
      <c r="K43" s="32"/>
      <c r="L43" s="17"/>
      <c r="M43" s="18"/>
      <c r="N43" s="19"/>
    </row>
    <row r="44" spans="1:14" ht="14.4" x14ac:dyDescent="0.25">
      <c r="A44" s="12" t="str">
        <f t="shared" ref="A44:A75" si="5">CONCATENATE(B44,C44,D44)</f>
        <v/>
      </c>
      <c r="B44" s="13"/>
      <c r="C44" s="14"/>
      <c r="D44" s="15" t="s">
        <v>19</v>
      </c>
      <c r="E44" s="20"/>
      <c r="F44" s="16"/>
      <c r="G44" s="20"/>
      <c r="H44" s="13"/>
      <c r="I44" s="30"/>
      <c r="J44" s="119"/>
      <c r="K44" s="32"/>
      <c r="L44" s="17"/>
      <c r="M44" s="18"/>
      <c r="N44" s="19"/>
    </row>
    <row r="45" spans="1:14" ht="14.4" x14ac:dyDescent="0.25">
      <c r="A45" s="12" t="str">
        <f t="shared" si="5"/>
        <v/>
      </c>
      <c r="B45" s="13"/>
      <c r="C45" s="14"/>
      <c r="D45" s="15" t="s">
        <v>19</v>
      </c>
      <c r="E45" s="20"/>
      <c r="F45" s="16"/>
      <c r="G45" s="20"/>
      <c r="H45" s="13"/>
      <c r="I45" s="30"/>
      <c r="J45" s="119"/>
      <c r="K45" s="32"/>
      <c r="L45" s="17"/>
      <c r="M45" s="18"/>
      <c r="N45" s="19"/>
    </row>
    <row r="46" spans="1:14" ht="14.4" x14ac:dyDescent="0.25">
      <c r="A46" s="12" t="str">
        <f t="shared" si="5"/>
        <v/>
      </c>
      <c r="B46" s="13"/>
      <c r="C46" s="14"/>
      <c r="D46" s="15" t="s">
        <v>19</v>
      </c>
      <c r="E46" s="20"/>
      <c r="F46" s="16"/>
      <c r="G46" s="20"/>
      <c r="H46" s="13"/>
      <c r="I46" s="30"/>
      <c r="J46" s="119"/>
      <c r="K46" s="32"/>
      <c r="L46" s="17"/>
      <c r="M46" s="18"/>
      <c r="N46" s="19"/>
    </row>
    <row r="47" spans="1:14" ht="14.4" x14ac:dyDescent="0.25">
      <c r="A47" s="12" t="str">
        <f t="shared" si="5"/>
        <v/>
      </c>
      <c r="B47" s="13"/>
      <c r="C47" s="14"/>
      <c r="D47" s="15" t="s">
        <v>19</v>
      </c>
      <c r="E47" s="20"/>
      <c r="F47" s="16"/>
      <c r="G47" s="20"/>
      <c r="H47" s="13"/>
      <c r="I47" s="30"/>
      <c r="J47" s="119"/>
      <c r="K47" s="32"/>
      <c r="L47" s="17"/>
      <c r="M47" s="18"/>
      <c r="N47" s="19"/>
    </row>
    <row r="48" spans="1:14" ht="14.4" x14ac:dyDescent="0.25">
      <c r="A48" s="12" t="str">
        <f t="shared" si="5"/>
        <v/>
      </c>
      <c r="B48" s="13"/>
      <c r="C48" s="14"/>
      <c r="D48" s="15" t="s">
        <v>19</v>
      </c>
      <c r="E48" s="20"/>
      <c r="F48" s="16"/>
      <c r="G48" s="20"/>
      <c r="H48" s="13"/>
      <c r="I48" s="30"/>
      <c r="J48" s="119"/>
      <c r="K48" s="32"/>
      <c r="L48" s="17"/>
      <c r="M48" s="18"/>
      <c r="N48" s="19"/>
    </row>
    <row r="49" spans="1:14" ht="14.4" x14ac:dyDescent="0.25">
      <c r="A49" s="12" t="str">
        <f t="shared" si="5"/>
        <v/>
      </c>
      <c r="B49" s="13"/>
      <c r="C49" s="14"/>
      <c r="D49" s="15" t="s">
        <v>19</v>
      </c>
      <c r="E49" s="20"/>
      <c r="F49" s="16"/>
      <c r="G49" s="20"/>
      <c r="H49" s="13"/>
      <c r="I49" s="30"/>
      <c r="J49" s="119"/>
      <c r="K49" s="32"/>
      <c r="L49" s="17"/>
      <c r="M49" s="18"/>
      <c r="N49" s="19"/>
    </row>
    <row r="50" spans="1:14" ht="14.4" x14ac:dyDescent="0.25">
      <c r="A50" s="12" t="str">
        <f t="shared" si="5"/>
        <v/>
      </c>
      <c r="B50" s="13"/>
      <c r="C50" s="14"/>
      <c r="D50" s="15" t="s">
        <v>19</v>
      </c>
      <c r="E50" s="20"/>
      <c r="F50" s="16"/>
      <c r="G50" s="20"/>
      <c r="H50" s="13"/>
      <c r="I50" s="30"/>
      <c r="J50" s="119"/>
      <c r="K50" s="32"/>
      <c r="L50" s="17"/>
      <c r="M50" s="18"/>
      <c r="N50" s="19"/>
    </row>
    <row r="51" spans="1:14" ht="14.4" x14ac:dyDescent="0.25">
      <c r="A51" s="12" t="str">
        <f t="shared" si="5"/>
        <v/>
      </c>
      <c r="B51" s="13"/>
      <c r="C51" s="14"/>
      <c r="D51" s="15" t="s">
        <v>19</v>
      </c>
      <c r="E51" s="20"/>
      <c r="F51" s="16"/>
      <c r="G51" s="20"/>
      <c r="H51" s="13"/>
      <c r="I51" s="30"/>
      <c r="J51" s="119"/>
      <c r="K51" s="32"/>
      <c r="L51" s="17"/>
      <c r="M51" s="18"/>
      <c r="N51" s="19"/>
    </row>
    <row r="52" spans="1:14" ht="14.4" x14ac:dyDescent="0.25">
      <c r="A52" s="12" t="str">
        <f t="shared" si="5"/>
        <v/>
      </c>
      <c r="B52" s="13"/>
      <c r="C52" s="14"/>
      <c r="D52" s="15" t="s">
        <v>19</v>
      </c>
      <c r="E52" s="20"/>
      <c r="F52" s="16"/>
      <c r="G52" s="20"/>
      <c r="H52" s="13"/>
      <c r="I52" s="30"/>
      <c r="J52" s="119"/>
      <c r="K52" s="32"/>
      <c r="L52" s="17"/>
      <c r="M52" s="18"/>
      <c r="N52" s="19"/>
    </row>
    <row r="53" spans="1:14" ht="14.4" x14ac:dyDescent="0.25">
      <c r="A53" s="12" t="str">
        <f t="shared" si="5"/>
        <v/>
      </c>
      <c r="B53" s="13"/>
      <c r="C53" s="14"/>
      <c r="D53" s="15" t="s">
        <v>19</v>
      </c>
      <c r="E53" s="20"/>
      <c r="F53" s="16"/>
      <c r="G53" s="20"/>
      <c r="H53" s="13"/>
      <c r="I53" s="30"/>
      <c r="J53" s="119"/>
      <c r="K53" s="32"/>
      <c r="L53" s="17"/>
      <c r="M53" s="18"/>
      <c r="N53" s="19"/>
    </row>
    <row r="54" spans="1:14" ht="14.4" x14ac:dyDescent="0.25">
      <c r="A54" s="12" t="str">
        <f t="shared" si="5"/>
        <v/>
      </c>
      <c r="B54" s="13"/>
      <c r="C54" s="14"/>
      <c r="D54" s="15" t="s">
        <v>19</v>
      </c>
      <c r="E54" s="20"/>
      <c r="F54" s="16"/>
      <c r="G54" s="20"/>
      <c r="H54" s="13"/>
      <c r="I54" s="30"/>
      <c r="J54" s="119"/>
      <c r="K54" s="32"/>
      <c r="L54" s="17"/>
      <c r="M54" s="18"/>
      <c r="N54" s="19"/>
    </row>
    <row r="55" spans="1:14" ht="14.4" x14ac:dyDescent="0.25">
      <c r="A55" s="12" t="str">
        <f t="shared" si="5"/>
        <v/>
      </c>
      <c r="B55" s="13"/>
      <c r="C55" s="14"/>
      <c r="D55" s="15" t="s">
        <v>19</v>
      </c>
      <c r="E55" s="20"/>
      <c r="F55" s="16"/>
      <c r="G55" s="20"/>
      <c r="H55" s="13"/>
      <c r="I55" s="30"/>
      <c r="J55" s="119"/>
      <c r="K55" s="32"/>
      <c r="L55" s="17"/>
      <c r="M55" s="18"/>
      <c r="N55" s="19"/>
    </row>
    <row r="56" spans="1:14" ht="14.4" x14ac:dyDescent="0.25">
      <c r="A56" s="12" t="str">
        <f t="shared" si="5"/>
        <v/>
      </c>
      <c r="B56" s="13"/>
      <c r="C56" s="14"/>
      <c r="D56" s="15" t="s">
        <v>19</v>
      </c>
      <c r="E56" s="20"/>
      <c r="F56" s="16"/>
      <c r="G56" s="20"/>
      <c r="H56" s="13"/>
      <c r="I56" s="30"/>
      <c r="J56" s="119"/>
      <c r="K56" s="32"/>
      <c r="L56" s="17"/>
      <c r="M56" s="18"/>
      <c r="N56" s="19"/>
    </row>
    <row r="57" spans="1:14" ht="14.4" x14ac:dyDescent="0.25">
      <c r="A57" s="12" t="str">
        <f t="shared" si="5"/>
        <v/>
      </c>
      <c r="B57" s="13"/>
      <c r="C57" s="14"/>
      <c r="D57" s="15" t="s">
        <v>19</v>
      </c>
      <c r="E57" s="20"/>
      <c r="F57" s="16"/>
      <c r="G57" s="20"/>
      <c r="H57" s="13"/>
      <c r="I57" s="30"/>
      <c r="J57" s="119"/>
      <c r="K57" s="32"/>
      <c r="L57" s="17"/>
      <c r="M57" s="18"/>
      <c r="N57" s="19"/>
    </row>
    <row r="58" spans="1:14" ht="14.4" x14ac:dyDescent="0.25">
      <c r="A58" s="12" t="str">
        <f t="shared" si="5"/>
        <v/>
      </c>
      <c r="B58" s="13"/>
      <c r="C58" s="14"/>
      <c r="D58" s="15" t="s">
        <v>19</v>
      </c>
      <c r="E58" s="20"/>
      <c r="F58" s="16"/>
      <c r="G58" s="20"/>
      <c r="H58" s="13"/>
      <c r="I58" s="30"/>
      <c r="J58" s="119"/>
      <c r="K58" s="32"/>
      <c r="L58" s="17"/>
      <c r="M58" s="18"/>
      <c r="N58" s="19"/>
    </row>
    <row r="59" spans="1:14" ht="14.4" x14ac:dyDescent="0.25">
      <c r="A59" s="12" t="str">
        <f t="shared" si="5"/>
        <v/>
      </c>
      <c r="B59" s="13"/>
      <c r="C59" s="14"/>
      <c r="D59" s="15" t="s">
        <v>19</v>
      </c>
      <c r="E59" s="20"/>
      <c r="F59" s="16"/>
      <c r="G59" s="20"/>
      <c r="H59" s="13"/>
      <c r="I59" s="30"/>
      <c r="J59" s="119"/>
      <c r="K59" s="32"/>
      <c r="L59" s="17"/>
      <c r="M59" s="18"/>
      <c r="N59" s="19"/>
    </row>
    <row r="60" spans="1:14" ht="14.4" x14ac:dyDescent="0.25">
      <c r="A60" s="12" t="str">
        <f t="shared" si="5"/>
        <v/>
      </c>
      <c r="B60" s="13"/>
      <c r="C60" s="14"/>
      <c r="D60" s="15" t="s">
        <v>19</v>
      </c>
      <c r="E60" s="20"/>
      <c r="F60" s="16"/>
      <c r="G60" s="20"/>
      <c r="H60" s="13"/>
      <c r="I60" s="30"/>
      <c r="J60" s="119"/>
      <c r="K60" s="32"/>
      <c r="L60" s="17"/>
      <c r="M60" s="18"/>
      <c r="N60" s="19"/>
    </row>
    <row r="61" spans="1:14" ht="14.4" x14ac:dyDescent="0.25">
      <c r="A61" s="12" t="str">
        <f t="shared" si="5"/>
        <v/>
      </c>
      <c r="B61" s="13"/>
      <c r="C61" s="14"/>
      <c r="D61" s="15" t="s">
        <v>19</v>
      </c>
      <c r="E61" s="20"/>
      <c r="F61" s="16"/>
      <c r="G61" s="20"/>
      <c r="H61" s="13"/>
      <c r="I61" s="30"/>
      <c r="J61" s="119"/>
      <c r="K61" s="32"/>
      <c r="L61" s="17"/>
      <c r="M61" s="18"/>
      <c r="N61" s="19"/>
    </row>
    <row r="62" spans="1:14" ht="14.4" x14ac:dyDescent="0.25">
      <c r="A62" s="12" t="str">
        <f t="shared" si="5"/>
        <v/>
      </c>
      <c r="B62" s="13"/>
      <c r="C62" s="14"/>
      <c r="D62" s="15" t="s">
        <v>19</v>
      </c>
      <c r="E62" s="20"/>
      <c r="F62" s="16"/>
      <c r="G62" s="20"/>
      <c r="H62" s="13"/>
      <c r="I62" s="30"/>
      <c r="J62" s="119"/>
      <c r="K62" s="32"/>
      <c r="L62" s="17"/>
      <c r="M62" s="18"/>
      <c r="N62" s="19"/>
    </row>
    <row r="63" spans="1:14" ht="14.4" x14ac:dyDescent="0.25">
      <c r="A63" s="12" t="str">
        <f t="shared" si="5"/>
        <v/>
      </c>
      <c r="B63" s="13"/>
      <c r="C63" s="14"/>
      <c r="D63" s="15" t="s">
        <v>19</v>
      </c>
      <c r="E63" s="20"/>
      <c r="F63" s="16"/>
      <c r="G63" s="20"/>
      <c r="H63" s="13"/>
      <c r="I63" s="30"/>
      <c r="J63" s="119"/>
      <c r="K63" s="32"/>
      <c r="L63" s="17"/>
      <c r="M63" s="18"/>
      <c r="N63" s="19"/>
    </row>
    <row r="64" spans="1:14" ht="14.4" x14ac:dyDescent="0.25">
      <c r="A64" s="12" t="str">
        <f t="shared" si="5"/>
        <v/>
      </c>
      <c r="B64" s="13"/>
      <c r="C64" s="14"/>
      <c r="D64" s="15" t="s">
        <v>19</v>
      </c>
      <c r="E64" s="20"/>
      <c r="F64" s="16"/>
      <c r="G64" s="20"/>
      <c r="H64" s="13"/>
      <c r="I64" s="30"/>
      <c r="J64" s="119"/>
      <c r="K64" s="32"/>
      <c r="L64" s="17"/>
      <c r="M64" s="18"/>
      <c r="N64" s="19"/>
    </row>
    <row r="65" spans="1:14" ht="14.4" x14ac:dyDescent="0.25">
      <c r="A65" s="12" t="str">
        <f t="shared" si="5"/>
        <v/>
      </c>
      <c r="B65" s="13"/>
      <c r="C65" s="14"/>
      <c r="D65" s="15" t="s">
        <v>19</v>
      </c>
      <c r="E65" s="20"/>
      <c r="F65" s="16"/>
      <c r="G65" s="20"/>
      <c r="H65" s="13"/>
      <c r="I65" s="30"/>
      <c r="J65" s="119"/>
      <c r="K65" s="32"/>
      <c r="L65" s="17"/>
      <c r="M65" s="18"/>
      <c r="N65" s="19"/>
    </row>
    <row r="66" spans="1:14" ht="14.4" x14ac:dyDescent="0.25">
      <c r="A66" s="12" t="str">
        <f t="shared" si="5"/>
        <v/>
      </c>
      <c r="B66" s="13"/>
      <c r="C66" s="14"/>
      <c r="D66" s="15" t="s">
        <v>19</v>
      </c>
      <c r="E66" s="20"/>
      <c r="F66" s="16"/>
      <c r="G66" s="20"/>
      <c r="H66" s="13"/>
      <c r="I66" s="30"/>
      <c r="J66" s="119"/>
      <c r="K66" s="32"/>
      <c r="L66" s="17"/>
      <c r="M66" s="18"/>
      <c r="N66" s="19"/>
    </row>
    <row r="67" spans="1:14" ht="14.4" x14ac:dyDescent="0.25">
      <c r="A67" s="12" t="str">
        <f t="shared" si="5"/>
        <v/>
      </c>
      <c r="B67" s="13"/>
      <c r="C67" s="14"/>
      <c r="D67" s="15" t="s">
        <v>19</v>
      </c>
      <c r="E67" s="20"/>
      <c r="F67" s="16"/>
      <c r="G67" s="20"/>
      <c r="H67" s="13"/>
      <c r="I67" s="30"/>
      <c r="J67" s="119"/>
      <c r="K67" s="32"/>
      <c r="L67" s="17"/>
      <c r="M67" s="18"/>
      <c r="N67" s="19"/>
    </row>
    <row r="68" spans="1:14" ht="14.4" x14ac:dyDescent="0.25">
      <c r="A68" s="12" t="str">
        <f t="shared" si="5"/>
        <v/>
      </c>
      <c r="B68" s="13"/>
      <c r="C68" s="14"/>
      <c r="D68" s="15" t="s">
        <v>19</v>
      </c>
      <c r="E68" s="20"/>
      <c r="F68" s="16"/>
      <c r="G68" s="20"/>
      <c r="H68" s="13"/>
      <c r="I68" s="30"/>
      <c r="J68" s="119"/>
      <c r="K68" s="32"/>
      <c r="L68" s="17"/>
      <c r="M68" s="18"/>
      <c r="N68" s="19"/>
    </row>
    <row r="69" spans="1:14" ht="14.4" x14ac:dyDescent="0.25">
      <c r="A69" s="12" t="str">
        <f t="shared" si="5"/>
        <v/>
      </c>
      <c r="B69" s="13"/>
      <c r="C69" s="14"/>
      <c r="D69" s="15" t="s">
        <v>19</v>
      </c>
      <c r="E69" s="20"/>
      <c r="F69" s="16"/>
      <c r="G69" s="20"/>
      <c r="H69" s="13"/>
      <c r="I69" s="30"/>
      <c r="J69" s="119"/>
      <c r="K69" s="32"/>
      <c r="L69" s="17"/>
      <c r="M69" s="18"/>
      <c r="N69" s="19"/>
    </row>
    <row r="70" spans="1:14" ht="14.4" x14ac:dyDescent="0.25">
      <c r="A70" s="12" t="str">
        <f t="shared" si="5"/>
        <v/>
      </c>
      <c r="B70" s="13"/>
      <c r="C70" s="14"/>
      <c r="D70" s="15"/>
      <c r="E70" s="20"/>
      <c r="F70" s="16"/>
      <c r="G70" s="20"/>
      <c r="H70" s="13"/>
      <c r="I70" s="30"/>
      <c r="J70" s="119"/>
      <c r="K70" s="32"/>
      <c r="L70" s="17"/>
      <c r="M70" s="18"/>
      <c r="N70" s="19"/>
    </row>
    <row r="71" spans="1:14" ht="14.4" x14ac:dyDescent="0.25">
      <c r="A71" s="12" t="str">
        <f t="shared" si="5"/>
        <v/>
      </c>
      <c r="B71" s="13"/>
      <c r="C71" s="14"/>
      <c r="D71" s="15"/>
      <c r="E71" s="20"/>
      <c r="F71" s="16"/>
      <c r="G71" s="20"/>
      <c r="H71" s="13"/>
      <c r="I71" s="30"/>
      <c r="J71" s="119"/>
      <c r="K71" s="32"/>
      <c r="L71" s="17"/>
      <c r="M71" s="18"/>
      <c r="N71" s="19"/>
    </row>
    <row r="72" spans="1:14" ht="14.4" x14ac:dyDescent="0.25">
      <c r="A72" s="12" t="str">
        <f t="shared" si="5"/>
        <v/>
      </c>
      <c r="B72" s="13"/>
      <c r="C72" s="14"/>
      <c r="D72" s="15"/>
      <c r="E72" s="20"/>
      <c r="F72" s="16"/>
      <c r="G72" s="20"/>
      <c r="H72" s="13"/>
      <c r="I72" s="30"/>
      <c r="J72" s="119"/>
      <c r="K72" s="32"/>
      <c r="L72" s="17"/>
      <c r="M72" s="18"/>
      <c r="N72" s="19"/>
    </row>
    <row r="73" spans="1:14" ht="14.4" x14ac:dyDescent="0.25">
      <c r="A73" s="12" t="str">
        <f t="shared" si="5"/>
        <v/>
      </c>
      <c r="B73" s="13"/>
      <c r="C73" s="14"/>
      <c r="D73" s="15"/>
      <c r="E73" s="20"/>
      <c r="F73" s="16"/>
      <c r="G73" s="20"/>
      <c r="H73" s="13"/>
      <c r="I73" s="30"/>
      <c r="J73" s="119"/>
      <c r="K73" s="32"/>
      <c r="L73" s="17"/>
      <c r="M73" s="18"/>
      <c r="N73" s="19"/>
    </row>
    <row r="74" spans="1:14" ht="14.4" x14ac:dyDescent="0.25">
      <c r="A74" s="12" t="str">
        <f t="shared" si="5"/>
        <v/>
      </c>
      <c r="B74" s="13"/>
      <c r="C74" s="14"/>
      <c r="D74" s="15"/>
      <c r="E74" s="20"/>
      <c r="F74" s="16"/>
      <c r="G74" s="20"/>
      <c r="H74" s="13"/>
      <c r="I74" s="30"/>
      <c r="J74" s="119"/>
      <c r="K74" s="32"/>
      <c r="L74" s="17"/>
      <c r="M74" s="18"/>
      <c r="N74" s="19"/>
    </row>
    <row r="75" spans="1:14" ht="14.4" x14ac:dyDescent="0.25">
      <c r="A75" s="12" t="str">
        <f t="shared" si="5"/>
        <v/>
      </c>
      <c r="B75" s="13"/>
      <c r="C75" s="14"/>
      <c r="D75" s="15"/>
      <c r="E75" s="20"/>
      <c r="F75" s="16"/>
      <c r="G75" s="20"/>
      <c r="H75" s="13"/>
      <c r="I75" s="30"/>
      <c r="J75" s="119"/>
      <c r="K75" s="32"/>
      <c r="L75" s="17"/>
      <c r="M75" s="18"/>
      <c r="N75" s="19"/>
    </row>
    <row r="76" spans="1:14" ht="14.4" x14ac:dyDescent="0.25">
      <c r="A76" s="12" t="str">
        <f t="shared" ref="A76:A94" si="6">CONCATENATE(B76,C76,D76)</f>
        <v/>
      </c>
      <c r="B76" s="13"/>
      <c r="C76" s="14"/>
      <c r="D76" s="15"/>
      <c r="E76" s="20"/>
      <c r="F76" s="16"/>
      <c r="G76" s="20"/>
      <c r="H76" s="13"/>
      <c r="I76" s="30"/>
      <c r="J76" s="119"/>
      <c r="K76" s="32"/>
      <c r="L76" s="17"/>
      <c r="M76" s="18"/>
      <c r="N76" s="19"/>
    </row>
    <row r="77" spans="1:14" ht="14.4" x14ac:dyDescent="0.25">
      <c r="A77" s="12" t="str">
        <f t="shared" si="6"/>
        <v/>
      </c>
      <c r="B77" s="13"/>
      <c r="C77" s="14"/>
      <c r="D77" s="15"/>
      <c r="E77" s="20"/>
      <c r="F77" s="16"/>
      <c r="G77" s="20"/>
      <c r="H77" s="13"/>
      <c r="I77" s="30"/>
      <c r="J77" s="119"/>
      <c r="K77" s="32"/>
      <c r="L77" s="17"/>
      <c r="M77" s="18"/>
      <c r="N77" s="19"/>
    </row>
    <row r="78" spans="1:14" ht="14.4" x14ac:dyDescent="0.25">
      <c r="A78" s="12" t="str">
        <f t="shared" si="6"/>
        <v/>
      </c>
      <c r="B78" s="13"/>
      <c r="C78" s="14"/>
      <c r="D78" s="15"/>
      <c r="E78" s="20"/>
      <c r="F78" s="16"/>
      <c r="G78" s="20"/>
      <c r="H78" s="13"/>
      <c r="I78" s="30"/>
      <c r="J78" s="119"/>
      <c r="K78" s="32"/>
      <c r="L78" s="17"/>
      <c r="M78" s="18"/>
      <c r="N78" s="19"/>
    </row>
    <row r="79" spans="1:14" ht="14.4" x14ac:dyDescent="0.25">
      <c r="A79" s="12" t="str">
        <f t="shared" si="6"/>
        <v/>
      </c>
      <c r="B79" s="13"/>
      <c r="C79" s="14"/>
      <c r="D79" s="15"/>
      <c r="E79" s="20"/>
      <c r="F79" s="16"/>
      <c r="G79" s="20"/>
      <c r="H79" s="13"/>
      <c r="I79" s="30"/>
      <c r="J79" s="119"/>
      <c r="K79" s="32"/>
      <c r="L79" s="17"/>
      <c r="M79" s="18"/>
      <c r="N79" s="19"/>
    </row>
    <row r="80" spans="1:14" ht="14.4" x14ac:dyDescent="0.25">
      <c r="A80" s="12" t="str">
        <f t="shared" si="6"/>
        <v/>
      </c>
      <c r="B80" s="13"/>
      <c r="C80" s="14"/>
      <c r="D80" s="15"/>
      <c r="E80" s="20"/>
      <c r="F80" s="16"/>
      <c r="G80" s="20"/>
      <c r="H80" s="13"/>
      <c r="I80" s="30"/>
      <c r="J80" s="119"/>
      <c r="K80" s="32"/>
      <c r="L80" s="17"/>
      <c r="M80" s="18"/>
      <c r="N80" s="19"/>
    </row>
    <row r="81" spans="1:14" ht="14.4" x14ac:dyDescent="0.25">
      <c r="A81" s="12" t="str">
        <f t="shared" si="6"/>
        <v/>
      </c>
      <c r="B81" s="13"/>
      <c r="C81" s="14"/>
      <c r="D81" s="15"/>
      <c r="E81" s="20"/>
      <c r="F81" s="16"/>
      <c r="G81" s="20"/>
      <c r="H81" s="13"/>
      <c r="I81" s="30"/>
      <c r="J81" s="119"/>
      <c r="K81" s="32"/>
      <c r="L81" s="17"/>
      <c r="M81" s="18"/>
      <c r="N81" s="19"/>
    </row>
    <row r="82" spans="1:14" ht="14.4" x14ac:dyDescent="0.25">
      <c r="A82" s="12" t="str">
        <f t="shared" si="6"/>
        <v/>
      </c>
      <c r="B82" s="13"/>
      <c r="C82" s="14"/>
      <c r="D82" s="15"/>
      <c r="E82" s="20"/>
      <c r="F82" s="16"/>
      <c r="G82" s="20"/>
      <c r="H82" s="13"/>
      <c r="I82" s="30"/>
      <c r="J82" s="119"/>
      <c r="K82" s="32"/>
      <c r="L82" s="17"/>
      <c r="M82" s="18"/>
      <c r="N82" s="19"/>
    </row>
    <row r="83" spans="1:14" ht="14.4" x14ac:dyDescent="0.25">
      <c r="A83" s="12" t="str">
        <f t="shared" si="6"/>
        <v/>
      </c>
      <c r="B83" s="13"/>
      <c r="C83" s="14"/>
      <c r="D83" s="15"/>
      <c r="E83" s="20"/>
      <c r="F83" s="16"/>
      <c r="G83" s="20"/>
      <c r="H83" s="13"/>
      <c r="I83" s="30"/>
      <c r="J83" s="119"/>
      <c r="K83" s="32"/>
      <c r="L83" s="17"/>
      <c r="M83" s="18"/>
      <c r="N83" s="19"/>
    </row>
    <row r="84" spans="1:14" ht="14.4" x14ac:dyDescent="0.25">
      <c r="A84" s="12" t="str">
        <f t="shared" si="6"/>
        <v/>
      </c>
      <c r="B84" s="13"/>
      <c r="C84" s="14"/>
      <c r="D84" s="15"/>
      <c r="E84" s="20"/>
      <c r="F84" s="16"/>
      <c r="G84" s="20"/>
      <c r="H84" s="13"/>
      <c r="I84" s="30"/>
      <c r="J84" s="119"/>
      <c r="K84" s="32"/>
      <c r="L84" s="17"/>
      <c r="M84" s="18"/>
      <c r="N84" s="19"/>
    </row>
    <row r="85" spans="1:14" ht="14.4" x14ac:dyDescent="0.25">
      <c r="A85" s="12" t="str">
        <f t="shared" si="6"/>
        <v/>
      </c>
      <c r="B85" s="13"/>
      <c r="C85" s="14"/>
      <c r="D85" s="15"/>
      <c r="E85" s="20"/>
      <c r="F85" s="16"/>
      <c r="G85" s="20"/>
      <c r="H85" s="13"/>
      <c r="I85" s="30"/>
      <c r="J85" s="119"/>
      <c r="K85" s="32"/>
      <c r="L85" s="17"/>
      <c r="M85" s="18"/>
      <c r="N85" s="19"/>
    </row>
    <row r="86" spans="1:14" ht="14.4" x14ac:dyDescent="0.25">
      <c r="A86" s="12" t="str">
        <f t="shared" si="6"/>
        <v/>
      </c>
      <c r="B86" s="13"/>
      <c r="C86" s="14"/>
      <c r="D86" s="15"/>
      <c r="E86" s="20"/>
      <c r="F86" s="16"/>
      <c r="G86" s="20"/>
      <c r="H86" s="13"/>
      <c r="I86" s="30"/>
      <c r="J86" s="119"/>
      <c r="K86" s="32"/>
      <c r="L86" s="17"/>
      <c r="M86" s="18"/>
      <c r="N86" s="19"/>
    </row>
    <row r="87" spans="1:14" ht="14.4" x14ac:dyDescent="0.25">
      <c r="A87" s="12" t="str">
        <f t="shared" si="6"/>
        <v/>
      </c>
      <c r="B87" s="13"/>
      <c r="C87" s="14"/>
      <c r="D87" s="15"/>
      <c r="E87" s="20"/>
      <c r="F87" s="16"/>
      <c r="G87" s="20"/>
      <c r="H87" s="13"/>
      <c r="I87" s="30"/>
      <c r="J87" s="119"/>
      <c r="K87" s="32"/>
      <c r="L87" s="17"/>
      <c r="M87" s="18"/>
      <c r="N87" s="19"/>
    </row>
    <row r="88" spans="1:14" ht="14.4" x14ac:dyDescent="0.25">
      <c r="A88" s="12" t="str">
        <f t="shared" si="6"/>
        <v/>
      </c>
      <c r="B88" s="13"/>
      <c r="C88" s="14"/>
      <c r="D88" s="15"/>
      <c r="E88" s="20"/>
      <c r="F88" s="16"/>
      <c r="G88" s="20"/>
      <c r="H88" s="13"/>
      <c r="I88" s="30"/>
      <c r="J88" s="119"/>
      <c r="K88" s="32"/>
      <c r="L88" s="17"/>
      <c r="M88" s="18"/>
      <c r="N88" s="19"/>
    </row>
    <row r="89" spans="1:14" ht="14.4" x14ac:dyDescent="0.25">
      <c r="A89" s="12" t="str">
        <f t="shared" si="6"/>
        <v/>
      </c>
      <c r="B89" s="13"/>
      <c r="C89" s="14"/>
      <c r="D89" s="15"/>
      <c r="E89" s="20"/>
      <c r="F89" s="16"/>
      <c r="G89" s="20"/>
      <c r="H89" s="13"/>
      <c r="I89" s="30"/>
      <c r="J89" s="119"/>
      <c r="K89" s="32"/>
      <c r="L89" s="17"/>
      <c r="M89" s="18"/>
      <c r="N89" s="19"/>
    </row>
    <row r="90" spans="1:14" ht="14.4" x14ac:dyDescent="0.25">
      <c r="A90" s="12" t="str">
        <f t="shared" si="6"/>
        <v/>
      </c>
      <c r="B90" s="13"/>
      <c r="C90" s="14"/>
      <c r="D90" s="15"/>
      <c r="E90" s="20"/>
      <c r="F90" s="16"/>
      <c r="G90" s="20"/>
      <c r="H90" s="13"/>
      <c r="I90" s="30"/>
      <c r="J90" s="119"/>
      <c r="K90" s="32"/>
      <c r="L90" s="17"/>
      <c r="M90" s="18"/>
      <c r="N90" s="19"/>
    </row>
    <row r="91" spans="1:14" ht="14.4" x14ac:dyDescent="0.25">
      <c r="A91" s="12" t="str">
        <f t="shared" si="6"/>
        <v/>
      </c>
      <c r="B91" s="13"/>
      <c r="C91" s="14"/>
      <c r="D91" s="15"/>
      <c r="E91" s="20"/>
      <c r="F91" s="16"/>
      <c r="G91" s="20"/>
      <c r="H91" s="13"/>
      <c r="I91" s="30"/>
      <c r="J91" s="119"/>
      <c r="K91" s="32"/>
      <c r="L91" s="17"/>
      <c r="M91" s="18"/>
      <c r="N91" s="19"/>
    </row>
    <row r="92" spans="1:14" ht="14.4" x14ac:dyDescent="0.25">
      <c r="A92" s="12" t="str">
        <f t="shared" si="6"/>
        <v/>
      </c>
      <c r="B92" s="13"/>
      <c r="C92" s="14"/>
      <c r="D92" s="15"/>
      <c r="E92" s="20"/>
      <c r="F92" s="16"/>
      <c r="G92" s="20"/>
      <c r="H92" s="13"/>
      <c r="I92" s="30"/>
      <c r="J92" s="119"/>
      <c r="K92" s="32"/>
      <c r="L92" s="17"/>
      <c r="M92" s="18"/>
      <c r="N92" s="19"/>
    </row>
    <row r="93" spans="1:14" ht="14.4" x14ac:dyDescent="0.25">
      <c r="A93" s="12" t="str">
        <f t="shared" si="6"/>
        <v/>
      </c>
      <c r="B93" s="13"/>
      <c r="C93" s="14"/>
      <c r="D93" s="15"/>
      <c r="E93" s="20"/>
      <c r="F93" s="16"/>
      <c r="G93" s="20"/>
      <c r="H93" s="13"/>
      <c r="I93" s="30"/>
      <c r="J93" s="119"/>
      <c r="K93" s="32"/>
      <c r="L93" s="17"/>
      <c r="M93" s="18"/>
      <c r="N93" s="19"/>
    </row>
    <row r="94" spans="1:14" ht="15" thickBot="1" x14ac:dyDescent="0.3">
      <c r="A94" s="12" t="str">
        <f t="shared" si="6"/>
        <v/>
      </c>
      <c r="B94" s="21"/>
      <c r="C94" s="22"/>
      <c r="D94" s="23"/>
      <c r="E94" s="24"/>
      <c r="F94" s="25"/>
      <c r="G94" s="24"/>
      <c r="H94" s="21"/>
      <c r="I94" s="31"/>
      <c r="J94" s="120"/>
      <c r="K94" s="121"/>
      <c r="L94" s="26"/>
      <c r="M94" s="18"/>
      <c r="N94" s="19"/>
    </row>
  </sheetData>
  <autoFilter ref="A3:N94" xr:uid="{2CCAC6C5-2E99-4602-8E85-68A1189D32EA}">
    <filterColumn colId="6" showButton="0"/>
    <filterColumn colId="7" showButton="0"/>
    <filterColumn colId="8" showButton="0"/>
    <filterColumn colId="9" showButton="0"/>
    <sortState xmlns:xlrd2="http://schemas.microsoft.com/office/spreadsheetml/2017/richdata2" ref="A8:N94">
      <sortCondition ref="B3:B94"/>
    </sortState>
  </autoFilter>
  <mergeCells count="19">
    <mergeCell ref="F3:F4"/>
    <mergeCell ref="E1:J1"/>
    <mergeCell ref="L1:M1"/>
    <mergeCell ref="B2:M2"/>
    <mergeCell ref="G3:K3"/>
    <mergeCell ref="M3:M5"/>
    <mergeCell ref="K4:K5"/>
    <mergeCell ref="E5:F5"/>
    <mergeCell ref="L3:L5"/>
    <mergeCell ref="G4:G5"/>
    <mergeCell ref="H4:H5"/>
    <mergeCell ref="I4:I5"/>
    <mergeCell ref="J4:J5"/>
    <mergeCell ref="B1:C1"/>
    <mergeCell ref="A3:A5"/>
    <mergeCell ref="B3:B5"/>
    <mergeCell ref="C3:C5"/>
    <mergeCell ref="D3:D5"/>
    <mergeCell ref="E3:E4"/>
  </mergeCells>
  <conditionalFormatting sqref="C1:D5">
    <cfRule type="duplicateValues" dxfId="12" priority="635"/>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1BDBD-8E9D-4C3E-8F90-B9AEDEFED5C8}">
  <sheetPr>
    <tabColor rgb="FFC00000"/>
  </sheetPr>
  <dimension ref="A1:P61"/>
  <sheetViews>
    <sheetView workbookViewId="0">
      <selection activeCell="D23" sqref="D23"/>
    </sheetView>
  </sheetViews>
  <sheetFormatPr defaultColWidth="9.109375" defaultRowHeight="13.2" x14ac:dyDescent="0.25"/>
  <cols>
    <col min="1" max="1" width="49.33203125" bestFit="1" customWidth="1"/>
    <col min="2" max="2" width="6.6640625" customWidth="1"/>
    <col min="3" max="3" width="20.33203125" bestFit="1" customWidth="1"/>
    <col min="4" max="4" width="26.109375" bestFit="1" customWidth="1"/>
    <col min="5" max="5" width="10.6640625" bestFit="1" customWidth="1"/>
    <col min="6" max="6" width="13.109375" bestFit="1" customWidth="1"/>
    <col min="7" max="10" width="6.33203125" bestFit="1" customWidth="1"/>
    <col min="11" max="11" width="12.88671875" bestFit="1" customWidth="1"/>
    <col min="12" max="12" width="6.5546875" bestFit="1" customWidth="1"/>
    <col min="13" max="13" width="12.5546875" bestFit="1" customWidth="1"/>
    <col min="14" max="14" width="29.44140625" bestFit="1" customWidth="1"/>
  </cols>
  <sheetData>
    <row r="1" spans="1:16" s="9" customFormat="1" ht="22.5" customHeight="1" thickBot="1" x14ac:dyDescent="0.3">
      <c r="A1" s="76">
        <f>SUM(A2-1)</f>
        <v>25</v>
      </c>
      <c r="B1" s="559" t="s">
        <v>98</v>
      </c>
      <c r="C1" s="560"/>
      <c r="D1" s="7" t="s">
        <v>11</v>
      </c>
      <c r="E1" s="539" t="s">
        <v>131</v>
      </c>
      <c r="F1" s="540"/>
      <c r="G1" s="540"/>
      <c r="H1" s="540"/>
      <c r="I1" s="540"/>
      <c r="J1" s="540"/>
      <c r="K1" s="8" t="s">
        <v>12</v>
      </c>
      <c r="L1" s="569" t="s">
        <v>132</v>
      </c>
      <c r="M1" s="542"/>
      <c r="N1" s="8" t="s">
        <v>22</v>
      </c>
    </row>
    <row r="2" spans="1:16" s="9" customFormat="1" ht="22.5" customHeight="1" thickBot="1" x14ac:dyDescent="0.3">
      <c r="A2" s="1">
        <f>COUNTA(_xlfn.UNIQUE(D6:D160))</f>
        <v>26</v>
      </c>
      <c r="B2" s="543" t="s">
        <v>23</v>
      </c>
      <c r="C2" s="544"/>
      <c r="D2" s="544"/>
      <c r="E2" s="544"/>
      <c r="F2" s="544"/>
      <c r="G2" s="544"/>
      <c r="H2" s="544"/>
      <c r="I2" s="544"/>
      <c r="J2" s="544"/>
      <c r="K2" s="544"/>
      <c r="L2" s="544"/>
      <c r="M2" s="545"/>
      <c r="N2" s="10" t="s">
        <v>24</v>
      </c>
    </row>
    <row r="3" spans="1:16" s="9" customFormat="1" ht="14.4" thickBot="1" x14ac:dyDescent="0.3">
      <c r="A3" s="524" t="s">
        <v>25</v>
      </c>
      <c r="B3" s="527" t="s">
        <v>13</v>
      </c>
      <c r="C3" s="530" t="s">
        <v>14</v>
      </c>
      <c r="D3" s="533" t="s">
        <v>15</v>
      </c>
      <c r="E3" s="536" t="s">
        <v>26</v>
      </c>
      <c r="F3" s="533" t="s">
        <v>18</v>
      </c>
      <c r="G3" s="539" t="s">
        <v>99</v>
      </c>
      <c r="H3" s="540"/>
      <c r="I3" s="540"/>
      <c r="J3" s="540"/>
      <c r="K3" s="546"/>
      <c r="L3" s="552" t="s">
        <v>10</v>
      </c>
      <c r="M3" s="547" t="s">
        <v>16</v>
      </c>
      <c r="N3" s="44" t="s">
        <v>27</v>
      </c>
    </row>
    <row r="4" spans="1:16" s="9" customFormat="1" ht="14.4" thickBot="1" x14ac:dyDescent="0.3">
      <c r="A4" s="525"/>
      <c r="B4" s="528"/>
      <c r="C4" s="531"/>
      <c r="D4" s="534"/>
      <c r="E4" s="537"/>
      <c r="F4" s="538"/>
      <c r="G4" s="555" t="s">
        <v>100</v>
      </c>
      <c r="H4" s="557" t="s">
        <v>101</v>
      </c>
      <c r="I4" s="557" t="s">
        <v>102</v>
      </c>
      <c r="J4" s="557" t="s">
        <v>103</v>
      </c>
      <c r="K4" s="533" t="s">
        <v>104</v>
      </c>
      <c r="L4" s="553"/>
      <c r="M4" s="548"/>
      <c r="N4" s="11">
        <v>3</v>
      </c>
    </row>
    <row r="5" spans="1:16" s="9" customFormat="1" ht="14.4" thickBot="1" x14ac:dyDescent="0.3">
      <c r="A5" s="526"/>
      <c r="B5" s="529"/>
      <c r="C5" s="532"/>
      <c r="D5" s="535"/>
      <c r="E5" s="550" t="s">
        <v>17</v>
      </c>
      <c r="F5" s="551"/>
      <c r="G5" s="556"/>
      <c r="H5" s="558"/>
      <c r="I5" s="558"/>
      <c r="J5" s="558"/>
      <c r="K5" s="534"/>
      <c r="L5" s="554"/>
      <c r="M5" s="549"/>
      <c r="N5" s="45">
        <f>IF(N4=1,0,IF(N4=2,1,IF(N4=3,2,0)))</f>
        <v>2</v>
      </c>
    </row>
    <row r="6" spans="1:16" ht="14.4" x14ac:dyDescent="0.25">
      <c r="A6" s="12" t="str">
        <f t="shared" ref="A6:A22" si="0">CONCATENATE(B6,C6,D6)</f>
        <v>105Georgina ClarkeParkiarrup Puzzle</v>
      </c>
      <c r="B6" s="13">
        <v>105</v>
      </c>
      <c r="C6" s="14" t="s">
        <v>393</v>
      </c>
      <c r="D6" s="15" t="s">
        <v>394</v>
      </c>
      <c r="E6" s="20"/>
      <c r="F6" s="16"/>
      <c r="G6" s="32"/>
      <c r="H6" s="13"/>
      <c r="I6" s="30"/>
      <c r="J6" s="119"/>
      <c r="K6" s="315">
        <v>36.11</v>
      </c>
      <c r="L6" s="17">
        <v>1</v>
      </c>
      <c r="M6" s="18">
        <f>IF(L6=1,7,IF(L6=2,6,IF(L6=3,5,IF(L6=4,4,IF(L6=5,3,IF(L6=6,2,IF(L6&gt;=6,1,0)))))))</f>
        <v>7</v>
      </c>
      <c r="N6" s="19">
        <f t="shared" ref="N6:N12" si="1">SUM(M6+$N$5)</f>
        <v>9</v>
      </c>
      <c r="O6" s="29"/>
      <c r="P6" s="29"/>
    </row>
    <row r="7" spans="1:16" ht="14.4" x14ac:dyDescent="0.25">
      <c r="A7" s="12" t="str">
        <f t="shared" si="0"/>
        <v>105Abby GreenEleventy</v>
      </c>
      <c r="B7" s="13">
        <v>105</v>
      </c>
      <c r="C7" s="14" t="s">
        <v>410</v>
      </c>
      <c r="D7" s="15" t="s">
        <v>411</v>
      </c>
      <c r="E7" s="20"/>
      <c r="F7" s="16" t="s">
        <v>1233</v>
      </c>
      <c r="G7" s="32"/>
      <c r="H7" s="13"/>
      <c r="I7" s="30"/>
      <c r="J7" s="119"/>
      <c r="K7" s="315">
        <v>44.84</v>
      </c>
      <c r="L7" s="17">
        <v>2</v>
      </c>
      <c r="M7" s="18">
        <f>IF(L7=1,7,IF(L7=2,6,IF(L7=3,5,IF(L7=4,4,IF(L7=5,3,IF(L7=6,2,IF(L7&gt;=6,1,0)))))))</f>
        <v>6</v>
      </c>
      <c r="N7" s="19">
        <f t="shared" si="1"/>
        <v>8</v>
      </c>
      <c r="O7" s="29"/>
      <c r="P7" s="29"/>
    </row>
    <row r="8" spans="1:16" ht="14.4" x14ac:dyDescent="0.25">
      <c r="A8" s="12" t="str">
        <f t="shared" si="0"/>
        <v>105Amy LethleanJust Wadda The Chances</v>
      </c>
      <c r="B8" s="13">
        <v>105</v>
      </c>
      <c r="C8" s="14" t="s">
        <v>334</v>
      </c>
      <c r="D8" s="15" t="s">
        <v>389</v>
      </c>
      <c r="E8" s="20"/>
      <c r="F8" s="16" t="s">
        <v>481</v>
      </c>
      <c r="G8" s="32"/>
      <c r="H8" s="13"/>
      <c r="I8" s="30"/>
      <c r="J8" s="119"/>
      <c r="K8" s="315">
        <v>51.72</v>
      </c>
      <c r="L8" s="17">
        <v>3</v>
      </c>
      <c r="M8" s="18">
        <f t="shared" ref="M8" si="2">IF(L8=1,7,IF(L8=2,6,IF(L8=3,5,IF(L8=4,4,IF(L8=5,3,IF(L8=6,2,IF(L8&gt;=6,1,0)))))))</f>
        <v>5</v>
      </c>
      <c r="N8" s="19">
        <f t="shared" si="1"/>
        <v>7</v>
      </c>
      <c r="O8" s="29"/>
      <c r="P8" s="29"/>
    </row>
    <row r="9" spans="1:16" ht="14.4" x14ac:dyDescent="0.25">
      <c r="A9" s="12" t="str">
        <f t="shared" si="0"/>
        <v>95Abby GreenBarrabdadeen Mystique</v>
      </c>
      <c r="B9" s="13">
        <v>95</v>
      </c>
      <c r="C9" s="14" t="s">
        <v>410</v>
      </c>
      <c r="D9" s="15" t="s">
        <v>1234</v>
      </c>
      <c r="E9" s="20"/>
      <c r="F9" s="16" t="s">
        <v>1233</v>
      </c>
      <c r="G9" s="32"/>
      <c r="H9" s="13"/>
      <c r="I9" s="30"/>
      <c r="J9" s="119">
        <v>35.53</v>
      </c>
      <c r="K9" s="315"/>
      <c r="L9" s="17">
        <v>1</v>
      </c>
      <c r="M9" s="18">
        <f t="shared" ref="M9:M27" si="3">IF(L9=1,7,IF(L9=2,6,IF(L9=3,5,IF(L9=4,4,IF(L9=5,3,IF(L9=6,2,IF(L9&gt;=6,1,0)))))))</f>
        <v>7</v>
      </c>
      <c r="N9" s="19">
        <f t="shared" si="1"/>
        <v>9</v>
      </c>
      <c r="O9" s="29"/>
      <c r="P9" s="29"/>
    </row>
    <row r="10" spans="1:16" ht="14.4" x14ac:dyDescent="0.25">
      <c r="A10" s="12" t="str">
        <f t="shared" si="0"/>
        <v>95Caitlin WorthJerry Seinfair</v>
      </c>
      <c r="B10" s="13">
        <v>95</v>
      </c>
      <c r="C10" s="14" t="s">
        <v>499</v>
      </c>
      <c r="D10" s="15" t="s">
        <v>500</v>
      </c>
      <c r="E10" s="20"/>
      <c r="F10" s="16" t="s">
        <v>287</v>
      </c>
      <c r="G10" s="32"/>
      <c r="H10" s="13"/>
      <c r="I10" s="30"/>
      <c r="J10" s="119">
        <v>40.53</v>
      </c>
      <c r="K10" s="315"/>
      <c r="L10" s="17">
        <v>2</v>
      </c>
      <c r="M10" s="18">
        <f t="shared" si="3"/>
        <v>6</v>
      </c>
      <c r="N10" s="19">
        <f t="shared" si="1"/>
        <v>8</v>
      </c>
      <c r="O10" s="29"/>
      <c r="P10" s="29"/>
    </row>
    <row r="11" spans="1:16" ht="14.4" x14ac:dyDescent="0.25">
      <c r="A11" s="12" t="str">
        <f t="shared" si="0"/>
        <v>95Caitlin WorthFingers Crossed</v>
      </c>
      <c r="B11" s="13">
        <v>95</v>
      </c>
      <c r="C11" s="242" t="s">
        <v>499</v>
      </c>
      <c r="D11" s="238" t="s">
        <v>501</v>
      </c>
      <c r="E11" s="20"/>
      <c r="F11" s="16" t="s">
        <v>287</v>
      </c>
      <c r="G11" s="32"/>
      <c r="H11" s="13"/>
      <c r="I11" s="30"/>
      <c r="J11" s="119">
        <v>43.16</v>
      </c>
      <c r="K11" s="315"/>
      <c r="L11" s="17">
        <v>3</v>
      </c>
      <c r="M11" s="18">
        <f t="shared" si="3"/>
        <v>5</v>
      </c>
      <c r="N11" s="19">
        <f t="shared" si="1"/>
        <v>7</v>
      </c>
      <c r="O11" s="29"/>
      <c r="P11" s="29"/>
    </row>
    <row r="12" spans="1:16" ht="14.4" x14ac:dyDescent="0.25">
      <c r="A12" s="12" t="str">
        <f t="shared" si="0"/>
        <v>95Jamie RadfordDc Bullet</v>
      </c>
      <c r="B12" s="13">
        <v>95</v>
      </c>
      <c r="C12" s="14" t="s">
        <v>1235</v>
      </c>
      <c r="D12" s="15" t="s">
        <v>1255</v>
      </c>
      <c r="E12" s="20"/>
      <c r="F12" s="16" t="s">
        <v>1233</v>
      </c>
      <c r="G12" s="20"/>
      <c r="H12" s="30"/>
      <c r="I12" s="30"/>
      <c r="J12" s="30">
        <v>47.11</v>
      </c>
      <c r="K12" s="315"/>
      <c r="L12" s="17">
        <v>4</v>
      </c>
      <c r="M12" s="18">
        <f t="shared" si="3"/>
        <v>4</v>
      </c>
      <c r="N12" s="19">
        <f t="shared" si="1"/>
        <v>6</v>
      </c>
      <c r="O12" s="29"/>
      <c r="P12" s="29"/>
    </row>
    <row r="13" spans="1:16" ht="14.4" x14ac:dyDescent="0.25">
      <c r="A13" s="12" t="str">
        <f t="shared" si="0"/>
        <v>95Jodie PriestMalibu Miss</v>
      </c>
      <c r="B13" s="13">
        <v>95</v>
      </c>
      <c r="C13" s="14" t="s">
        <v>353</v>
      </c>
      <c r="D13" s="15" t="s">
        <v>354</v>
      </c>
      <c r="E13" s="20"/>
      <c r="F13" s="16"/>
      <c r="G13" s="20"/>
      <c r="H13" s="30"/>
      <c r="I13" s="30"/>
      <c r="J13" s="30" t="s">
        <v>1236</v>
      </c>
      <c r="K13" s="315"/>
      <c r="L13" s="406">
        <v>0</v>
      </c>
      <c r="M13" s="18">
        <f t="shared" si="3"/>
        <v>0</v>
      </c>
      <c r="N13" s="19">
        <v>0</v>
      </c>
      <c r="P13" s="29"/>
    </row>
    <row r="14" spans="1:16" ht="14.4" x14ac:dyDescent="0.25">
      <c r="A14" s="12" t="str">
        <f t="shared" si="0"/>
        <v>80Alexis WyllieBuffalo Soldier</v>
      </c>
      <c r="B14" s="13">
        <v>80</v>
      </c>
      <c r="C14" s="14" t="s">
        <v>290</v>
      </c>
      <c r="D14" s="15" t="s">
        <v>348</v>
      </c>
      <c r="E14" s="20"/>
      <c r="F14" s="16"/>
      <c r="G14" s="20"/>
      <c r="H14" s="30"/>
      <c r="I14" s="30">
        <v>39.380000000000003</v>
      </c>
      <c r="J14" s="30"/>
      <c r="K14" s="315"/>
      <c r="L14" s="17">
        <v>1</v>
      </c>
      <c r="M14" s="18">
        <f t="shared" si="3"/>
        <v>7</v>
      </c>
      <c r="N14" s="19">
        <f t="shared" ref="N14:N25" si="4">SUM(M14+$N$5)</f>
        <v>9</v>
      </c>
      <c r="P14" s="29"/>
    </row>
    <row r="15" spans="1:16" ht="14.4" x14ac:dyDescent="0.25">
      <c r="A15" s="12" t="str">
        <f t="shared" si="0"/>
        <v>80Libbi FindlayRoyal Archie</v>
      </c>
      <c r="B15" s="13">
        <v>80</v>
      </c>
      <c r="C15" s="14" t="s">
        <v>1077</v>
      </c>
      <c r="D15" s="15" t="s">
        <v>1114</v>
      </c>
      <c r="E15" s="20"/>
      <c r="F15" s="16" t="s">
        <v>1237</v>
      </c>
      <c r="G15" s="20"/>
      <c r="H15" s="30"/>
      <c r="I15" s="30">
        <v>41.25</v>
      </c>
      <c r="J15" s="30"/>
      <c r="K15" s="315"/>
      <c r="L15" s="17">
        <v>2</v>
      </c>
      <c r="M15" s="18">
        <f t="shared" si="3"/>
        <v>6</v>
      </c>
      <c r="N15" s="19">
        <f t="shared" si="4"/>
        <v>8</v>
      </c>
    </row>
    <row r="16" spans="1:16" ht="14.4" x14ac:dyDescent="0.25">
      <c r="A16" s="12" t="str">
        <f t="shared" si="0"/>
        <v>80Zoe JonesGallant Heart</v>
      </c>
      <c r="B16" s="13">
        <v>80</v>
      </c>
      <c r="C16" s="14" t="s">
        <v>1238</v>
      </c>
      <c r="D16" s="15" t="s">
        <v>1239</v>
      </c>
      <c r="E16" s="20"/>
      <c r="F16" s="16" t="s">
        <v>1237</v>
      </c>
      <c r="G16" s="20"/>
      <c r="H16" s="30"/>
      <c r="I16" s="30">
        <v>103.69</v>
      </c>
      <c r="J16" s="30"/>
      <c r="K16" s="315"/>
      <c r="L16" s="17">
        <v>3</v>
      </c>
      <c r="M16" s="18">
        <f t="shared" si="3"/>
        <v>5</v>
      </c>
      <c r="N16" s="19">
        <f t="shared" si="4"/>
        <v>7</v>
      </c>
    </row>
    <row r="17" spans="1:14" ht="14.4" x14ac:dyDescent="0.25">
      <c r="A17" s="12" t="str">
        <f t="shared" si="0"/>
        <v>80Leah PriestChristopher Robin</v>
      </c>
      <c r="B17" s="13">
        <v>80</v>
      </c>
      <c r="C17" s="14" t="s">
        <v>344</v>
      </c>
      <c r="D17" s="15" t="s">
        <v>345</v>
      </c>
      <c r="E17" s="20"/>
      <c r="F17" s="16"/>
      <c r="G17" s="20"/>
      <c r="H17" s="30"/>
      <c r="I17" s="30">
        <v>167.61</v>
      </c>
      <c r="J17" s="30"/>
      <c r="K17" s="315"/>
      <c r="L17" s="17">
        <v>4</v>
      </c>
      <c r="M17" s="18">
        <f t="shared" si="3"/>
        <v>4</v>
      </c>
      <c r="N17" s="19">
        <f t="shared" si="4"/>
        <v>6</v>
      </c>
    </row>
    <row r="18" spans="1:14" ht="14.4" x14ac:dyDescent="0.25">
      <c r="A18" s="12" t="str">
        <f t="shared" si="0"/>
        <v>65Joshua DuncanTyalla Oriole</v>
      </c>
      <c r="B18" s="13">
        <v>65</v>
      </c>
      <c r="C18" s="14" t="s">
        <v>715</v>
      </c>
      <c r="D18" s="15" t="s">
        <v>716</v>
      </c>
      <c r="E18" s="20"/>
      <c r="F18" s="16"/>
      <c r="G18" s="20"/>
      <c r="H18" s="30">
        <v>37.19</v>
      </c>
      <c r="I18" s="30"/>
      <c r="J18" s="30"/>
      <c r="K18" s="315"/>
      <c r="L18" s="17">
        <v>1</v>
      </c>
      <c r="M18" s="18">
        <f t="shared" si="3"/>
        <v>7</v>
      </c>
      <c r="N18" s="19">
        <f t="shared" si="4"/>
        <v>9</v>
      </c>
    </row>
    <row r="19" spans="1:14" ht="14.4" x14ac:dyDescent="0.25">
      <c r="A19" s="12" t="str">
        <f t="shared" si="0"/>
        <v>65Zara Coussens-LeesonTeifi Valley Mr Llewellyn</v>
      </c>
      <c r="B19" s="13">
        <v>65</v>
      </c>
      <c r="C19" s="14" t="s">
        <v>914</v>
      </c>
      <c r="D19" s="15" t="s">
        <v>919</v>
      </c>
      <c r="E19" s="20"/>
      <c r="F19" s="16"/>
      <c r="G19" s="20"/>
      <c r="H19" s="30">
        <v>39.06</v>
      </c>
      <c r="I19" s="30"/>
      <c r="J19" s="30"/>
      <c r="K19" s="315"/>
      <c r="L19" s="17">
        <v>2</v>
      </c>
      <c r="M19" s="18">
        <f t="shared" si="3"/>
        <v>6</v>
      </c>
      <c r="N19" s="19">
        <f t="shared" si="4"/>
        <v>8</v>
      </c>
    </row>
    <row r="20" spans="1:14" ht="14.4" x14ac:dyDescent="0.25">
      <c r="A20" s="12" t="str">
        <f t="shared" si="0"/>
        <v>65Ashlee BlakeThiacan Donandra</v>
      </c>
      <c r="B20" s="13">
        <v>65</v>
      </c>
      <c r="C20" s="14" t="s">
        <v>1240</v>
      </c>
      <c r="D20" s="15" t="s">
        <v>1241</v>
      </c>
      <c r="E20" s="20"/>
      <c r="F20" s="16" t="s">
        <v>1233</v>
      </c>
      <c r="G20" s="20"/>
      <c r="H20" s="30">
        <v>41.62</v>
      </c>
      <c r="I20" s="30"/>
      <c r="J20" s="30"/>
      <c r="K20" s="315"/>
      <c r="L20" s="17">
        <v>3</v>
      </c>
      <c r="M20" s="18">
        <f t="shared" si="3"/>
        <v>5</v>
      </c>
      <c r="N20" s="19">
        <f t="shared" si="4"/>
        <v>7</v>
      </c>
    </row>
    <row r="21" spans="1:14" ht="14.4" x14ac:dyDescent="0.25">
      <c r="A21" s="12" t="str">
        <f t="shared" si="0"/>
        <v>65Aerin ScatenaRoseridge Sparkie</v>
      </c>
      <c r="B21" s="13">
        <v>65</v>
      </c>
      <c r="C21" s="14" t="s">
        <v>1242</v>
      </c>
      <c r="D21" s="15" t="s">
        <v>1243</v>
      </c>
      <c r="E21" s="20"/>
      <c r="F21" s="16" t="s">
        <v>1237</v>
      </c>
      <c r="G21" s="20"/>
      <c r="H21" s="30">
        <v>41.88</v>
      </c>
      <c r="I21" s="30"/>
      <c r="J21" s="30"/>
      <c r="K21" s="315"/>
      <c r="L21" s="17">
        <v>4</v>
      </c>
      <c r="M21" s="18">
        <f t="shared" si="3"/>
        <v>4</v>
      </c>
      <c r="N21" s="19">
        <f t="shared" si="4"/>
        <v>6</v>
      </c>
    </row>
    <row r="22" spans="1:14" ht="14.4" x14ac:dyDescent="0.25">
      <c r="A22" s="12" t="str">
        <f t="shared" si="0"/>
        <v>65Zara Coussens-LeesonRegal Donatello</v>
      </c>
      <c r="B22" s="13">
        <v>65</v>
      </c>
      <c r="C22" s="14" t="s">
        <v>914</v>
      </c>
      <c r="D22" s="15" t="s">
        <v>915</v>
      </c>
      <c r="E22" s="20"/>
      <c r="F22" s="16"/>
      <c r="G22" s="20"/>
      <c r="H22" s="30">
        <v>44.06</v>
      </c>
      <c r="I22" s="30"/>
      <c r="J22" s="30"/>
      <c r="K22" s="315"/>
      <c r="L22" s="17">
        <v>5</v>
      </c>
      <c r="M22" s="18">
        <f t="shared" si="3"/>
        <v>3</v>
      </c>
      <c r="N22" s="19">
        <f t="shared" si="4"/>
        <v>5</v>
      </c>
    </row>
    <row r="23" spans="1:14" ht="14.4" x14ac:dyDescent="0.25">
      <c r="A23" s="12" t="str">
        <f t="shared" ref="A23:A30" si="5">CONCATENATE(B23,C23,D23)</f>
        <v>65Emily CarpenterFabulistic</v>
      </c>
      <c r="B23" s="13">
        <v>65</v>
      </c>
      <c r="C23" s="238" t="s">
        <v>302</v>
      </c>
      <c r="D23" s="325" t="s">
        <v>1336</v>
      </c>
      <c r="E23" s="20"/>
      <c r="F23" s="16"/>
      <c r="G23" s="20"/>
      <c r="H23" s="30">
        <v>55.82</v>
      </c>
      <c r="I23" s="30"/>
      <c r="J23" s="30"/>
      <c r="K23" s="315"/>
      <c r="L23" s="17">
        <v>6</v>
      </c>
      <c r="M23" s="18">
        <f t="shared" si="3"/>
        <v>2</v>
      </c>
      <c r="N23" s="19">
        <f t="shared" si="4"/>
        <v>4</v>
      </c>
    </row>
    <row r="24" spans="1:14" ht="14.4" x14ac:dyDescent="0.25">
      <c r="A24" s="12" t="str">
        <f t="shared" si="5"/>
        <v>65Jamie RadfordDe Casa Chance At The Bar</v>
      </c>
      <c r="B24" s="13">
        <v>65</v>
      </c>
      <c r="C24" s="15" t="s">
        <v>1235</v>
      </c>
      <c r="D24" s="321" t="s">
        <v>1256</v>
      </c>
      <c r="E24" s="20"/>
      <c r="F24" s="16" t="s">
        <v>1233</v>
      </c>
      <c r="G24" s="20"/>
      <c r="H24" s="30">
        <v>62.25</v>
      </c>
      <c r="I24" s="30"/>
      <c r="J24" s="30"/>
      <c r="K24" s="315"/>
      <c r="L24" s="17">
        <v>7</v>
      </c>
      <c r="M24" s="18">
        <f t="shared" si="3"/>
        <v>1</v>
      </c>
      <c r="N24" s="19">
        <f t="shared" si="4"/>
        <v>3</v>
      </c>
    </row>
    <row r="25" spans="1:14" ht="14.4" x14ac:dyDescent="0.25">
      <c r="A25" s="12" t="str">
        <f t="shared" si="5"/>
        <v>65Zoe JonesBusiness Secret</v>
      </c>
      <c r="B25" s="13">
        <v>65</v>
      </c>
      <c r="C25" s="14" t="s">
        <v>1238</v>
      </c>
      <c r="D25" s="15" t="s">
        <v>1244</v>
      </c>
      <c r="E25" s="20"/>
      <c r="F25" s="16" t="s">
        <v>1237</v>
      </c>
      <c r="G25" s="20"/>
      <c r="H25" s="30">
        <v>72.5</v>
      </c>
      <c r="I25" s="30"/>
      <c r="J25" s="30"/>
      <c r="K25" s="315"/>
      <c r="L25" s="17">
        <v>8</v>
      </c>
      <c r="M25" s="18">
        <f t="shared" si="3"/>
        <v>1</v>
      </c>
      <c r="N25" s="19">
        <f t="shared" si="4"/>
        <v>3</v>
      </c>
    </row>
    <row r="26" spans="1:14" ht="14.4" x14ac:dyDescent="0.25">
      <c r="A26" s="12" t="str">
        <f t="shared" si="5"/>
        <v>65Rania SmitOrahalo</v>
      </c>
      <c r="B26" s="13">
        <v>65</v>
      </c>
      <c r="C26" s="14" t="s">
        <v>1245</v>
      </c>
      <c r="D26" s="15" t="s">
        <v>1246</v>
      </c>
      <c r="E26" s="20"/>
      <c r="F26" s="16" t="s">
        <v>1233</v>
      </c>
      <c r="G26" s="20"/>
      <c r="H26" s="30">
        <v>46.88</v>
      </c>
      <c r="I26" s="30"/>
      <c r="J26" s="30"/>
      <c r="K26" s="315"/>
      <c r="L26" s="17" t="s">
        <v>1236</v>
      </c>
      <c r="M26" s="18">
        <v>0</v>
      </c>
      <c r="N26" s="19">
        <v>0</v>
      </c>
    </row>
    <row r="27" spans="1:14" ht="14.4" x14ac:dyDescent="0.25">
      <c r="A27" s="12" t="str">
        <f t="shared" si="5"/>
        <v>45Stevie HopkinsHughes Got It</v>
      </c>
      <c r="B27" s="13">
        <v>45</v>
      </c>
      <c r="C27" s="14" t="s">
        <v>1247</v>
      </c>
      <c r="D27" s="15" t="s">
        <v>1248</v>
      </c>
      <c r="E27" s="20"/>
      <c r="F27" s="16" t="s">
        <v>1233</v>
      </c>
      <c r="G27" s="20">
        <v>60.31</v>
      </c>
      <c r="H27" s="30"/>
      <c r="I27" s="30"/>
      <c r="J27" s="30"/>
      <c r="K27" s="30"/>
      <c r="L27" s="17">
        <v>1</v>
      </c>
      <c r="M27" s="18">
        <f t="shared" si="3"/>
        <v>7</v>
      </c>
      <c r="N27" s="19">
        <f>SUM(M27+$N$5)</f>
        <v>9</v>
      </c>
    </row>
    <row r="28" spans="1:14" ht="14.4" x14ac:dyDescent="0.25">
      <c r="A28" s="12" t="str">
        <f t="shared" si="5"/>
        <v>45Tiffany LipfertArtillery Bay</v>
      </c>
      <c r="B28" s="13">
        <v>45</v>
      </c>
      <c r="C28" s="14" t="s">
        <v>1249</v>
      </c>
      <c r="D28" s="15" t="s">
        <v>1250</v>
      </c>
      <c r="E28" s="20"/>
      <c r="F28" s="16" t="s">
        <v>1237</v>
      </c>
      <c r="G28" s="20">
        <v>154.52000000000001</v>
      </c>
      <c r="H28" s="30"/>
      <c r="I28" s="30"/>
      <c r="J28" s="30"/>
      <c r="K28" s="315"/>
      <c r="L28" s="17">
        <v>2</v>
      </c>
      <c r="M28" s="18">
        <v>2</v>
      </c>
      <c r="N28" s="19">
        <f>SUM(M28+$N$5)</f>
        <v>4</v>
      </c>
    </row>
    <row r="29" spans="1:14" ht="14.4" x14ac:dyDescent="0.25">
      <c r="A29" s="12" t="str">
        <f t="shared" si="5"/>
        <v>45Alice HuntRosie</v>
      </c>
      <c r="B29" s="13">
        <v>45</v>
      </c>
      <c r="C29" s="14" t="s">
        <v>1251</v>
      </c>
      <c r="D29" s="15" t="s">
        <v>1252</v>
      </c>
      <c r="E29" s="20"/>
      <c r="F29" s="16" t="s">
        <v>1237</v>
      </c>
      <c r="G29" s="20"/>
      <c r="H29" s="30"/>
      <c r="I29" s="30"/>
      <c r="J29" s="30"/>
      <c r="K29" s="315"/>
      <c r="L29" s="17" t="s">
        <v>1236</v>
      </c>
      <c r="M29" s="18">
        <v>0</v>
      </c>
      <c r="N29" s="19">
        <v>0</v>
      </c>
    </row>
    <row r="30" spans="1:14" ht="14.4" x14ac:dyDescent="0.25">
      <c r="A30" s="12" t="str">
        <f t="shared" si="5"/>
        <v>45Jessie JarvisProud History</v>
      </c>
      <c r="B30" s="13">
        <v>45</v>
      </c>
      <c r="C30" s="14" t="s">
        <v>1253</v>
      </c>
      <c r="D30" s="238" t="s">
        <v>1254</v>
      </c>
      <c r="E30" s="20"/>
      <c r="F30" s="16" t="s">
        <v>1233</v>
      </c>
      <c r="G30" s="20"/>
      <c r="H30" s="30"/>
      <c r="I30" s="30"/>
      <c r="J30" s="30"/>
      <c r="K30" s="315"/>
      <c r="L30" s="17" t="s">
        <v>1236</v>
      </c>
      <c r="M30" s="18">
        <v>0</v>
      </c>
      <c r="N30" s="19">
        <v>0</v>
      </c>
    </row>
    <row r="31" spans="1:14" ht="14.4" x14ac:dyDescent="0.25">
      <c r="A31" s="12"/>
      <c r="B31" s="13"/>
      <c r="C31" s="14"/>
      <c r="D31" s="14"/>
      <c r="E31" s="20"/>
      <c r="F31" s="16"/>
      <c r="G31" s="20"/>
      <c r="H31" s="30"/>
      <c r="I31" s="30"/>
      <c r="J31" s="30"/>
      <c r="K31" s="315"/>
      <c r="L31" s="17"/>
      <c r="M31" s="18"/>
      <c r="N31" s="19"/>
    </row>
    <row r="32" spans="1:14" ht="14.4" x14ac:dyDescent="0.25">
      <c r="A32" s="12"/>
      <c r="B32" s="13"/>
      <c r="C32" s="14"/>
      <c r="D32" s="14"/>
      <c r="E32" s="20"/>
      <c r="F32" s="16"/>
      <c r="G32" s="20"/>
      <c r="H32" s="30"/>
      <c r="I32" s="30"/>
      <c r="J32" s="30"/>
      <c r="K32" s="315"/>
      <c r="L32" s="17"/>
      <c r="M32" s="18"/>
      <c r="N32" s="19"/>
    </row>
    <row r="33" spans="1:14" ht="14.4" x14ac:dyDescent="0.25">
      <c r="A33" s="12" t="str">
        <f t="shared" ref="A33:A61" si="6">CONCATENATE(B33,C33,D33)</f>
        <v/>
      </c>
      <c r="B33" s="13"/>
      <c r="C33" s="14"/>
      <c r="D33" s="15"/>
      <c r="E33" s="20"/>
      <c r="F33" s="16"/>
      <c r="G33" s="20"/>
      <c r="H33" s="13"/>
      <c r="I33" s="30"/>
      <c r="J33" s="119"/>
      <c r="K33" s="315"/>
      <c r="L33" s="17"/>
      <c r="M33" s="18"/>
      <c r="N33" s="19"/>
    </row>
    <row r="34" spans="1:14" ht="14.4" x14ac:dyDescent="0.25">
      <c r="A34" s="12" t="str">
        <f t="shared" si="6"/>
        <v/>
      </c>
      <c r="B34" s="13"/>
      <c r="C34" s="14"/>
      <c r="D34" s="15"/>
      <c r="E34" s="20"/>
      <c r="F34" s="16"/>
      <c r="G34" s="20"/>
      <c r="H34" s="13"/>
      <c r="I34" s="30"/>
      <c r="J34" s="119"/>
      <c r="K34" s="30"/>
      <c r="L34" s="17"/>
      <c r="M34" s="18"/>
      <c r="N34" s="19"/>
    </row>
    <row r="35" spans="1:14" ht="14.4" x14ac:dyDescent="0.25">
      <c r="A35" s="12" t="str">
        <f t="shared" si="6"/>
        <v/>
      </c>
      <c r="B35" s="13"/>
      <c r="C35" s="14"/>
      <c r="D35" s="15"/>
      <c r="E35" s="20"/>
      <c r="F35" s="16"/>
      <c r="G35" s="20"/>
      <c r="H35" s="13"/>
      <c r="I35" s="30"/>
      <c r="J35" s="119"/>
      <c r="K35" s="315"/>
      <c r="L35" s="17"/>
      <c r="M35" s="18"/>
      <c r="N35" s="19"/>
    </row>
    <row r="36" spans="1:14" ht="14.4" x14ac:dyDescent="0.25">
      <c r="A36" s="12" t="str">
        <f t="shared" si="6"/>
        <v/>
      </c>
      <c r="B36" s="13"/>
      <c r="C36" s="14"/>
      <c r="D36" s="15"/>
      <c r="E36" s="20"/>
      <c r="F36" s="16"/>
      <c r="G36" s="20"/>
      <c r="H36" s="13"/>
      <c r="I36" s="30"/>
      <c r="J36" s="119"/>
      <c r="K36" s="315"/>
      <c r="L36" s="17"/>
      <c r="M36" s="18"/>
      <c r="N36" s="19"/>
    </row>
    <row r="37" spans="1:14" ht="14.4" x14ac:dyDescent="0.25">
      <c r="A37" s="12" t="str">
        <f t="shared" si="6"/>
        <v/>
      </c>
      <c r="B37" s="13"/>
      <c r="C37" s="14"/>
      <c r="D37" s="15"/>
      <c r="E37" s="20"/>
      <c r="F37" s="16"/>
      <c r="G37" s="20"/>
      <c r="H37" s="13"/>
      <c r="I37" s="30"/>
      <c r="J37" s="119"/>
      <c r="K37" s="315"/>
      <c r="L37" s="17"/>
      <c r="M37" s="18"/>
      <c r="N37" s="19"/>
    </row>
    <row r="38" spans="1:14" ht="14.4" x14ac:dyDescent="0.25">
      <c r="A38" s="12" t="str">
        <f t="shared" si="6"/>
        <v/>
      </c>
      <c r="B38" s="13"/>
      <c r="C38" s="14"/>
      <c r="D38" s="15"/>
      <c r="E38" s="20"/>
      <c r="F38" s="16"/>
      <c r="G38" s="20"/>
      <c r="H38" s="13"/>
      <c r="I38" s="30"/>
      <c r="J38" s="119"/>
      <c r="K38" s="32"/>
      <c r="L38" s="17"/>
      <c r="M38" s="18"/>
      <c r="N38" s="19"/>
    </row>
    <row r="39" spans="1:14" ht="14.4" x14ac:dyDescent="0.25">
      <c r="A39" s="12" t="str">
        <f t="shared" si="6"/>
        <v/>
      </c>
      <c r="B39" s="13"/>
      <c r="C39" s="14"/>
      <c r="D39" s="15"/>
      <c r="E39" s="20"/>
      <c r="F39" s="16"/>
      <c r="G39" s="20"/>
      <c r="H39" s="13"/>
      <c r="I39" s="30"/>
      <c r="J39" s="119"/>
      <c r="K39" s="32"/>
      <c r="L39" s="17"/>
      <c r="M39" s="18"/>
      <c r="N39" s="19"/>
    </row>
    <row r="40" spans="1:14" ht="14.4" x14ac:dyDescent="0.25">
      <c r="A40" s="12" t="str">
        <f t="shared" si="6"/>
        <v/>
      </c>
      <c r="B40" s="13"/>
      <c r="C40" s="14"/>
      <c r="D40" s="15"/>
      <c r="E40" s="20"/>
      <c r="F40" s="16"/>
      <c r="G40" s="20"/>
      <c r="H40" s="13"/>
      <c r="I40" s="30"/>
      <c r="J40" s="119"/>
      <c r="K40" s="32"/>
      <c r="L40" s="17"/>
      <c r="M40" s="18"/>
      <c r="N40" s="19"/>
    </row>
    <row r="41" spans="1:14" ht="14.4" x14ac:dyDescent="0.25">
      <c r="A41" s="12" t="str">
        <f t="shared" si="6"/>
        <v/>
      </c>
      <c r="B41" s="13"/>
      <c r="C41" s="14"/>
      <c r="D41" s="15"/>
      <c r="E41" s="20"/>
      <c r="F41" s="16"/>
      <c r="G41" s="20"/>
      <c r="H41" s="13"/>
      <c r="I41" s="30"/>
      <c r="J41" s="119"/>
      <c r="K41" s="32"/>
      <c r="L41" s="17"/>
      <c r="M41" s="18"/>
      <c r="N41" s="19"/>
    </row>
    <row r="42" spans="1:14" ht="14.4" x14ac:dyDescent="0.25">
      <c r="A42" s="12" t="str">
        <f t="shared" si="6"/>
        <v/>
      </c>
      <c r="B42" s="13"/>
      <c r="C42" s="14"/>
      <c r="D42" s="15"/>
      <c r="E42" s="20"/>
      <c r="F42" s="16"/>
      <c r="G42" s="20"/>
      <c r="H42" s="13"/>
      <c r="I42" s="30"/>
      <c r="J42" s="119"/>
      <c r="K42" s="32"/>
      <c r="L42" s="17"/>
      <c r="M42" s="18"/>
      <c r="N42" s="19"/>
    </row>
    <row r="43" spans="1:14" ht="14.4" x14ac:dyDescent="0.25">
      <c r="A43" s="12" t="str">
        <f t="shared" si="6"/>
        <v/>
      </c>
      <c r="B43" s="13"/>
      <c r="C43" s="14"/>
      <c r="D43" s="15"/>
      <c r="E43" s="20"/>
      <c r="F43" s="16"/>
      <c r="G43" s="20"/>
      <c r="H43" s="13"/>
      <c r="I43" s="30"/>
      <c r="J43" s="119"/>
      <c r="K43" s="32"/>
      <c r="L43" s="17"/>
      <c r="M43" s="18"/>
      <c r="N43" s="19"/>
    </row>
    <row r="44" spans="1:14" ht="14.4" x14ac:dyDescent="0.25">
      <c r="A44" s="12" t="str">
        <f t="shared" si="6"/>
        <v/>
      </c>
      <c r="B44" s="13"/>
      <c r="C44" s="14"/>
      <c r="D44" s="15"/>
      <c r="E44" s="20"/>
      <c r="F44" s="16"/>
      <c r="G44" s="20"/>
      <c r="H44" s="13"/>
      <c r="I44" s="30"/>
      <c r="J44" s="119"/>
      <c r="K44" s="32"/>
      <c r="L44" s="17"/>
      <c r="M44" s="18"/>
      <c r="N44" s="19"/>
    </row>
    <row r="45" spans="1:14" ht="14.4" x14ac:dyDescent="0.25">
      <c r="A45" s="12" t="str">
        <f t="shared" si="6"/>
        <v/>
      </c>
      <c r="B45" s="13"/>
      <c r="C45" s="14"/>
      <c r="D45" s="15"/>
      <c r="E45" s="20"/>
      <c r="F45" s="16"/>
      <c r="G45" s="20"/>
      <c r="H45" s="13"/>
      <c r="I45" s="30"/>
      <c r="J45" s="119"/>
      <c r="K45" s="32"/>
      <c r="L45" s="17"/>
      <c r="M45" s="18"/>
      <c r="N45" s="19"/>
    </row>
    <row r="46" spans="1:14" ht="14.4" x14ac:dyDescent="0.25">
      <c r="A46" s="12" t="str">
        <f t="shared" si="6"/>
        <v/>
      </c>
      <c r="B46" s="13"/>
      <c r="C46" s="14"/>
      <c r="D46" s="15"/>
      <c r="E46" s="20"/>
      <c r="F46" s="16"/>
      <c r="G46" s="20"/>
      <c r="H46" s="13"/>
      <c r="I46" s="30"/>
      <c r="J46" s="119"/>
      <c r="K46" s="32"/>
      <c r="L46" s="17"/>
      <c r="M46" s="18"/>
      <c r="N46" s="19"/>
    </row>
    <row r="47" spans="1:14" ht="14.4" x14ac:dyDescent="0.25">
      <c r="A47" s="12" t="str">
        <f t="shared" si="6"/>
        <v/>
      </c>
      <c r="B47" s="13"/>
      <c r="C47" s="14"/>
      <c r="D47" s="15"/>
      <c r="E47" s="20"/>
      <c r="F47" s="16"/>
      <c r="G47" s="20"/>
      <c r="H47" s="13"/>
      <c r="I47" s="30"/>
      <c r="J47" s="119"/>
      <c r="K47" s="32"/>
      <c r="L47" s="17"/>
      <c r="M47" s="18"/>
      <c r="N47" s="19"/>
    </row>
    <row r="48" spans="1:14" ht="14.4" x14ac:dyDescent="0.25">
      <c r="A48" s="12" t="str">
        <f t="shared" si="6"/>
        <v/>
      </c>
      <c r="B48" s="13"/>
      <c r="C48" s="14"/>
      <c r="D48" s="15"/>
      <c r="E48" s="20"/>
      <c r="F48" s="16"/>
      <c r="G48" s="20"/>
      <c r="H48" s="13"/>
      <c r="I48" s="30"/>
      <c r="J48" s="119"/>
      <c r="K48" s="32"/>
      <c r="L48" s="17"/>
      <c r="M48" s="18"/>
      <c r="N48" s="19"/>
    </row>
    <row r="49" spans="1:14" ht="14.4" x14ac:dyDescent="0.25">
      <c r="A49" s="12" t="str">
        <f t="shared" si="6"/>
        <v/>
      </c>
      <c r="B49" s="13"/>
      <c r="C49" s="14"/>
      <c r="D49" s="15"/>
      <c r="E49" s="20"/>
      <c r="F49" s="16"/>
      <c r="G49" s="20"/>
      <c r="H49" s="13"/>
      <c r="I49" s="30"/>
      <c r="J49" s="119"/>
      <c r="K49" s="32"/>
      <c r="L49" s="17"/>
      <c r="M49" s="18"/>
      <c r="N49" s="19"/>
    </row>
    <row r="50" spans="1:14" ht="14.4" x14ac:dyDescent="0.25">
      <c r="A50" s="12" t="str">
        <f t="shared" si="6"/>
        <v/>
      </c>
      <c r="B50" s="13"/>
      <c r="C50" s="14"/>
      <c r="D50" s="15"/>
      <c r="E50" s="20"/>
      <c r="F50" s="16"/>
      <c r="G50" s="20"/>
      <c r="H50" s="13"/>
      <c r="I50" s="30"/>
      <c r="J50" s="119"/>
      <c r="K50" s="32"/>
      <c r="L50" s="17"/>
      <c r="M50" s="18"/>
      <c r="N50" s="19"/>
    </row>
    <row r="51" spans="1:14" ht="14.4" x14ac:dyDescent="0.25">
      <c r="A51" s="12" t="str">
        <f t="shared" si="6"/>
        <v/>
      </c>
      <c r="B51" s="13"/>
      <c r="C51" s="14"/>
      <c r="D51" s="15"/>
      <c r="E51" s="20"/>
      <c r="F51" s="16"/>
      <c r="G51" s="20"/>
      <c r="H51" s="13"/>
      <c r="I51" s="30"/>
      <c r="J51" s="119"/>
      <c r="K51" s="32"/>
      <c r="L51" s="17"/>
      <c r="M51" s="18"/>
      <c r="N51" s="19"/>
    </row>
    <row r="52" spans="1:14" ht="14.4" x14ac:dyDescent="0.25">
      <c r="A52" s="12" t="str">
        <f t="shared" si="6"/>
        <v/>
      </c>
      <c r="B52" s="13"/>
      <c r="C52" s="14"/>
      <c r="D52" s="15"/>
      <c r="E52" s="20"/>
      <c r="F52" s="16"/>
      <c r="G52" s="20"/>
      <c r="H52" s="13"/>
      <c r="I52" s="30"/>
      <c r="J52" s="119"/>
      <c r="K52" s="32"/>
      <c r="L52" s="17"/>
      <c r="M52" s="18"/>
      <c r="N52" s="19"/>
    </row>
    <row r="53" spans="1:14" ht="14.4" x14ac:dyDescent="0.25">
      <c r="A53" s="12" t="str">
        <f t="shared" si="6"/>
        <v/>
      </c>
      <c r="B53" s="13"/>
      <c r="C53" s="14"/>
      <c r="D53" s="15"/>
      <c r="E53" s="20"/>
      <c r="F53" s="16"/>
      <c r="G53" s="20"/>
      <c r="H53" s="13"/>
      <c r="I53" s="30"/>
      <c r="J53" s="119"/>
      <c r="K53" s="32"/>
      <c r="L53" s="17"/>
      <c r="M53" s="18"/>
      <c r="N53" s="19"/>
    </row>
    <row r="54" spans="1:14" ht="14.4" x14ac:dyDescent="0.25">
      <c r="A54" s="12" t="str">
        <f t="shared" si="6"/>
        <v/>
      </c>
      <c r="B54" s="13"/>
      <c r="C54" s="14"/>
      <c r="D54" s="15"/>
      <c r="E54" s="20"/>
      <c r="F54" s="16"/>
      <c r="G54" s="20"/>
      <c r="H54" s="13"/>
      <c r="I54" s="30"/>
      <c r="J54" s="119"/>
      <c r="K54" s="32"/>
      <c r="L54" s="17"/>
      <c r="M54" s="18"/>
      <c r="N54" s="19"/>
    </row>
    <row r="55" spans="1:14" ht="14.4" x14ac:dyDescent="0.25">
      <c r="A55" s="12" t="str">
        <f t="shared" si="6"/>
        <v/>
      </c>
      <c r="B55" s="13"/>
      <c r="C55" s="14"/>
      <c r="D55" s="15"/>
      <c r="E55" s="20"/>
      <c r="F55" s="16"/>
      <c r="G55" s="20"/>
      <c r="H55" s="13"/>
      <c r="I55" s="30"/>
      <c r="J55" s="119"/>
      <c r="K55" s="32"/>
      <c r="L55" s="17"/>
      <c r="M55" s="18"/>
      <c r="N55" s="19"/>
    </row>
    <row r="56" spans="1:14" ht="14.4" x14ac:dyDescent="0.25">
      <c r="A56" s="12" t="str">
        <f t="shared" si="6"/>
        <v/>
      </c>
      <c r="B56" s="13"/>
      <c r="C56" s="14"/>
      <c r="D56" s="15"/>
      <c r="E56" s="20"/>
      <c r="F56" s="16"/>
      <c r="G56" s="20"/>
      <c r="H56" s="13"/>
      <c r="I56" s="30"/>
      <c r="J56" s="119"/>
      <c r="K56" s="32"/>
      <c r="L56" s="17"/>
      <c r="M56" s="18"/>
      <c r="N56" s="19"/>
    </row>
    <row r="57" spans="1:14" ht="14.4" x14ac:dyDescent="0.25">
      <c r="A57" s="12" t="str">
        <f t="shared" si="6"/>
        <v/>
      </c>
      <c r="B57" s="13"/>
      <c r="C57" s="14"/>
      <c r="D57" s="15"/>
      <c r="E57" s="20"/>
      <c r="F57" s="16"/>
      <c r="G57" s="20"/>
      <c r="H57" s="13"/>
      <c r="I57" s="30"/>
      <c r="J57" s="119"/>
      <c r="K57" s="32"/>
      <c r="L57" s="17"/>
      <c r="M57" s="18"/>
      <c r="N57" s="19"/>
    </row>
    <row r="58" spans="1:14" ht="14.4" x14ac:dyDescent="0.25">
      <c r="A58" s="12" t="str">
        <f t="shared" si="6"/>
        <v/>
      </c>
      <c r="B58" s="13"/>
      <c r="C58" s="14"/>
      <c r="D58" s="15"/>
      <c r="E58" s="20"/>
      <c r="F58" s="16"/>
      <c r="G58" s="20"/>
      <c r="H58" s="13"/>
      <c r="I58" s="30"/>
      <c r="J58" s="119"/>
      <c r="K58" s="32"/>
      <c r="L58" s="17"/>
      <c r="M58" s="18"/>
      <c r="N58" s="19"/>
    </row>
    <row r="59" spans="1:14" ht="14.4" x14ac:dyDescent="0.25">
      <c r="A59" s="12" t="str">
        <f t="shared" si="6"/>
        <v/>
      </c>
      <c r="B59" s="13"/>
      <c r="C59" s="14"/>
      <c r="D59" s="15"/>
      <c r="E59" s="20"/>
      <c r="F59" s="16"/>
      <c r="G59" s="20"/>
      <c r="H59" s="13"/>
      <c r="I59" s="30"/>
      <c r="J59" s="119"/>
      <c r="K59" s="32"/>
      <c r="L59" s="17"/>
      <c r="M59" s="18"/>
      <c r="N59" s="19"/>
    </row>
    <row r="60" spans="1:14" ht="14.4" x14ac:dyDescent="0.25">
      <c r="A60" s="12" t="str">
        <f t="shared" si="6"/>
        <v/>
      </c>
      <c r="B60" s="13"/>
      <c r="C60" s="14"/>
      <c r="D60" s="15"/>
      <c r="E60" s="20"/>
      <c r="F60" s="16"/>
      <c r="G60" s="20"/>
      <c r="H60" s="13"/>
      <c r="I60" s="30"/>
      <c r="J60" s="119"/>
      <c r="K60" s="32"/>
      <c r="L60" s="17"/>
      <c r="M60" s="18"/>
      <c r="N60" s="19"/>
    </row>
    <row r="61" spans="1:14" ht="14.4" x14ac:dyDescent="0.25">
      <c r="A61" s="12" t="str">
        <f t="shared" si="6"/>
        <v/>
      </c>
      <c r="B61" s="13"/>
      <c r="C61" s="14"/>
      <c r="D61" s="15"/>
      <c r="E61" s="20"/>
      <c r="F61" s="16"/>
      <c r="G61" s="20"/>
      <c r="H61" s="13"/>
      <c r="I61" s="30"/>
      <c r="J61" s="119"/>
      <c r="K61" s="32"/>
      <c r="L61" s="17"/>
      <c r="M61" s="18"/>
      <c r="N61" s="19"/>
    </row>
  </sheetData>
  <autoFilter ref="A3:N61" xr:uid="{3171BDBD-8E9D-4C3E-8F90-B9AEDEFED5C8}">
    <filterColumn colId="6" showButton="0"/>
    <filterColumn colId="7" showButton="0"/>
    <filterColumn colId="8" showButton="0"/>
    <filterColumn colId="9" showButton="0"/>
    <sortState xmlns:xlrd2="http://schemas.microsoft.com/office/spreadsheetml/2017/richdata2" ref="A8:N61">
      <sortCondition ref="B3:B61"/>
    </sortState>
  </autoFilter>
  <mergeCells count="19">
    <mergeCell ref="K4:K5"/>
    <mergeCell ref="B1:C1"/>
    <mergeCell ref="E1:J1"/>
    <mergeCell ref="L1:M1"/>
    <mergeCell ref="B2:M2"/>
    <mergeCell ref="F3:F4"/>
    <mergeCell ref="G3:K3"/>
    <mergeCell ref="L3:L5"/>
    <mergeCell ref="M3:M5"/>
    <mergeCell ref="G4:G5"/>
    <mergeCell ref="H4:H5"/>
    <mergeCell ref="I4:I5"/>
    <mergeCell ref="J4:J5"/>
    <mergeCell ref="A3:A5"/>
    <mergeCell ref="B3:B5"/>
    <mergeCell ref="C3:C5"/>
    <mergeCell ref="D3:D5"/>
    <mergeCell ref="E3:E4"/>
    <mergeCell ref="E5:F5"/>
  </mergeCells>
  <conditionalFormatting sqref="C1:D5">
    <cfRule type="duplicateValues" dxfId="11" priority="627"/>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F8B35-D09A-4B4D-83AD-35DABF8C4897}">
  <sheetPr codeName="Sheet33">
    <tabColor rgb="FFC00000"/>
  </sheetPr>
  <dimension ref="A1:P106"/>
  <sheetViews>
    <sheetView topLeftCell="A9" workbookViewId="0">
      <selection activeCell="C21" sqref="C21"/>
    </sheetView>
  </sheetViews>
  <sheetFormatPr defaultColWidth="9.109375" defaultRowHeight="13.2" x14ac:dyDescent="0.25"/>
  <cols>
    <col min="1" max="1" width="37.88671875" bestFit="1" customWidth="1"/>
    <col min="2" max="2" width="6.6640625" customWidth="1"/>
    <col min="3" max="3" width="18.6640625" bestFit="1" customWidth="1"/>
    <col min="4" max="4" width="17.88671875" bestFit="1" customWidth="1"/>
    <col min="5" max="5" width="10.6640625" bestFit="1" customWidth="1"/>
    <col min="6" max="6" width="16.33203125" bestFit="1" customWidth="1"/>
    <col min="7" max="10" width="6.5546875" bestFit="1" customWidth="1"/>
    <col min="11" max="11" width="15.109375" bestFit="1" customWidth="1"/>
    <col min="12" max="12" width="7" bestFit="1" customWidth="1"/>
    <col min="13" max="13" width="12.88671875" bestFit="1" customWidth="1"/>
    <col min="14" max="14" width="30.5546875" bestFit="1" customWidth="1"/>
  </cols>
  <sheetData>
    <row r="1" spans="1:16" s="9" customFormat="1" ht="22.5" customHeight="1" thickBot="1" x14ac:dyDescent="0.3">
      <c r="A1" s="76">
        <f>SUM(A2-1)</f>
        <v>90</v>
      </c>
      <c r="B1" s="559" t="s">
        <v>98</v>
      </c>
      <c r="C1" s="560"/>
      <c r="D1" s="7" t="s">
        <v>11</v>
      </c>
      <c r="E1" s="539" t="s">
        <v>133</v>
      </c>
      <c r="F1" s="540"/>
      <c r="G1" s="540"/>
      <c r="H1" s="540"/>
      <c r="I1" s="540"/>
      <c r="J1" s="540"/>
      <c r="K1" s="8" t="s">
        <v>12</v>
      </c>
      <c r="L1" s="568" t="s">
        <v>157</v>
      </c>
      <c r="M1" s="542"/>
      <c r="N1" s="8" t="s">
        <v>22</v>
      </c>
    </row>
    <row r="2" spans="1:16" s="9" customFormat="1" ht="22.5" customHeight="1" thickBot="1" x14ac:dyDescent="0.3">
      <c r="A2" s="1">
        <f>COUNTA(_xlfn.UNIQUE(D6:D198))</f>
        <v>91</v>
      </c>
      <c r="B2" s="543" t="s">
        <v>23</v>
      </c>
      <c r="C2" s="544"/>
      <c r="D2" s="544"/>
      <c r="E2" s="544"/>
      <c r="F2" s="544"/>
      <c r="G2" s="544"/>
      <c r="H2" s="544"/>
      <c r="I2" s="544"/>
      <c r="J2" s="544"/>
      <c r="K2" s="544"/>
      <c r="L2" s="544"/>
      <c r="M2" s="545"/>
      <c r="N2" s="10" t="s">
        <v>24</v>
      </c>
    </row>
    <row r="3" spans="1:16" s="9" customFormat="1" ht="14.4" thickBot="1" x14ac:dyDescent="0.3">
      <c r="A3" s="524" t="s">
        <v>25</v>
      </c>
      <c r="B3" s="527" t="s">
        <v>13</v>
      </c>
      <c r="C3" s="530" t="s">
        <v>14</v>
      </c>
      <c r="D3" s="533" t="s">
        <v>15</v>
      </c>
      <c r="E3" s="536" t="s">
        <v>26</v>
      </c>
      <c r="F3" s="533" t="s">
        <v>18</v>
      </c>
      <c r="G3" s="539" t="s">
        <v>99</v>
      </c>
      <c r="H3" s="540"/>
      <c r="I3" s="540"/>
      <c r="J3" s="540"/>
      <c r="K3" s="546"/>
      <c r="L3" s="552" t="s">
        <v>10</v>
      </c>
      <c r="M3" s="547" t="s">
        <v>16</v>
      </c>
      <c r="N3" s="44" t="s">
        <v>27</v>
      </c>
    </row>
    <row r="4" spans="1:16" s="9" customFormat="1" ht="14.4" thickBot="1" x14ac:dyDescent="0.3">
      <c r="A4" s="525"/>
      <c r="B4" s="528"/>
      <c r="C4" s="531"/>
      <c r="D4" s="534"/>
      <c r="E4" s="537"/>
      <c r="F4" s="538"/>
      <c r="G4" s="555" t="s">
        <v>100</v>
      </c>
      <c r="H4" s="557" t="s">
        <v>101</v>
      </c>
      <c r="I4" s="557" t="s">
        <v>102</v>
      </c>
      <c r="J4" s="557" t="s">
        <v>103</v>
      </c>
      <c r="K4" s="533" t="s">
        <v>104</v>
      </c>
      <c r="L4" s="553"/>
      <c r="M4" s="548"/>
      <c r="N4" s="11">
        <v>2</v>
      </c>
    </row>
    <row r="5" spans="1:16" s="9" customFormat="1" ht="14.4" thickBot="1" x14ac:dyDescent="0.3">
      <c r="A5" s="526"/>
      <c r="B5" s="529"/>
      <c r="C5" s="532"/>
      <c r="D5" s="535"/>
      <c r="E5" s="550" t="s">
        <v>17</v>
      </c>
      <c r="F5" s="551"/>
      <c r="G5" s="556"/>
      <c r="H5" s="558"/>
      <c r="I5" s="558"/>
      <c r="J5" s="558"/>
      <c r="K5" s="535"/>
      <c r="L5" s="554"/>
      <c r="M5" s="549"/>
      <c r="N5" s="45">
        <f>IF(N4=1,0,IF(N4=2,1,IF(N4=3,2,0)))</f>
        <v>1</v>
      </c>
    </row>
    <row r="6" spans="1:16" ht="14.4" x14ac:dyDescent="0.25">
      <c r="A6" s="12" t="str">
        <f t="shared" ref="A6:A37" si="0">CONCATENATE(B6,C6,D6)</f>
        <v>45Jasmine HodkinsonGrantulla Bedwyr</v>
      </c>
      <c r="B6" s="13">
        <v>45</v>
      </c>
      <c r="C6" s="14" t="s">
        <v>524</v>
      </c>
      <c r="D6" s="15" t="s">
        <v>527</v>
      </c>
      <c r="E6" s="20">
        <v>1047403</v>
      </c>
      <c r="F6" s="16" t="s">
        <v>228</v>
      </c>
      <c r="G6" s="20">
        <v>36.299999999999997</v>
      </c>
      <c r="H6" s="13"/>
      <c r="I6" s="30"/>
      <c r="J6" s="119"/>
      <c r="K6" s="32"/>
      <c r="L6" s="17">
        <v>1</v>
      </c>
      <c r="M6" s="18">
        <f t="shared" ref="M6:M69" si="1">IF(L6=1,7,IF(L6=2,6,IF(L6=3,5,IF(L6=4,4,IF(L6=5,3,IF(L6=6,2,IF(L6&gt;=6,1,0)))))))</f>
        <v>7</v>
      </c>
      <c r="N6" s="19">
        <f t="shared" ref="N6:N16" si="2">SUM(M6+$N$5)</f>
        <v>8</v>
      </c>
      <c r="O6" s="29"/>
      <c r="P6" s="29"/>
    </row>
    <row r="7" spans="1:16" ht="14.4" x14ac:dyDescent="0.25">
      <c r="A7" s="12" t="str">
        <f t="shared" si="0"/>
        <v>45Sienna ChesterGem Park Tinkerbelle</v>
      </c>
      <c r="B7" s="13">
        <v>45</v>
      </c>
      <c r="C7" s="14" t="s">
        <v>1049</v>
      </c>
      <c r="D7" s="15" t="s">
        <v>483</v>
      </c>
      <c r="E7" s="20">
        <v>6024326</v>
      </c>
      <c r="F7" s="16" t="s">
        <v>481</v>
      </c>
      <c r="G7" s="20">
        <v>49.5</v>
      </c>
      <c r="H7" s="13"/>
      <c r="I7" s="30"/>
      <c r="J7" s="119"/>
      <c r="K7" s="32"/>
      <c r="L7" s="17">
        <v>2</v>
      </c>
      <c r="M7" s="18">
        <f t="shared" si="1"/>
        <v>6</v>
      </c>
      <c r="N7" s="19">
        <f t="shared" si="2"/>
        <v>7</v>
      </c>
      <c r="O7" s="29"/>
      <c r="P7" s="29"/>
    </row>
    <row r="8" spans="1:16" ht="14.4" x14ac:dyDescent="0.25">
      <c r="A8" s="12" t="str">
        <f t="shared" si="0"/>
        <v>45Sophie SummersHeez Steppin Out</v>
      </c>
      <c r="B8" s="13">
        <v>45</v>
      </c>
      <c r="C8" s="14" t="s">
        <v>565</v>
      </c>
      <c r="D8" s="15" t="s">
        <v>1081</v>
      </c>
      <c r="E8" s="20">
        <v>6027240</v>
      </c>
      <c r="F8" s="16" t="s">
        <v>1050</v>
      </c>
      <c r="G8" s="20">
        <v>49.6</v>
      </c>
      <c r="H8" s="13"/>
      <c r="I8" s="30"/>
      <c r="J8" s="119"/>
      <c r="K8" s="32"/>
      <c r="L8" s="17">
        <v>3</v>
      </c>
      <c r="M8" s="18">
        <f t="shared" si="1"/>
        <v>5</v>
      </c>
      <c r="N8" s="19">
        <f t="shared" si="2"/>
        <v>6</v>
      </c>
      <c r="O8" s="29"/>
      <c r="P8" s="29"/>
    </row>
    <row r="9" spans="1:16" ht="14.4" x14ac:dyDescent="0.25">
      <c r="A9" s="12" t="str">
        <f t="shared" si="0"/>
        <v>45Hailey SnymanGordon Park Smarty Pants</v>
      </c>
      <c r="B9" s="13">
        <v>45</v>
      </c>
      <c r="C9" s="14" t="s">
        <v>185</v>
      </c>
      <c r="D9" s="15" t="s">
        <v>186</v>
      </c>
      <c r="E9" s="20">
        <v>6025131</v>
      </c>
      <c r="F9" s="16" t="s">
        <v>402</v>
      </c>
      <c r="G9" s="20">
        <v>49.7</v>
      </c>
      <c r="H9" s="13"/>
      <c r="I9" s="30"/>
      <c r="J9" s="119"/>
      <c r="K9" s="32"/>
      <c r="L9" s="17">
        <v>4</v>
      </c>
      <c r="M9" s="18">
        <f t="shared" si="1"/>
        <v>4</v>
      </c>
      <c r="N9" s="19">
        <f t="shared" si="2"/>
        <v>5</v>
      </c>
      <c r="O9" s="29"/>
      <c r="P9" s="29"/>
    </row>
    <row r="10" spans="1:16" ht="14.4" x14ac:dyDescent="0.25">
      <c r="A10" s="12" t="str">
        <f t="shared" si="0"/>
        <v>45Ruby BrajkovichZac Attack</v>
      </c>
      <c r="B10" s="13">
        <v>45</v>
      </c>
      <c r="C10" s="14" t="s">
        <v>1051</v>
      </c>
      <c r="D10" s="15" t="s">
        <v>1082</v>
      </c>
      <c r="E10" s="20"/>
      <c r="F10" s="16"/>
      <c r="G10" s="20">
        <v>60.4</v>
      </c>
      <c r="H10" s="13"/>
      <c r="I10" s="30"/>
      <c r="J10" s="119"/>
      <c r="K10" s="32"/>
      <c r="L10" s="17">
        <v>5</v>
      </c>
      <c r="M10" s="18">
        <f t="shared" si="1"/>
        <v>3</v>
      </c>
      <c r="N10" s="19">
        <f t="shared" si="2"/>
        <v>4</v>
      </c>
      <c r="O10" s="29"/>
      <c r="P10" s="29"/>
    </row>
    <row r="11" spans="1:16" ht="14.4" x14ac:dyDescent="0.25">
      <c r="A11" s="12" t="str">
        <f t="shared" si="0"/>
        <v>45Mikaylah StephenPacific View Composer</v>
      </c>
      <c r="B11" s="13">
        <v>45</v>
      </c>
      <c r="C11" s="14" t="s">
        <v>1052</v>
      </c>
      <c r="D11" s="15" t="s">
        <v>1083</v>
      </c>
      <c r="E11" s="20">
        <v>6028530</v>
      </c>
      <c r="F11" s="16" t="s">
        <v>124</v>
      </c>
      <c r="G11" s="271">
        <v>71.8</v>
      </c>
      <c r="H11" s="13"/>
      <c r="I11" s="30"/>
      <c r="J11" s="119"/>
      <c r="K11" s="32"/>
      <c r="L11" s="17">
        <v>6</v>
      </c>
      <c r="M11" s="18">
        <f t="shared" si="1"/>
        <v>2</v>
      </c>
      <c r="N11" s="19">
        <f t="shared" si="2"/>
        <v>3</v>
      </c>
      <c r="O11" s="29"/>
      <c r="P11" s="29"/>
    </row>
    <row r="12" spans="1:16" ht="14.4" x14ac:dyDescent="0.25">
      <c r="A12" s="12" t="str">
        <f t="shared" si="0"/>
        <v>45Indy BrajkovichWindamere Moonshine</v>
      </c>
      <c r="B12" s="13">
        <v>45</v>
      </c>
      <c r="C12" s="14" t="s">
        <v>1053</v>
      </c>
      <c r="D12" s="15" t="s">
        <v>1084</v>
      </c>
      <c r="E12" s="20"/>
      <c r="F12" s="16"/>
      <c r="G12">
        <v>72.8</v>
      </c>
      <c r="H12" s="30"/>
      <c r="I12" s="30"/>
      <c r="J12" s="119"/>
      <c r="K12" s="32"/>
      <c r="L12" s="17">
        <v>7</v>
      </c>
      <c r="M12" s="18">
        <f t="shared" si="1"/>
        <v>1</v>
      </c>
      <c r="N12" s="19">
        <f t="shared" si="2"/>
        <v>2</v>
      </c>
      <c r="O12" s="29"/>
      <c r="P12" s="29"/>
    </row>
    <row r="13" spans="1:16" ht="14.4" x14ac:dyDescent="0.25">
      <c r="A13" s="12" t="str">
        <f t="shared" si="0"/>
        <v>45Macey GreenLlamedos</v>
      </c>
      <c r="B13" s="13">
        <v>45</v>
      </c>
      <c r="C13" s="14" t="s">
        <v>218</v>
      </c>
      <c r="D13" s="15" t="s">
        <v>219</v>
      </c>
      <c r="E13" s="20">
        <v>6024150</v>
      </c>
      <c r="F13" s="16" t="s">
        <v>124</v>
      </c>
      <c r="G13" s="334">
        <v>75.099999999999994</v>
      </c>
      <c r="H13" s="13"/>
      <c r="I13" s="30"/>
      <c r="J13" s="119"/>
      <c r="K13" s="32"/>
      <c r="L13" s="17">
        <v>8</v>
      </c>
      <c r="M13" s="18">
        <f t="shared" si="1"/>
        <v>1</v>
      </c>
      <c r="N13" s="19">
        <f t="shared" si="2"/>
        <v>2</v>
      </c>
      <c r="O13" s="29"/>
      <c r="P13" s="29"/>
    </row>
    <row r="14" spans="1:16" ht="14.4" x14ac:dyDescent="0.25">
      <c r="A14" s="12" t="str">
        <f t="shared" si="0"/>
        <v>45Mia McdonaldThorne Park Hightime</v>
      </c>
      <c r="B14" s="13">
        <v>45</v>
      </c>
      <c r="C14" s="14" t="s">
        <v>464</v>
      </c>
      <c r="D14" s="15" t="s">
        <v>1085</v>
      </c>
      <c r="E14" s="20">
        <v>6023927</v>
      </c>
      <c r="F14" s="16" t="s">
        <v>802</v>
      </c>
      <c r="G14" s="334">
        <v>101.7</v>
      </c>
      <c r="H14" s="13"/>
      <c r="I14" s="30"/>
      <c r="J14" s="119"/>
      <c r="K14" s="32"/>
      <c r="L14" s="17">
        <v>9</v>
      </c>
      <c r="M14" s="18">
        <f t="shared" si="1"/>
        <v>1</v>
      </c>
      <c r="N14" s="19">
        <f t="shared" si="2"/>
        <v>2</v>
      </c>
      <c r="P14" s="29"/>
    </row>
    <row r="15" spans="1:16" ht="14.4" x14ac:dyDescent="0.25">
      <c r="A15" s="12" t="str">
        <f t="shared" si="0"/>
        <v>45Mia StephensPanda</v>
      </c>
      <c r="B15" s="13">
        <v>45</v>
      </c>
      <c r="C15" s="14" t="s">
        <v>1054</v>
      </c>
      <c r="D15" s="15" t="s">
        <v>1086</v>
      </c>
      <c r="E15" s="20"/>
      <c r="F15" s="16"/>
      <c r="G15" s="334">
        <v>143.9</v>
      </c>
      <c r="H15" s="13"/>
      <c r="I15" s="30"/>
      <c r="J15" s="119"/>
      <c r="K15" s="32"/>
      <c r="L15" s="17">
        <v>10</v>
      </c>
      <c r="M15" s="18">
        <f t="shared" si="1"/>
        <v>1</v>
      </c>
      <c r="N15" s="19">
        <f t="shared" si="2"/>
        <v>2</v>
      </c>
      <c r="P15" s="29"/>
    </row>
    <row r="16" spans="1:16" ht="14.4" x14ac:dyDescent="0.25">
      <c r="A16" s="12" t="str">
        <f t="shared" si="0"/>
        <v>45Ella AtwellKarma Park Tops Delight</v>
      </c>
      <c r="B16" s="13">
        <v>45</v>
      </c>
      <c r="C16" s="14" t="s">
        <v>1055</v>
      </c>
      <c r="D16" s="15" t="s">
        <v>1087</v>
      </c>
      <c r="E16" s="20">
        <v>6023409</v>
      </c>
      <c r="F16" s="16" t="s">
        <v>880</v>
      </c>
      <c r="G16" s="334">
        <v>172.7</v>
      </c>
      <c r="H16" s="13"/>
      <c r="I16" s="30"/>
      <c r="J16" s="119"/>
      <c r="K16" s="32"/>
      <c r="L16" s="17">
        <v>11</v>
      </c>
      <c r="M16" s="18">
        <f t="shared" si="1"/>
        <v>1</v>
      </c>
      <c r="N16" s="19">
        <f t="shared" si="2"/>
        <v>2</v>
      </c>
    </row>
    <row r="17" spans="1:14" ht="14.4" x14ac:dyDescent="0.25">
      <c r="A17" s="12" t="str">
        <f t="shared" si="0"/>
        <v>45Harrison MelingTrinket</v>
      </c>
      <c r="B17" s="13">
        <v>45</v>
      </c>
      <c r="C17" s="14" t="s">
        <v>1056</v>
      </c>
      <c r="D17" s="15" t="s">
        <v>1088</v>
      </c>
      <c r="E17" s="20">
        <v>6029072</v>
      </c>
      <c r="F17" s="16" t="s">
        <v>810</v>
      </c>
      <c r="G17" s="334" t="s">
        <v>1043</v>
      </c>
      <c r="H17" s="13"/>
      <c r="I17" s="30"/>
      <c r="J17" s="119"/>
      <c r="K17" s="32"/>
      <c r="L17" s="17"/>
      <c r="M17" s="18">
        <f t="shared" si="1"/>
        <v>0</v>
      </c>
    </row>
    <row r="18" spans="1:14" ht="14.4" x14ac:dyDescent="0.25">
      <c r="A18" s="12" t="str">
        <f t="shared" si="0"/>
        <v>45Ava StephensShilo</v>
      </c>
      <c r="B18" s="13">
        <v>45</v>
      </c>
      <c r="C18" s="14" t="s">
        <v>1057</v>
      </c>
      <c r="D18" s="15" t="s">
        <v>1089</v>
      </c>
      <c r="E18" s="20">
        <v>91069</v>
      </c>
      <c r="F18" s="16" t="s">
        <v>402</v>
      </c>
      <c r="G18" s="271" t="s">
        <v>1043</v>
      </c>
      <c r="H18" s="13"/>
      <c r="I18" s="30"/>
      <c r="J18" s="119"/>
      <c r="K18" s="32"/>
      <c r="L18" s="17"/>
      <c r="M18" s="18">
        <f t="shared" si="1"/>
        <v>0</v>
      </c>
      <c r="N18" s="19"/>
    </row>
    <row r="19" spans="1:14" ht="14.4" x14ac:dyDescent="0.25">
      <c r="A19" s="12" t="str">
        <f t="shared" si="0"/>
        <v>45Olivia StephensBarney</v>
      </c>
      <c r="B19" s="13">
        <v>45</v>
      </c>
      <c r="C19" s="14" t="s">
        <v>1058</v>
      </c>
      <c r="D19" s="15" t="s">
        <v>1090</v>
      </c>
      <c r="E19" s="20">
        <v>91069</v>
      </c>
      <c r="F19" s="16" t="s">
        <v>402</v>
      </c>
      <c r="G19" s="271" t="s">
        <v>1043</v>
      </c>
      <c r="H19" s="13"/>
      <c r="I19" s="30"/>
      <c r="J19" s="119"/>
      <c r="K19" s="32"/>
      <c r="L19" s="17"/>
      <c r="M19" s="18">
        <f t="shared" si="1"/>
        <v>0</v>
      </c>
      <c r="N19" s="19"/>
    </row>
    <row r="20" spans="1:14" ht="14.4" x14ac:dyDescent="0.25">
      <c r="A20" s="12" t="str">
        <f t="shared" si="0"/>
        <v>45Jenaveve PageWatchwood Druid</v>
      </c>
      <c r="B20" s="13">
        <v>45</v>
      </c>
      <c r="C20" s="14" t="s">
        <v>1059</v>
      </c>
      <c r="D20" s="15" t="s">
        <v>1091</v>
      </c>
      <c r="E20" s="20">
        <v>6020436</v>
      </c>
      <c r="F20" s="16" t="s">
        <v>880</v>
      </c>
      <c r="G20" s="20" t="s">
        <v>645</v>
      </c>
      <c r="H20" s="13"/>
      <c r="I20" s="30"/>
      <c r="J20" s="119"/>
      <c r="K20" s="32"/>
      <c r="L20" s="17"/>
      <c r="M20" s="18">
        <f t="shared" si="1"/>
        <v>0</v>
      </c>
      <c r="N20" s="19"/>
    </row>
    <row r="21" spans="1:14" ht="14.4" x14ac:dyDescent="0.25">
      <c r="A21" s="12" t="str">
        <f t="shared" si="0"/>
        <v>45Hannah SteinhoffWoodridge Moojie</v>
      </c>
      <c r="B21" s="13">
        <v>45</v>
      </c>
      <c r="C21" s="315" t="s">
        <v>656</v>
      </c>
      <c r="D21" s="335" t="s">
        <v>953</v>
      </c>
      <c r="E21" s="20">
        <v>6020218</v>
      </c>
      <c r="F21" s="16" t="s">
        <v>806</v>
      </c>
      <c r="G21" s="20">
        <v>35</v>
      </c>
      <c r="H21" s="13"/>
      <c r="I21" s="30"/>
      <c r="J21" s="119"/>
      <c r="K21" s="32"/>
      <c r="L21" s="17">
        <v>1</v>
      </c>
      <c r="M21" s="18">
        <f t="shared" si="1"/>
        <v>7</v>
      </c>
      <c r="N21" s="19">
        <f t="shared" ref="N21" si="3">SUM(M21+$N$5)</f>
        <v>8</v>
      </c>
    </row>
    <row r="22" spans="1:14" ht="14.4" x14ac:dyDescent="0.25">
      <c r="A22" s="12" t="str">
        <f t="shared" si="0"/>
        <v>45Felicity HeazlewoodRusty</v>
      </c>
      <c r="B22" s="13">
        <v>45</v>
      </c>
      <c r="C22" s="315" t="s">
        <v>1060</v>
      </c>
      <c r="D22" s="335" t="s">
        <v>1092</v>
      </c>
      <c r="E22" s="20">
        <v>6009008</v>
      </c>
      <c r="F22" s="16" t="s">
        <v>880</v>
      </c>
      <c r="G22" s="20">
        <v>43.4</v>
      </c>
      <c r="H22" s="13"/>
      <c r="I22" s="30"/>
      <c r="J22" s="119"/>
      <c r="K22" s="32"/>
      <c r="L22" s="17">
        <v>2</v>
      </c>
      <c r="M22" s="18">
        <f t="shared" si="1"/>
        <v>6</v>
      </c>
      <c r="N22" s="19">
        <f>SUM(M22+$N$5)</f>
        <v>7</v>
      </c>
    </row>
    <row r="23" spans="1:14" ht="14.4" x14ac:dyDescent="0.25">
      <c r="A23" s="12" t="str">
        <f t="shared" si="0"/>
        <v>45Abbie KirkhamLuminous Star</v>
      </c>
      <c r="B23" s="13">
        <v>45</v>
      </c>
      <c r="C23" s="315" t="s">
        <v>460</v>
      </c>
      <c r="D23" s="335" t="s">
        <v>229</v>
      </c>
      <c r="E23" s="20">
        <v>6027917</v>
      </c>
      <c r="F23" s="16" t="s">
        <v>560</v>
      </c>
      <c r="G23" s="20">
        <v>55.2</v>
      </c>
      <c r="H23" s="13"/>
      <c r="I23" s="30"/>
      <c r="J23" s="119"/>
      <c r="K23" s="32"/>
      <c r="L23" s="17">
        <v>3</v>
      </c>
      <c r="M23" s="18">
        <f t="shared" si="1"/>
        <v>5</v>
      </c>
      <c r="N23" s="19">
        <f>SUM(M23+$N$5)</f>
        <v>6</v>
      </c>
    </row>
    <row r="24" spans="1:14" ht="14.4" x14ac:dyDescent="0.25">
      <c r="A24" s="12" t="str">
        <f t="shared" si="0"/>
        <v>45Chiara ThomasMadeleine Clair</v>
      </c>
      <c r="B24" s="13">
        <v>45</v>
      </c>
      <c r="C24" s="315" t="s">
        <v>459</v>
      </c>
      <c r="D24" s="335" t="s">
        <v>1093</v>
      </c>
      <c r="E24" s="20"/>
      <c r="F24" s="16" t="s">
        <v>1061</v>
      </c>
      <c r="G24" s="20" t="s">
        <v>1043</v>
      </c>
      <c r="H24" s="13"/>
      <c r="I24" s="30"/>
      <c r="J24" s="119"/>
      <c r="K24" s="32"/>
      <c r="L24" s="17"/>
      <c r="M24" s="18">
        <f t="shared" si="1"/>
        <v>0</v>
      </c>
      <c r="N24" s="19"/>
    </row>
    <row r="25" spans="1:14" ht="14.4" x14ac:dyDescent="0.25">
      <c r="A25" s="12" t="str">
        <f t="shared" si="0"/>
        <v>45Emily BrimblecombeKing Park Aberdeen Pelion</v>
      </c>
      <c r="B25" s="13">
        <v>45</v>
      </c>
      <c r="C25" s="315" t="s">
        <v>1062</v>
      </c>
      <c r="D25" s="335" t="s">
        <v>1094</v>
      </c>
      <c r="E25" s="20"/>
      <c r="F25" s="16"/>
      <c r="G25" s="20" t="s">
        <v>1043</v>
      </c>
      <c r="H25" s="13"/>
      <c r="I25" s="30"/>
      <c r="J25" s="119"/>
      <c r="K25" s="32"/>
      <c r="L25" s="17"/>
      <c r="M25" s="18">
        <f t="shared" si="1"/>
        <v>0</v>
      </c>
      <c r="N25" s="19"/>
    </row>
    <row r="26" spans="1:14" ht="14.4" x14ac:dyDescent="0.25">
      <c r="A26" s="12" t="str">
        <f t="shared" si="0"/>
        <v>45Ainslie GathRosemont Reflection</v>
      </c>
      <c r="B26" s="13">
        <v>45</v>
      </c>
      <c r="C26" s="315" t="s">
        <v>1063</v>
      </c>
      <c r="D26" s="335" t="s">
        <v>1095</v>
      </c>
      <c r="E26" s="20">
        <v>6009009</v>
      </c>
      <c r="F26" s="16" t="s">
        <v>880</v>
      </c>
      <c r="G26" s="20" t="s">
        <v>1043</v>
      </c>
      <c r="H26" s="13"/>
      <c r="I26" s="30"/>
      <c r="J26" s="119"/>
      <c r="K26" s="32"/>
      <c r="L26" s="17"/>
      <c r="M26" s="18">
        <f t="shared" si="1"/>
        <v>0</v>
      </c>
      <c r="N26" s="19"/>
    </row>
    <row r="27" spans="1:14" ht="14.4" x14ac:dyDescent="0.25">
      <c r="A27" s="12" t="str">
        <f t="shared" si="0"/>
        <v>45Lottie DowlingLisa</v>
      </c>
      <c r="B27" s="13">
        <v>45</v>
      </c>
      <c r="C27" s="315" t="s">
        <v>1064</v>
      </c>
      <c r="D27" s="335" t="s">
        <v>1096</v>
      </c>
      <c r="E27" s="20">
        <v>6007415</v>
      </c>
      <c r="F27" s="16" t="s">
        <v>880</v>
      </c>
      <c r="G27" s="20" t="s">
        <v>645</v>
      </c>
      <c r="H27" s="13"/>
      <c r="I27" s="30"/>
      <c r="J27" s="119"/>
      <c r="K27" s="32"/>
      <c r="L27" s="17"/>
      <c r="M27" s="18">
        <f t="shared" si="1"/>
        <v>0</v>
      </c>
    </row>
    <row r="28" spans="1:14" ht="14.4" x14ac:dyDescent="0.25">
      <c r="A28" s="12" t="str">
        <f t="shared" si="0"/>
        <v>65Jasmine ElliottWindy Hill Ginger Rocks</v>
      </c>
      <c r="B28" s="13">
        <v>65</v>
      </c>
      <c r="C28" s="315" t="s">
        <v>268</v>
      </c>
      <c r="D28" s="335" t="s">
        <v>269</v>
      </c>
      <c r="E28" s="20">
        <v>6022088</v>
      </c>
      <c r="F28" s="16"/>
      <c r="G28" s="20"/>
      <c r="H28" s="13">
        <v>29.1</v>
      </c>
      <c r="I28" s="30"/>
      <c r="J28" s="119"/>
      <c r="K28" s="32"/>
      <c r="L28" s="17">
        <v>1</v>
      </c>
      <c r="M28" s="18">
        <f t="shared" si="1"/>
        <v>7</v>
      </c>
      <c r="N28" s="19">
        <f t="shared" ref="N28:N35" si="4">SUM(M28+$N$5)</f>
        <v>8</v>
      </c>
    </row>
    <row r="29" spans="1:14" ht="14.4" x14ac:dyDescent="0.25">
      <c r="A29" s="12" t="str">
        <f t="shared" si="0"/>
        <v>65Lieve LudgateKirralea Showman</v>
      </c>
      <c r="B29" s="13">
        <v>65</v>
      </c>
      <c r="C29" s="315" t="s">
        <v>727</v>
      </c>
      <c r="D29" s="335" t="s">
        <v>728</v>
      </c>
      <c r="E29" s="20">
        <v>6027678</v>
      </c>
      <c r="F29" s="16" t="s">
        <v>730</v>
      </c>
      <c r="G29" s="20"/>
      <c r="H29" s="13">
        <v>36.799999999999997</v>
      </c>
      <c r="I29" s="30"/>
      <c r="J29" s="119"/>
      <c r="K29" s="32"/>
      <c r="L29" s="17">
        <v>2</v>
      </c>
      <c r="M29" s="18">
        <f t="shared" si="1"/>
        <v>6</v>
      </c>
      <c r="N29" s="19">
        <f t="shared" si="4"/>
        <v>7</v>
      </c>
    </row>
    <row r="30" spans="1:14" ht="14.4" x14ac:dyDescent="0.25">
      <c r="A30" s="12" t="str">
        <f t="shared" si="0"/>
        <v>65Olivia StephenClare Downs Charisma</v>
      </c>
      <c r="B30" s="13">
        <v>65</v>
      </c>
      <c r="C30" s="315" t="s">
        <v>1065</v>
      </c>
      <c r="D30" s="335" t="s">
        <v>1097</v>
      </c>
      <c r="E30" s="20">
        <v>6028529</v>
      </c>
      <c r="F30" s="16" t="s">
        <v>124</v>
      </c>
      <c r="G30" s="20"/>
      <c r="H30" s="13">
        <v>41.2</v>
      </c>
      <c r="I30" s="30"/>
      <c r="J30" s="119"/>
      <c r="K30" s="32"/>
      <c r="L30" s="17">
        <v>3</v>
      </c>
      <c r="M30" s="18">
        <f t="shared" si="1"/>
        <v>5</v>
      </c>
      <c r="N30" s="19">
        <f t="shared" si="4"/>
        <v>6</v>
      </c>
    </row>
    <row r="31" spans="1:14" ht="14.4" x14ac:dyDescent="0.25">
      <c r="A31" s="12" t="str">
        <f t="shared" si="0"/>
        <v>65Dixie HinchcliffKismet Park Bocelli</v>
      </c>
      <c r="B31" s="13">
        <v>65</v>
      </c>
      <c r="C31" s="315" t="s">
        <v>631</v>
      </c>
      <c r="D31" s="335" t="s">
        <v>632</v>
      </c>
      <c r="E31" s="20">
        <v>6020526</v>
      </c>
      <c r="F31" s="16" t="s">
        <v>806</v>
      </c>
      <c r="G31" s="20"/>
      <c r="H31" s="13">
        <v>54.5</v>
      </c>
      <c r="I31" s="30"/>
      <c r="J31" s="119"/>
      <c r="K31" s="32"/>
      <c r="L31" s="17">
        <v>4</v>
      </c>
      <c r="M31" s="18">
        <f t="shared" si="1"/>
        <v>4</v>
      </c>
      <c r="N31" s="19">
        <f t="shared" si="4"/>
        <v>5</v>
      </c>
    </row>
    <row r="32" spans="1:14" ht="14.4" x14ac:dyDescent="0.25">
      <c r="A32" s="12" t="str">
        <f t="shared" si="0"/>
        <v>65Charlee CrispinRowen Bee Gee</v>
      </c>
      <c r="B32" s="13">
        <v>65</v>
      </c>
      <c r="C32" s="315" t="s">
        <v>602</v>
      </c>
      <c r="D32" s="335" t="s">
        <v>603</v>
      </c>
      <c r="E32" s="20">
        <v>6020575</v>
      </c>
      <c r="F32" s="16" t="s">
        <v>287</v>
      </c>
      <c r="G32" s="20"/>
      <c r="H32" s="13">
        <v>59.9</v>
      </c>
      <c r="I32" s="30"/>
      <c r="J32" s="119"/>
      <c r="K32" s="32"/>
      <c r="L32" s="17">
        <v>5</v>
      </c>
      <c r="M32" s="18">
        <f t="shared" si="1"/>
        <v>3</v>
      </c>
      <c r="N32" s="19">
        <f t="shared" si="4"/>
        <v>4</v>
      </c>
    </row>
    <row r="33" spans="1:14" ht="14.4" x14ac:dyDescent="0.25">
      <c r="A33" s="12" t="str">
        <f t="shared" si="0"/>
        <v>65Willoughby SharpSenator Budweiser</v>
      </c>
      <c r="B33" s="13">
        <v>65</v>
      </c>
      <c r="C33" s="315" t="s">
        <v>1066</v>
      </c>
      <c r="D33" s="335" t="s">
        <v>1098</v>
      </c>
      <c r="E33" s="20">
        <v>6028655</v>
      </c>
      <c r="F33" s="16" t="s">
        <v>1067</v>
      </c>
      <c r="G33" s="20"/>
      <c r="H33" s="13">
        <v>63.5</v>
      </c>
      <c r="I33" s="30"/>
      <c r="J33" s="119"/>
      <c r="K33" s="32"/>
      <c r="L33" s="17">
        <v>6</v>
      </c>
      <c r="M33" s="18">
        <f t="shared" si="1"/>
        <v>2</v>
      </c>
      <c r="N33" s="19">
        <f t="shared" si="4"/>
        <v>3</v>
      </c>
    </row>
    <row r="34" spans="1:14" ht="14.4" x14ac:dyDescent="0.25">
      <c r="A34" s="12" t="str">
        <f t="shared" si="0"/>
        <v>65Vesper AtkinsCharlie</v>
      </c>
      <c r="B34" s="13">
        <v>65</v>
      </c>
      <c r="C34" s="315" t="s">
        <v>1020</v>
      </c>
      <c r="D34" s="335" t="s">
        <v>597</v>
      </c>
      <c r="E34" s="20">
        <v>9114955</v>
      </c>
      <c r="F34" s="16" t="s">
        <v>407</v>
      </c>
      <c r="G34" s="20"/>
      <c r="H34" s="13">
        <v>70.599999999999994</v>
      </c>
      <c r="I34" s="30"/>
      <c r="J34" s="119"/>
      <c r="K34" s="32"/>
      <c r="L34" s="17">
        <v>7</v>
      </c>
      <c r="M34" s="18">
        <f t="shared" si="1"/>
        <v>1</v>
      </c>
      <c r="N34" s="19">
        <f t="shared" si="4"/>
        <v>2</v>
      </c>
    </row>
    <row r="35" spans="1:14" ht="14.4" x14ac:dyDescent="0.25">
      <c r="A35" s="12" t="str">
        <f t="shared" si="0"/>
        <v>65Ruby McdonaldTurpin'S Tigeress</v>
      </c>
      <c r="B35" s="13">
        <v>65</v>
      </c>
      <c r="C35" s="315" t="s">
        <v>455</v>
      </c>
      <c r="D35" s="335" t="s">
        <v>469</v>
      </c>
      <c r="E35" s="20"/>
      <c r="F35" s="16"/>
      <c r="G35" s="20"/>
      <c r="H35" s="237">
        <v>82.1</v>
      </c>
      <c r="I35" s="30"/>
      <c r="J35" s="119"/>
      <c r="K35" s="32"/>
      <c r="L35" s="17">
        <v>8</v>
      </c>
      <c r="M35" s="18">
        <f t="shared" si="1"/>
        <v>1</v>
      </c>
      <c r="N35" s="19">
        <f t="shared" si="4"/>
        <v>2</v>
      </c>
    </row>
    <row r="36" spans="1:14" ht="14.4" x14ac:dyDescent="0.25">
      <c r="A36" s="12" t="str">
        <f t="shared" si="0"/>
        <v>65Piper GillettPrisoner Of War</v>
      </c>
      <c r="B36" s="13">
        <v>65</v>
      </c>
      <c r="C36" s="315" t="s">
        <v>1068</v>
      </c>
      <c r="D36" s="335" t="s">
        <v>1099</v>
      </c>
      <c r="E36" s="20">
        <v>9115448</v>
      </c>
      <c r="F36" s="16" t="s">
        <v>880</v>
      </c>
      <c r="G36" s="20"/>
      <c r="H36" s="237" t="s">
        <v>1043</v>
      </c>
      <c r="I36" s="30"/>
      <c r="J36" s="119"/>
      <c r="K36" s="32"/>
      <c r="L36" s="17"/>
      <c r="M36" s="18">
        <f t="shared" si="1"/>
        <v>0</v>
      </c>
      <c r="N36" s="19"/>
    </row>
    <row r="37" spans="1:14" ht="14.4" x14ac:dyDescent="0.25">
      <c r="A37" s="12" t="str">
        <f t="shared" si="0"/>
        <v>65Jasmine HodkinsonCharissma Accolade</v>
      </c>
      <c r="B37" s="13">
        <v>65</v>
      </c>
      <c r="C37" s="315" t="s">
        <v>524</v>
      </c>
      <c r="D37" t="s">
        <v>1100</v>
      </c>
      <c r="E37" s="20"/>
      <c r="F37" s="16" t="s">
        <v>228</v>
      </c>
      <c r="G37" s="20"/>
      <c r="H37" s="237" t="s">
        <v>1043</v>
      </c>
      <c r="I37" s="30"/>
      <c r="J37" s="119"/>
      <c r="K37" s="32"/>
      <c r="L37" s="17"/>
      <c r="M37" s="18">
        <f t="shared" si="1"/>
        <v>0</v>
      </c>
      <c r="N37" s="19"/>
    </row>
    <row r="38" spans="1:14" ht="14.4" x14ac:dyDescent="0.25">
      <c r="A38" s="12" t="str">
        <f t="shared" ref="A38:A69" si="5">CONCATENATE(B38,C38,D38)</f>
        <v>65Willow BennettWestwood Royal Romeo</v>
      </c>
      <c r="B38" s="13">
        <v>65</v>
      </c>
      <c r="C38" s="14" t="s">
        <v>456</v>
      </c>
      <c r="D38" s="15" t="s">
        <v>1101</v>
      </c>
      <c r="E38" s="20">
        <v>6026542</v>
      </c>
      <c r="F38" s="16" t="s">
        <v>806</v>
      </c>
      <c r="G38" s="20"/>
      <c r="H38" s="13" t="s">
        <v>1043</v>
      </c>
      <c r="I38" s="30"/>
      <c r="J38" s="119"/>
      <c r="K38" s="32"/>
      <c r="L38" s="17"/>
      <c r="M38" s="18">
        <f t="shared" si="1"/>
        <v>0</v>
      </c>
      <c r="N38" s="19"/>
    </row>
    <row r="39" spans="1:14" ht="14.4" x14ac:dyDescent="0.25">
      <c r="A39" s="12" t="str">
        <f t="shared" si="5"/>
        <v>65Nicola LachenichtEllington Evening</v>
      </c>
      <c r="B39" s="13">
        <v>65</v>
      </c>
      <c r="C39" s="14" t="s">
        <v>325</v>
      </c>
      <c r="D39" s="15" t="s">
        <v>326</v>
      </c>
      <c r="E39" s="20">
        <v>6007595</v>
      </c>
      <c r="F39" s="16" t="s">
        <v>472</v>
      </c>
      <c r="G39" s="20"/>
      <c r="H39" s="13">
        <v>30</v>
      </c>
      <c r="I39" s="30"/>
      <c r="J39" s="119"/>
      <c r="K39" s="32"/>
      <c r="L39" s="17">
        <v>1</v>
      </c>
      <c r="M39" s="18">
        <f t="shared" si="1"/>
        <v>7</v>
      </c>
      <c r="N39" s="19">
        <f t="shared" ref="N39:N58" si="6">SUM(M39+$N$5)</f>
        <v>8</v>
      </c>
    </row>
    <row r="40" spans="1:14" ht="14.4" x14ac:dyDescent="0.25">
      <c r="A40" s="12" t="str">
        <f t="shared" si="5"/>
        <v>65Krystina BerceneMy Ophelia</v>
      </c>
      <c r="B40" s="13">
        <v>65</v>
      </c>
      <c r="C40" s="14" t="s">
        <v>610</v>
      </c>
      <c r="D40" s="15" t="s">
        <v>611</v>
      </c>
      <c r="E40" s="20">
        <v>6012163</v>
      </c>
      <c r="F40" s="16" t="s">
        <v>521</v>
      </c>
      <c r="G40" s="20"/>
      <c r="H40" s="13">
        <v>30.6</v>
      </c>
      <c r="I40" s="30"/>
      <c r="J40" s="119"/>
      <c r="K40" s="32"/>
      <c r="L40" s="17">
        <v>2</v>
      </c>
      <c r="M40" s="18">
        <f t="shared" si="1"/>
        <v>6</v>
      </c>
      <c r="N40" s="19">
        <f t="shared" si="6"/>
        <v>7</v>
      </c>
    </row>
    <row r="41" spans="1:14" ht="14.4" x14ac:dyDescent="0.25">
      <c r="A41" s="12" t="str">
        <f t="shared" si="5"/>
        <v>65Kaeleigh BrownMystic Shadows Celtic Wizard</v>
      </c>
      <c r="B41" s="13">
        <v>65</v>
      </c>
      <c r="C41" s="14" t="s">
        <v>320</v>
      </c>
      <c r="D41" s="15" t="s">
        <v>321</v>
      </c>
      <c r="E41" s="20">
        <v>6005942</v>
      </c>
      <c r="F41" s="16" t="s">
        <v>485</v>
      </c>
      <c r="G41" s="20"/>
      <c r="H41" s="13">
        <v>31</v>
      </c>
      <c r="I41" s="30"/>
      <c r="J41" s="119"/>
      <c r="K41" s="32"/>
      <c r="L41" s="17">
        <v>3</v>
      </c>
      <c r="M41" s="18">
        <f t="shared" si="1"/>
        <v>5</v>
      </c>
      <c r="N41" s="19">
        <f t="shared" si="6"/>
        <v>6</v>
      </c>
    </row>
    <row r="42" spans="1:14" ht="14.4" x14ac:dyDescent="0.25">
      <c r="A42" s="12" t="str">
        <f t="shared" si="5"/>
        <v>65Amy ChallenorKoonawarra Fighter Pilot</v>
      </c>
      <c r="B42" s="13">
        <v>65</v>
      </c>
      <c r="C42" s="14" t="s">
        <v>313</v>
      </c>
      <c r="D42" s="15" t="s">
        <v>314</v>
      </c>
      <c r="E42" s="20">
        <v>6024044</v>
      </c>
      <c r="F42" s="16" t="s">
        <v>806</v>
      </c>
      <c r="G42" s="20"/>
      <c r="H42" s="13">
        <v>31.3</v>
      </c>
      <c r="I42" s="30"/>
      <c r="J42" s="119"/>
      <c r="K42" s="32"/>
      <c r="L42" s="17">
        <v>4</v>
      </c>
      <c r="M42" s="18">
        <f t="shared" si="1"/>
        <v>4</v>
      </c>
      <c r="N42" s="19">
        <f t="shared" si="6"/>
        <v>5</v>
      </c>
    </row>
    <row r="43" spans="1:14" ht="14.4" x14ac:dyDescent="0.25">
      <c r="A43" s="12" t="str">
        <f t="shared" si="5"/>
        <v>65Anastasia BreachNyamba'S Avenger</v>
      </c>
      <c r="B43" s="13">
        <v>65</v>
      </c>
      <c r="C43" s="14" t="s">
        <v>1069</v>
      </c>
      <c r="D43" s="15" t="s">
        <v>1102</v>
      </c>
      <c r="E43" s="20">
        <v>9113177</v>
      </c>
      <c r="F43" s="16" t="s">
        <v>228</v>
      </c>
      <c r="G43" s="20"/>
      <c r="H43" s="13">
        <v>32.799999999999997</v>
      </c>
      <c r="I43" s="30"/>
      <c r="J43" s="119"/>
      <c r="K43" s="32"/>
      <c r="L43" s="17">
        <v>5</v>
      </c>
      <c r="M43" s="18">
        <f t="shared" si="1"/>
        <v>3</v>
      </c>
      <c r="N43" s="19">
        <f t="shared" si="6"/>
        <v>4</v>
      </c>
    </row>
    <row r="44" spans="1:14" ht="14.4" x14ac:dyDescent="0.25">
      <c r="A44" s="12" t="str">
        <f t="shared" si="5"/>
        <v>65Reagan HughesKalaf</v>
      </c>
      <c r="B44" s="13">
        <v>65</v>
      </c>
      <c r="C44" s="14" t="s">
        <v>808</v>
      </c>
      <c r="D44" s="15" t="s">
        <v>809</v>
      </c>
      <c r="E44" s="20">
        <v>6006665</v>
      </c>
      <c r="F44" s="16" t="s">
        <v>308</v>
      </c>
      <c r="G44" s="20"/>
      <c r="H44" s="13">
        <v>34.1</v>
      </c>
      <c r="I44" s="30"/>
      <c r="J44" s="119"/>
      <c r="K44" s="32"/>
      <c r="L44" s="17">
        <v>6</v>
      </c>
      <c r="M44" s="18">
        <f t="shared" si="1"/>
        <v>2</v>
      </c>
      <c r="N44" s="19">
        <f t="shared" si="6"/>
        <v>3</v>
      </c>
    </row>
    <row r="45" spans="1:14" ht="14.4" x14ac:dyDescent="0.25">
      <c r="A45" s="12" t="str">
        <f t="shared" si="5"/>
        <v>65Sheridan ClarsonTiaja Park Elegance</v>
      </c>
      <c r="B45" s="13">
        <v>65</v>
      </c>
      <c r="C45" s="14" t="s">
        <v>285</v>
      </c>
      <c r="D45" s="15" t="s">
        <v>989</v>
      </c>
      <c r="E45" s="20">
        <v>6014312</v>
      </c>
      <c r="F45" s="16" t="s">
        <v>287</v>
      </c>
      <c r="G45" s="20"/>
      <c r="H45" s="13">
        <v>36.5</v>
      </c>
      <c r="I45" s="30"/>
      <c r="J45" s="119"/>
      <c r="K45" s="32"/>
      <c r="L45" s="17">
        <v>7</v>
      </c>
      <c r="M45" s="18">
        <f t="shared" si="1"/>
        <v>1</v>
      </c>
      <c r="N45" s="19">
        <f t="shared" si="6"/>
        <v>2</v>
      </c>
    </row>
    <row r="46" spans="1:14" ht="14.4" x14ac:dyDescent="0.25">
      <c r="A46" s="12" t="str">
        <f t="shared" si="5"/>
        <v>65Hannah SteinhoffSense Of Self</v>
      </c>
      <c r="B46" s="13">
        <v>65</v>
      </c>
      <c r="C46" s="14" t="s">
        <v>656</v>
      </c>
      <c r="D46" s="15" t="s">
        <v>668</v>
      </c>
      <c r="E46" s="20">
        <v>6020218</v>
      </c>
      <c r="F46" s="16" t="s">
        <v>806</v>
      </c>
      <c r="G46" s="20"/>
      <c r="H46" s="13">
        <v>39.1</v>
      </c>
      <c r="I46" s="30"/>
      <c r="J46" s="119"/>
      <c r="K46" s="32"/>
      <c r="L46" s="17">
        <v>8</v>
      </c>
      <c r="M46" s="18">
        <f t="shared" si="1"/>
        <v>1</v>
      </c>
      <c r="N46" s="19">
        <f t="shared" si="6"/>
        <v>2</v>
      </c>
    </row>
    <row r="47" spans="1:14" ht="14.4" x14ac:dyDescent="0.25">
      <c r="A47" s="12" t="str">
        <f t="shared" si="5"/>
        <v>65Matilda SteinhoffRemington Rifle</v>
      </c>
      <c r="B47" s="13">
        <v>65</v>
      </c>
      <c r="C47" s="14" t="s">
        <v>642</v>
      </c>
      <c r="D47" s="15" t="s">
        <v>1103</v>
      </c>
      <c r="E47" s="20">
        <v>6020219</v>
      </c>
      <c r="F47" s="16" t="s">
        <v>806</v>
      </c>
      <c r="G47" s="20"/>
      <c r="H47" s="13">
        <v>45.9</v>
      </c>
      <c r="I47" s="30"/>
      <c r="J47" s="119"/>
      <c r="K47" s="32"/>
      <c r="L47" s="17">
        <v>9</v>
      </c>
      <c r="M47" s="18">
        <f t="shared" si="1"/>
        <v>1</v>
      </c>
      <c r="N47" s="19">
        <f t="shared" si="6"/>
        <v>2</v>
      </c>
    </row>
    <row r="48" spans="1:14" ht="14.4" x14ac:dyDescent="0.25">
      <c r="A48" s="12" t="str">
        <f t="shared" si="5"/>
        <v>65Matilda SteinhoffSwipe It</v>
      </c>
      <c r="B48" s="13">
        <v>65</v>
      </c>
      <c r="C48" s="14" t="s">
        <v>642</v>
      </c>
      <c r="D48" s="15" t="s">
        <v>675</v>
      </c>
      <c r="E48" s="20">
        <v>6020219</v>
      </c>
      <c r="F48" s="16" t="s">
        <v>1070</v>
      </c>
      <c r="G48" s="20"/>
      <c r="H48" s="13">
        <v>46.3</v>
      </c>
      <c r="I48" s="30"/>
      <c r="J48" s="119"/>
      <c r="K48" s="32"/>
      <c r="L48" s="17">
        <v>10</v>
      </c>
      <c r="M48" s="18">
        <f t="shared" si="1"/>
        <v>1</v>
      </c>
      <c r="N48" s="19">
        <f t="shared" si="6"/>
        <v>2</v>
      </c>
    </row>
    <row r="49" spans="1:14" ht="14.4" x14ac:dyDescent="0.25">
      <c r="A49" s="12" t="str">
        <f t="shared" si="5"/>
        <v>65Caitlin PritchardBaerlochan Braveheart</v>
      </c>
      <c r="B49" s="13">
        <v>65</v>
      </c>
      <c r="C49" s="14" t="s">
        <v>1071</v>
      </c>
      <c r="D49" s="15" t="s">
        <v>1104</v>
      </c>
      <c r="E49" s="20">
        <v>6006553</v>
      </c>
      <c r="F49" s="16" t="s">
        <v>1072</v>
      </c>
      <c r="G49" s="20"/>
      <c r="H49" s="13">
        <v>59.1</v>
      </c>
      <c r="I49" s="30"/>
      <c r="J49" s="119"/>
      <c r="K49" s="32"/>
      <c r="L49" s="17">
        <v>11</v>
      </c>
      <c r="M49" s="18">
        <f t="shared" si="1"/>
        <v>1</v>
      </c>
      <c r="N49" s="19">
        <f t="shared" si="6"/>
        <v>2</v>
      </c>
    </row>
    <row r="50" spans="1:14" ht="14.4" x14ac:dyDescent="0.25">
      <c r="A50" s="12" t="str">
        <f t="shared" si="5"/>
        <v>65Eden VandenbergColdplay</v>
      </c>
      <c r="B50" s="13">
        <v>65</v>
      </c>
      <c r="C50" s="14" t="s">
        <v>438</v>
      </c>
      <c r="D50" s="15" t="s">
        <v>445</v>
      </c>
      <c r="E50" s="20">
        <v>6023542</v>
      </c>
      <c r="F50" s="16" t="s">
        <v>530</v>
      </c>
      <c r="G50" s="20"/>
      <c r="H50" s="13">
        <v>65.7</v>
      </c>
      <c r="I50" s="30"/>
      <c r="J50" s="119"/>
      <c r="K50" s="32"/>
      <c r="L50" s="17">
        <v>12</v>
      </c>
      <c r="M50" s="18">
        <f t="shared" si="1"/>
        <v>1</v>
      </c>
      <c r="N50" s="19">
        <f t="shared" si="6"/>
        <v>2</v>
      </c>
    </row>
    <row r="51" spans="1:14" ht="14.4" x14ac:dyDescent="0.25">
      <c r="A51" s="12" t="str">
        <f t="shared" si="5"/>
        <v>65Tea GrootBevanlee Havana</v>
      </c>
      <c r="B51" s="13">
        <v>65</v>
      </c>
      <c r="C51" s="14" t="s">
        <v>441</v>
      </c>
      <c r="D51" s="15" t="s">
        <v>452</v>
      </c>
      <c r="E51" s="20">
        <v>6026057</v>
      </c>
      <c r="F51" s="16" t="s">
        <v>795</v>
      </c>
      <c r="G51" s="20"/>
      <c r="H51" s="13">
        <v>77.5</v>
      </c>
      <c r="I51" s="30"/>
      <c r="J51" s="119"/>
      <c r="K51" s="32"/>
      <c r="L51" s="17">
        <v>13</v>
      </c>
      <c r="M51" s="18">
        <f t="shared" si="1"/>
        <v>1</v>
      </c>
      <c r="N51" s="19">
        <f t="shared" si="6"/>
        <v>2</v>
      </c>
    </row>
    <row r="52" spans="1:14" ht="14.4" x14ac:dyDescent="0.25">
      <c r="A52" s="12" t="str">
        <f t="shared" si="5"/>
        <v>65Vanessa VincentPriority One</v>
      </c>
      <c r="B52" s="13">
        <v>65</v>
      </c>
      <c r="C52" s="14" t="s">
        <v>571</v>
      </c>
      <c r="D52" s="15" t="s">
        <v>572</v>
      </c>
      <c r="E52" s="20">
        <v>6020724</v>
      </c>
      <c r="F52" s="16" t="s">
        <v>316</v>
      </c>
      <c r="G52" s="20"/>
      <c r="H52" s="13">
        <v>130.80000000000001</v>
      </c>
      <c r="I52" s="30"/>
      <c r="J52" s="119"/>
      <c r="K52" s="32"/>
      <c r="L52" s="17">
        <v>14</v>
      </c>
      <c r="M52" s="18">
        <f t="shared" si="1"/>
        <v>1</v>
      </c>
      <c r="N52" s="19">
        <f t="shared" si="6"/>
        <v>2</v>
      </c>
    </row>
    <row r="53" spans="1:14" ht="14.4" x14ac:dyDescent="0.25">
      <c r="A53" s="12" t="str">
        <f t="shared" si="5"/>
        <v>65Amelia AddisonLuvash Hearthrob</v>
      </c>
      <c r="B53" s="13">
        <v>65</v>
      </c>
      <c r="C53" s="14" t="s">
        <v>736</v>
      </c>
      <c r="D53" s="15" t="s">
        <v>1105</v>
      </c>
      <c r="E53" s="20">
        <v>6005884</v>
      </c>
      <c r="F53" s="16" t="s">
        <v>521</v>
      </c>
      <c r="G53" s="20"/>
      <c r="H53" s="13" t="s">
        <v>645</v>
      </c>
      <c r="I53" s="30"/>
      <c r="J53" s="119"/>
      <c r="K53" s="32"/>
      <c r="L53" s="17"/>
      <c r="M53" s="18">
        <f t="shared" si="1"/>
        <v>0</v>
      </c>
      <c r="N53" s="19"/>
    </row>
    <row r="54" spans="1:14" ht="14.4" x14ac:dyDescent="0.25">
      <c r="A54" s="12" t="str">
        <f t="shared" si="5"/>
        <v>80Charli BrajkovichIts A Pleasure</v>
      </c>
      <c r="B54" s="13">
        <v>80</v>
      </c>
      <c r="C54" s="14" t="s">
        <v>430</v>
      </c>
      <c r="D54" s="15" t="s">
        <v>1106</v>
      </c>
      <c r="E54" s="20"/>
      <c r="F54" s="16"/>
      <c r="G54" s="20"/>
      <c r="H54" s="13"/>
      <c r="I54" s="30">
        <v>28.1</v>
      </c>
      <c r="J54" s="119"/>
      <c r="K54" s="32"/>
      <c r="L54" s="17">
        <v>1</v>
      </c>
      <c r="M54" s="18">
        <f t="shared" si="1"/>
        <v>7</v>
      </c>
      <c r="N54" s="19">
        <f t="shared" si="6"/>
        <v>8</v>
      </c>
    </row>
    <row r="55" spans="1:14" ht="14.4" x14ac:dyDescent="0.25">
      <c r="A55" s="12" t="str">
        <f t="shared" si="5"/>
        <v>80Sune SnymanSecret Assault</v>
      </c>
      <c r="B55" s="13">
        <v>80</v>
      </c>
      <c r="C55" s="14" t="s">
        <v>340</v>
      </c>
      <c r="D55" s="15" t="s">
        <v>341</v>
      </c>
      <c r="E55" s="20">
        <v>6020126</v>
      </c>
      <c r="F55" s="16" t="s">
        <v>402</v>
      </c>
      <c r="G55" s="20"/>
      <c r="H55" s="237"/>
      <c r="I55" s="30">
        <v>33.1</v>
      </c>
      <c r="J55" s="119"/>
      <c r="K55" s="32"/>
      <c r="L55" s="17">
        <v>2</v>
      </c>
      <c r="M55" s="18">
        <f t="shared" si="1"/>
        <v>6</v>
      </c>
      <c r="N55" s="19">
        <f t="shared" si="6"/>
        <v>7</v>
      </c>
    </row>
    <row r="56" spans="1:14" ht="14.4" x14ac:dyDescent="0.25">
      <c r="A56" s="12" t="str">
        <f t="shared" si="5"/>
        <v>80Amelia ChesterMayfield Lollie</v>
      </c>
      <c r="B56" s="13">
        <v>80</v>
      </c>
      <c r="C56" s="14" t="s">
        <v>479</v>
      </c>
      <c r="D56" s="15" t="s">
        <v>996</v>
      </c>
      <c r="E56" s="20"/>
      <c r="F56" s="16"/>
      <c r="G56" s="20"/>
      <c r="H56" s="237"/>
      <c r="I56" s="30">
        <v>35.299999999999997</v>
      </c>
      <c r="J56" s="119"/>
      <c r="K56" s="32"/>
      <c r="L56" s="17">
        <v>3</v>
      </c>
      <c r="M56" s="18">
        <f t="shared" si="1"/>
        <v>5</v>
      </c>
      <c r="N56" s="19">
        <f t="shared" si="6"/>
        <v>6</v>
      </c>
    </row>
    <row r="57" spans="1:14" ht="14.4" x14ac:dyDescent="0.25">
      <c r="A57" s="12" t="str">
        <f t="shared" si="5"/>
        <v>80Hayley DagnallJudaroo Hugo Boss</v>
      </c>
      <c r="B57" s="13">
        <v>80</v>
      </c>
      <c r="C57" s="14" t="s">
        <v>356</v>
      </c>
      <c r="D57" s="15" t="s">
        <v>357</v>
      </c>
      <c r="E57" s="20">
        <v>6020577</v>
      </c>
      <c r="F57" s="16" t="s">
        <v>287</v>
      </c>
      <c r="G57" s="20"/>
      <c r="H57" s="237"/>
      <c r="I57" s="30">
        <v>38.299999999999997</v>
      </c>
      <c r="J57" s="119"/>
      <c r="K57" s="32"/>
      <c r="L57" s="17">
        <v>4</v>
      </c>
      <c r="M57" s="18">
        <f t="shared" si="1"/>
        <v>4</v>
      </c>
      <c r="N57" s="19">
        <f t="shared" si="6"/>
        <v>5</v>
      </c>
    </row>
    <row r="58" spans="1:14" ht="14.4" x14ac:dyDescent="0.25">
      <c r="A58" s="12" t="str">
        <f t="shared" si="5"/>
        <v>80Marni BerceneParkiarrup Edward</v>
      </c>
      <c r="B58" s="13">
        <v>80</v>
      </c>
      <c r="C58" s="14" t="s">
        <v>543</v>
      </c>
      <c r="D58" s="15" t="s">
        <v>544</v>
      </c>
      <c r="E58" s="20">
        <v>6007278</v>
      </c>
      <c r="F58" s="16" t="s">
        <v>521</v>
      </c>
      <c r="G58" s="20"/>
      <c r="H58" s="237"/>
      <c r="I58" s="30">
        <v>47.3</v>
      </c>
      <c r="J58" s="119"/>
      <c r="K58" s="32"/>
      <c r="L58" s="17">
        <v>5</v>
      </c>
      <c r="M58" s="18">
        <f t="shared" si="1"/>
        <v>3</v>
      </c>
      <c r="N58" s="19">
        <f t="shared" si="6"/>
        <v>4</v>
      </c>
    </row>
    <row r="59" spans="1:14" ht="14.4" x14ac:dyDescent="0.25">
      <c r="A59" s="12" t="str">
        <f t="shared" si="5"/>
        <v>80Charli BrajkovichThe Woolsack</v>
      </c>
      <c r="B59" s="13">
        <v>80</v>
      </c>
      <c r="C59" s="14" t="s">
        <v>430</v>
      </c>
      <c r="D59" s="15" t="s">
        <v>1107</v>
      </c>
      <c r="E59" s="20"/>
      <c r="F59" s="16"/>
      <c r="G59" s="20"/>
      <c r="H59" s="237"/>
      <c r="I59" s="30">
        <v>49.5</v>
      </c>
      <c r="J59" s="119"/>
      <c r="K59" s="32"/>
      <c r="L59" s="17">
        <v>6</v>
      </c>
      <c r="M59" s="18">
        <f t="shared" si="1"/>
        <v>2</v>
      </c>
      <c r="N59" s="19">
        <f t="shared" ref="N59:N62" si="7">SUM(M59+$N$5)</f>
        <v>3</v>
      </c>
    </row>
    <row r="60" spans="1:14" ht="14.4" x14ac:dyDescent="0.25">
      <c r="A60" s="12" t="str">
        <f t="shared" si="5"/>
        <v>80Harriet ForrestBlue Sandgroper</v>
      </c>
      <c r="B60" s="13">
        <v>80</v>
      </c>
      <c r="C60" s="14" t="s">
        <v>517</v>
      </c>
      <c r="D60" s="15" t="s">
        <v>1108</v>
      </c>
      <c r="E60" s="20">
        <v>6005412</v>
      </c>
      <c r="F60" s="16" t="s">
        <v>505</v>
      </c>
      <c r="G60" s="20"/>
      <c r="H60" s="13"/>
      <c r="I60" s="30">
        <v>75.8</v>
      </c>
      <c r="J60" s="119"/>
      <c r="K60" s="32"/>
      <c r="L60" s="17">
        <v>7</v>
      </c>
      <c r="M60" s="18">
        <f t="shared" si="1"/>
        <v>1</v>
      </c>
      <c r="N60" s="19">
        <f t="shared" si="7"/>
        <v>2</v>
      </c>
    </row>
    <row r="61" spans="1:14" ht="14.4" x14ac:dyDescent="0.25">
      <c r="A61" s="12" t="str">
        <f t="shared" si="5"/>
        <v>80Bridie WandelReign</v>
      </c>
      <c r="B61" s="13">
        <v>80</v>
      </c>
      <c r="C61" s="315" t="s">
        <v>906</v>
      </c>
      <c r="D61" s="321" t="s">
        <v>907</v>
      </c>
      <c r="E61" s="20">
        <v>6020422</v>
      </c>
      <c r="F61" s="16" t="s">
        <v>124</v>
      </c>
      <c r="G61" s="20"/>
      <c r="H61" s="13"/>
      <c r="I61" s="315">
        <v>75.900000000000006</v>
      </c>
      <c r="J61" s="119"/>
      <c r="K61" s="32"/>
      <c r="L61" s="17">
        <v>8</v>
      </c>
      <c r="M61" s="18">
        <f t="shared" si="1"/>
        <v>1</v>
      </c>
      <c r="N61" s="19">
        <f t="shared" si="7"/>
        <v>2</v>
      </c>
    </row>
    <row r="62" spans="1:14" ht="14.4" x14ac:dyDescent="0.25">
      <c r="A62" s="12" t="str">
        <f t="shared" si="5"/>
        <v>80Sophie DagnallScenic Blitz</v>
      </c>
      <c r="B62" s="13">
        <v>80</v>
      </c>
      <c r="C62" s="315" t="s">
        <v>1073</v>
      </c>
      <c r="D62" s="321" t="s">
        <v>1109</v>
      </c>
      <c r="E62" s="20"/>
      <c r="F62" s="16"/>
      <c r="G62" s="20"/>
      <c r="H62" s="13"/>
      <c r="I62" s="315">
        <v>94.5</v>
      </c>
      <c r="J62" s="119"/>
      <c r="K62" s="32"/>
      <c r="L62" s="17">
        <v>9</v>
      </c>
      <c r="M62" s="18">
        <f t="shared" si="1"/>
        <v>1</v>
      </c>
      <c r="N62" s="19">
        <f t="shared" si="7"/>
        <v>2</v>
      </c>
    </row>
    <row r="63" spans="1:14" ht="14.4" x14ac:dyDescent="0.25">
      <c r="A63" s="12" t="str">
        <f t="shared" si="5"/>
        <v>80Sophie CaldwellZia Park Classic</v>
      </c>
      <c r="B63" s="13">
        <v>80</v>
      </c>
      <c r="C63" s="315" t="s">
        <v>910</v>
      </c>
      <c r="D63" s="321" t="s">
        <v>911</v>
      </c>
      <c r="E63" s="20">
        <v>6020049</v>
      </c>
      <c r="F63" s="16" t="s">
        <v>308</v>
      </c>
      <c r="G63" s="20"/>
      <c r="H63" s="13"/>
      <c r="I63" s="315" t="s">
        <v>1043</v>
      </c>
      <c r="J63" s="119"/>
      <c r="K63" s="32"/>
      <c r="L63" s="17"/>
      <c r="M63" s="18">
        <f t="shared" si="1"/>
        <v>0</v>
      </c>
      <c r="N63" s="19"/>
    </row>
    <row r="64" spans="1:14" ht="14.4" x14ac:dyDescent="0.25">
      <c r="A64" s="12" t="str">
        <f t="shared" si="5"/>
        <v>80Ithica HarrisOldfeild Drill Rigs</v>
      </c>
      <c r="B64" s="13">
        <v>80</v>
      </c>
      <c r="C64" s="315" t="s">
        <v>591</v>
      </c>
      <c r="D64" s="321" t="s">
        <v>1110</v>
      </c>
      <c r="E64" s="20">
        <v>6020264</v>
      </c>
      <c r="F64" s="16" t="s">
        <v>802</v>
      </c>
      <c r="G64" s="20"/>
      <c r="H64" s="237"/>
      <c r="I64" s="272" t="s">
        <v>645</v>
      </c>
      <c r="J64" s="119"/>
      <c r="K64" s="32"/>
      <c r="L64" s="17"/>
      <c r="M64" s="18">
        <f t="shared" si="1"/>
        <v>0</v>
      </c>
      <c r="N64" s="19"/>
    </row>
    <row r="65" spans="1:14" ht="14.4" x14ac:dyDescent="0.25">
      <c r="A65" s="12" t="str">
        <f t="shared" si="5"/>
        <v>80Leah PriestChristopher Robin</v>
      </c>
      <c r="B65" s="13">
        <v>80</v>
      </c>
      <c r="C65" s="14" t="s">
        <v>344</v>
      </c>
      <c r="D65" s="15" t="s">
        <v>345</v>
      </c>
      <c r="E65" s="20">
        <v>6009623</v>
      </c>
      <c r="F65" s="16" t="s">
        <v>726</v>
      </c>
      <c r="G65" s="20"/>
      <c r="H65" s="13"/>
      <c r="I65" s="30" t="s">
        <v>645</v>
      </c>
      <c r="J65" s="119"/>
      <c r="K65" s="32"/>
      <c r="L65" s="17"/>
      <c r="M65" s="18">
        <f t="shared" si="1"/>
        <v>0</v>
      </c>
      <c r="N65" s="19"/>
    </row>
    <row r="66" spans="1:14" ht="14.4" x14ac:dyDescent="0.25">
      <c r="A66" s="12" t="str">
        <f t="shared" si="5"/>
        <v>80Charlee Morton-SharpSv Oceans Fifteen</v>
      </c>
      <c r="B66" s="13">
        <v>80</v>
      </c>
      <c r="C66" s="14" t="s">
        <v>1074</v>
      </c>
      <c r="D66" s="15" t="s">
        <v>1111</v>
      </c>
      <c r="E66" s="20">
        <v>6005425</v>
      </c>
      <c r="F66" s="16" t="s">
        <v>485</v>
      </c>
      <c r="G66" s="20"/>
      <c r="H66" s="13"/>
      <c r="I66" s="315">
        <v>37.4</v>
      </c>
      <c r="J66" s="119"/>
      <c r="K66" s="32"/>
      <c r="L66" s="17">
        <v>1</v>
      </c>
      <c r="M66" s="18">
        <f t="shared" si="1"/>
        <v>7</v>
      </c>
      <c r="N66" s="19">
        <f t="shared" ref="N66:N78" si="8">SUM(M66+$N$5)</f>
        <v>8</v>
      </c>
    </row>
    <row r="67" spans="1:14" ht="14.4" x14ac:dyDescent="0.25">
      <c r="A67" s="12" t="str">
        <f t="shared" si="5"/>
        <v>80Emma WieseValentino Man</v>
      </c>
      <c r="B67" s="13">
        <v>80</v>
      </c>
      <c r="C67" s="14" t="s">
        <v>1075</v>
      </c>
      <c r="D67" s="15" t="s">
        <v>1112</v>
      </c>
      <c r="E67" s="20">
        <v>6007446</v>
      </c>
      <c r="F67" s="16" t="s">
        <v>880</v>
      </c>
      <c r="G67" s="20"/>
      <c r="H67" s="13"/>
      <c r="I67" s="315">
        <v>37.799999999999997</v>
      </c>
      <c r="J67" s="119"/>
      <c r="K67" s="32"/>
      <c r="L67" s="17">
        <v>2</v>
      </c>
      <c r="M67" s="18">
        <f t="shared" si="1"/>
        <v>6</v>
      </c>
      <c r="N67" s="19">
        <f t="shared" si="8"/>
        <v>7</v>
      </c>
    </row>
    <row r="68" spans="1:14" ht="14.4" x14ac:dyDescent="0.25">
      <c r="A68" s="12" t="str">
        <f t="shared" si="5"/>
        <v>80Celeste WhittakerNatural Luck</v>
      </c>
      <c r="B68" s="13">
        <v>80</v>
      </c>
      <c r="C68" s="14" t="s">
        <v>780</v>
      </c>
      <c r="D68" s="15" t="s">
        <v>781</v>
      </c>
      <c r="E68" s="20">
        <v>6020286</v>
      </c>
      <c r="F68" s="16" t="s">
        <v>721</v>
      </c>
      <c r="G68" s="20"/>
      <c r="H68" s="13"/>
      <c r="I68" s="315">
        <v>38.1</v>
      </c>
      <c r="J68" s="119"/>
      <c r="K68" s="32"/>
      <c r="L68" s="17">
        <v>3</v>
      </c>
      <c r="M68" s="18">
        <f t="shared" si="1"/>
        <v>5</v>
      </c>
      <c r="N68" s="19">
        <f t="shared" si="8"/>
        <v>6</v>
      </c>
    </row>
    <row r="69" spans="1:14" ht="14.4" x14ac:dyDescent="0.25">
      <c r="A69" s="12" t="str">
        <f t="shared" si="5"/>
        <v>80Mackenzie ThomasBorn Blue</v>
      </c>
      <c r="B69" s="13">
        <v>80</v>
      </c>
      <c r="C69" s="14" t="s">
        <v>1076</v>
      </c>
      <c r="D69" s="15" t="s">
        <v>1113</v>
      </c>
      <c r="E69" s="20">
        <v>6009124</v>
      </c>
      <c r="F69" s="16" t="s">
        <v>481</v>
      </c>
      <c r="G69" s="20"/>
      <c r="H69" s="13"/>
      <c r="I69" s="315">
        <v>38.4</v>
      </c>
      <c r="J69" s="119"/>
      <c r="K69" s="32"/>
      <c r="L69" s="17">
        <v>4</v>
      </c>
      <c r="M69" s="18">
        <f t="shared" si="1"/>
        <v>4</v>
      </c>
      <c r="N69" s="19">
        <f t="shared" si="8"/>
        <v>5</v>
      </c>
    </row>
    <row r="70" spans="1:14" ht="14.4" x14ac:dyDescent="0.25">
      <c r="A70" s="12" t="str">
        <f t="shared" ref="A70:A101" si="9">CONCATENATE(B70,C70,D70)</f>
        <v>80Libbi FindlayRoyal Archie</v>
      </c>
      <c r="B70" s="13">
        <v>80</v>
      </c>
      <c r="C70" s="14" t="s">
        <v>1077</v>
      </c>
      <c r="D70" s="238" t="s">
        <v>1114</v>
      </c>
      <c r="E70" s="20"/>
      <c r="F70" s="16"/>
      <c r="G70" s="20"/>
      <c r="H70" s="13"/>
      <c r="I70" s="315">
        <v>39.6</v>
      </c>
      <c r="J70" s="119"/>
      <c r="K70" s="32"/>
      <c r="L70" s="17">
        <v>5</v>
      </c>
      <c r="M70" s="18">
        <f t="shared" ref="M70:M95" si="10">IF(L70=1,7,IF(L70=2,6,IF(L70=3,5,IF(L70=4,4,IF(L70=5,3,IF(L70=6,2,IF(L70&gt;=6,1,0)))))))</f>
        <v>3</v>
      </c>
      <c r="N70" s="19">
        <f t="shared" si="8"/>
        <v>4</v>
      </c>
    </row>
    <row r="71" spans="1:14" ht="14.4" x14ac:dyDescent="0.25">
      <c r="A71" s="12" t="str">
        <f t="shared" si="9"/>
        <v>80Mikayla OwenRebel Flight</v>
      </c>
      <c r="B71" s="13">
        <v>80</v>
      </c>
      <c r="C71" s="14" t="s">
        <v>639</v>
      </c>
      <c r="D71" s="15" t="s">
        <v>673</v>
      </c>
      <c r="E71" s="20"/>
      <c r="F71" s="16"/>
      <c r="G71" s="20"/>
      <c r="H71" s="13"/>
      <c r="I71" s="272">
        <v>42.3</v>
      </c>
      <c r="J71" s="119"/>
      <c r="K71" s="32"/>
      <c r="L71" s="17">
        <v>6</v>
      </c>
      <c r="M71" s="18">
        <f t="shared" si="10"/>
        <v>2</v>
      </c>
      <c r="N71" s="19">
        <f t="shared" si="8"/>
        <v>3</v>
      </c>
    </row>
    <row r="72" spans="1:14" ht="14.4" x14ac:dyDescent="0.25">
      <c r="A72" s="12" t="str">
        <f t="shared" si="9"/>
        <v>80Jasmin HollandFinal Chill</v>
      </c>
      <c r="B72" s="13">
        <v>80</v>
      </c>
      <c r="C72" s="14" t="s">
        <v>640</v>
      </c>
      <c r="D72" s="15" t="s">
        <v>674</v>
      </c>
      <c r="E72" s="20"/>
      <c r="F72" s="16" t="s">
        <v>1078</v>
      </c>
      <c r="G72" s="20"/>
      <c r="H72" s="13"/>
      <c r="I72" s="272">
        <v>46.5</v>
      </c>
      <c r="J72" s="119"/>
      <c r="K72" s="32"/>
      <c r="L72" s="17">
        <v>7</v>
      </c>
      <c r="M72" s="18">
        <f t="shared" si="10"/>
        <v>1</v>
      </c>
      <c r="N72" s="19">
        <f t="shared" si="8"/>
        <v>2</v>
      </c>
    </row>
    <row r="73" spans="1:14" ht="14.4" x14ac:dyDescent="0.25">
      <c r="A73" s="12" t="str">
        <f t="shared" si="9"/>
        <v>80Dan WieseBiara Flyer</v>
      </c>
      <c r="B73" s="13">
        <v>80</v>
      </c>
      <c r="C73" s="14" t="s">
        <v>379</v>
      </c>
      <c r="D73" s="15" t="s">
        <v>380</v>
      </c>
      <c r="E73" s="20">
        <v>6007445</v>
      </c>
      <c r="F73" s="16" t="s">
        <v>880</v>
      </c>
      <c r="G73" s="20"/>
      <c r="H73" s="13"/>
      <c r="I73" s="30">
        <v>47.4</v>
      </c>
      <c r="J73" s="119"/>
      <c r="K73" s="32"/>
      <c r="L73" s="17">
        <v>8</v>
      </c>
      <c r="M73" s="18">
        <f t="shared" si="10"/>
        <v>1</v>
      </c>
      <c r="N73" s="19">
        <f t="shared" si="8"/>
        <v>2</v>
      </c>
    </row>
    <row r="74" spans="1:14" ht="14.4" x14ac:dyDescent="0.25">
      <c r="A74" s="12" t="str">
        <f t="shared" si="9"/>
        <v>80Justine LavisSteph</v>
      </c>
      <c r="B74" s="13">
        <v>80</v>
      </c>
      <c r="C74" s="242" t="s">
        <v>416</v>
      </c>
      <c r="D74" s="325" t="s">
        <v>398</v>
      </c>
      <c r="E74" s="20">
        <v>6029168</v>
      </c>
      <c r="F74" s="16" t="s">
        <v>726</v>
      </c>
      <c r="G74" s="20"/>
      <c r="H74" s="13"/>
      <c r="I74" s="30">
        <v>53.2</v>
      </c>
      <c r="J74" s="119"/>
      <c r="K74" s="32"/>
      <c r="L74" s="17">
        <v>9</v>
      </c>
      <c r="M74" s="18">
        <f t="shared" si="10"/>
        <v>1</v>
      </c>
      <c r="N74" s="19">
        <f t="shared" si="8"/>
        <v>2</v>
      </c>
    </row>
    <row r="75" spans="1:14" ht="14.4" x14ac:dyDescent="0.25">
      <c r="A75" s="12" t="str">
        <f t="shared" si="9"/>
        <v>80Sienna OwenMajestic Hunter</v>
      </c>
      <c r="B75" s="13">
        <v>80</v>
      </c>
      <c r="C75" s="14" t="s">
        <v>360</v>
      </c>
      <c r="D75" s="321" t="s">
        <v>361</v>
      </c>
      <c r="E75" s="20">
        <v>6027781</v>
      </c>
      <c r="F75" s="16" t="s">
        <v>806</v>
      </c>
      <c r="G75" s="20"/>
      <c r="H75" s="13"/>
      <c r="I75" s="30">
        <v>65.099999999999994</v>
      </c>
      <c r="J75" s="119"/>
      <c r="K75" s="32"/>
      <c r="L75" s="17">
        <v>10</v>
      </c>
      <c r="M75" s="18">
        <f t="shared" si="10"/>
        <v>1</v>
      </c>
      <c r="N75" s="19">
        <f t="shared" si="8"/>
        <v>2</v>
      </c>
    </row>
    <row r="76" spans="1:14" ht="14.4" x14ac:dyDescent="0.25">
      <c r="A76" s="12" t="str">
        <f t="shared" si="9"/>
        <v>80Jodie PriestMalibu Miss</v>
      </c>
      <c r="B76" s="13">
        <v>80</v>
      </c>
      <c r="C76" s="14" t="s">
        <v>353</v>
      </c>
      <c r="D76" s="321" t="s">
        <v>354</v>
      </c>
      <c r="E76" s="20">
        <v>6020833</v>
      </c>
      <c r="F76" s="16" t="s">
        <v>726</v>
      </c>
      <c r="G76" s="20"/>
      <c r="H76" s="13"/>
      <c r="I76" s="30">
        <v>70.900000000000006</v>
      </c>
      <c r="J76" s="119"/>
      <c r="K76" s="32"/>
      <c r="L76" s="17">
        <v>11</v>
      </c>
      <c r="M76" s="18">
        <f t="shared" si="10"/>
        <v>1</v>
      </c>
      <c r="N76" s="19">
        <f t="shared" si="8"/>
        <v>2</v>
      </c>
    </row>
    <row r="77" spans="1:14" ht="14.4" x14ac:dyDescent="0.25">
      <c r="A77" s="12" t="str">
        <f t="shared" si="9"/>
        <v>80Teagan ChristieBms Ostinato</v>
      </c>
      <c r="B77" s="13">
        <v>80</v>
      </c>
      <c r="C77" s="14" t="s">
        <v>413</v>
      </c>
      <c r="D77" s="321" t="s">
        <v>427</v>
      </c>
      <c r="E77" s="20">
        <v>6007986</v>
      </c>
      <c r="F77" s="16" t="s">
        <v>402</v>
      </c>
      <c r="G77" s="20"/>
      <c r="H77" s="13"/>
      <c r="I77" s="30">
        <v>103.4</v>
      </c>
      <c r="J77" s="119"/>
      <c r="K77" s="32"/>
      <c r="L77" s="17">
        <v>12</v>
      </c>
      <c r="M77" s="18">
        <f t="shared" si="10"/>
        <v>1</v>
      </c>
      <c r="N77" s="19">
        <f t="shared" si="8"/>
        <v>2</v>
      </c>
    </row>
    <row r="78" spans="1:14" ht="14.4" x14ac:dyDescent="0.25">
      <c r="A78" s="12" t="str">
        <f t="shared" si="9"/>
        <v>80Mia StainesThe Chorister</v>
      </c>
      <c r="B78" s="13">
        <v>80</v>
      </c>
      <c r="C78" s="14" t="s">
        <v>547</v>
      </c>
      <c r="D78" s="321" t="s">
        <v>548</v>
      </c>
      <c r="E78" s="20">
        <v>9103308</v>
      </c>
      <c r="F78" s="16" t="s">
        <v>485</v>
      </c>
      <c r="G78" s="20"/>
      <c r="H78" s="13"/>
      <c r="I78" s="30">
        <v>111.3</v>
      </c>
      <c r="J78" s="119"/>
      <c r="K78" s="32"/>
      <c r="L78" s="17">
        <v>13</v>
      </c>
      <c r="M78" s="18">
        <f t="shared" si="10"/>
        <v>1</v>
      </c>
      <c r="N78" s="19">
        <f t="shared" si="8"/>
        <v>2</v>
      </c>
    </row>
    <row r="79" spans="1:14" ht="14.4" x14ac:dyDescent="0.25">
      <c r="A79" s="12" t="str">
        <f t="shared" si="9"/>
        <v>80Kiara FitzeApollo</v>
      </c>
      <c r="B79" s="13">
        <v>80</v>
      </c>
      <c r="C79" s="14" t="s">
        <v>537</v>
      </c>
      <c r="D79" s="321" t="s">
        <v>1115</v>
      </c>
      <c r="E79" s="20">
        <v>6029070</v>
      </c>
      <c r="F79" s="16" t="s">
        <v>338</v>
      </c>
      <c r="G79" s="20"/>
      <c r="H79" s="13"/>
      <c r="I79" s="30" t="s">
        <v>1043</v>
      </c>
      <c r="J79" s="119"/>
      <c r="K79" s="32"/>
      <c r="L79" s="17"/>
      <c r="M79" s="18">
        <f t="shared" si="10"/>
        <v>0</v>
      </c>
      <c r="N79" s="19"/>
    </row>
    <row r="80" spans="1:14" ht="14.4" x14ac:dyDescent="0.25">
      <c r="A80" s="12" t="str">
        <f t="shared" si="9"/>
        <v>80Elexia ChallingerOur Boy Chester</v>
      </c>
      <c r="B80" s="13">
        <v>80</v>
      </c>
      <c r="C80" s="14" t="s">
        <v>826</v>
      </c>
      <c r="D80" s="321" t="s">
        <v>827</v>
      </c>
      <c r="E80" s="20"/>
      <c r="F80" s="16"/>
      <c r="G80" s="20"/>
      <c r="H80" s="13"/>
      <c r="I80" s="30" t="s">
        <v>1043</v>
      </c>
      <c r="J80" s="119"/>
      <c r="K80" s="32"/>
      <c r="L80" s="17"/>
      <c r="M80" s="18">
        <f t="shared" si="10"/>
        <v>0</v>
      </c>
      <c r="N80" s="19"/>
    </row>
    <row r="81" spans="1:14" ht="14.4" x14ac:dyDescent="0.25">
      <c r="A81" s="12" t="str">
        <f t="shared" si="9"/>
        <v>80Rachelle BrownRed Dar Jon</v>
      </c>
      <c r="B81" s="13">
        <v>80</v>
      </c>
      <c r="C81" s="14" t="s">
        <v>796</v>
      </c>
      <c r="D81" s="321" t="s">
        <v>797</v>
      </c>
      <c r="E81" s="20">
        <v>6005948</v>
      </c>
      <c r="F81" s="16" t="s">
        <v>485</v>
      </c>
      <c r="G81" s="20"/>
      <c r="H81" s="13"/>
      <c r="I81" s="30" t="s">
        <v>645</v>
      </c>
      <c r="J81" s="119"/>
      <c r="K81" s="32"/>
      <c r="L81" s="17"/>
      <c r="M81" s="18">
        <f t="shared" si="10"/>
        <v>0</v>
      </c>
      <c r="N81" s="19"/>
    </row>
    <row r="82" spans="1:14" ht="14.4" x14ac:dyDescent="0.25">
      <c r="A82" s="12" t="str">
        <f t="shared" si="9"/>
        <v>80Caitlin PritchardBaylaurel Whiskey</v>
      </c>
      <c r="B82" s="13">
        <v>80</v>
      </c>
      <c r="C82" s="14" t="s">
        <v>1071</v>
      </c>
      <c r="D82" s="321" t="s">
        <v>1116</v>
      </c>
      <c r="E82" s="20"/>
      <c r="F82" s="16"/>
      <c r="G82" s="20"/>
      <c r="H82" s="13"/>
      <c r="I82" s="30" t="s">
        <v>645</v>
      </c>
      <c r="J82" s="273"/>
      <c r="K82" s="32"/>
      <c r="L82" s="17"/>
      <c r="M82" s="18">
        <f t="shared" si="10"/>
        <v>0</v>
      </c>
      <c r="N82" s="19"/>
    </row>
    <row r="83" spans="1:14" ht="14.4" x14ac:dyDescent="0.25">
      <c r="A83" s="12" t="str">
        <f t="shared" si="9"/>
        <v>95Addison MoirHartleys Vintage</v>
      </c>
      <c r="B83" s="13">
        <v>95</v>
      </c>
      <c r="C83" s="14" t="s">
        <v>638</v>
      </c>
      <c r="D83" s="321" t="s">
        <v>1117</v>
      </c>
      <c r="E83" s="20">
        <v>6009964</v>
      </c>
      <c r="F83" s="16" t="s">
        <v>806</v>
      </c>
      <c r="G83" s="20"/>
      <c r="H83" s="13"/>
      <c r="I83" s="30"/>
      <c r="J83" s="273">
        <v>31</v>
      </c>
      <c r="K83" s="32"/>
      <c r="L83" s="17">
        <v>1</v>
      </c>
      <c r="M83" s="18">
        <f t="shared" si="10"/>
        <v>7</v>
      </c>
      <c r="N83" s="19">
        <f t="shared" ref="N83:N95" si="11">SUM(M83+$N$5)</f>
        <v>8</v>
      </c>
    </row>
    <row r="84" spans="1:14" ht="14.4" x14ac:dyDescent="0.25">
      <c r="A84" s="12" t="str">
        <f t="shared" si="9"/>
        <v>95Jasmin HollandLeedale Irish Sundae</v>
      </c>
      <c r="B84" s="13">
        <v>95</v>
      </c>
      <c r="C84" s="14" t="s">
        <v>640</v>
      </c>
      <c r="D84" s="321" t="s">
        <v>1118</v>
      </c>
      <c r="E84" s="20">
        <v>9111055</v>
      </c>
      <c r="F84" s="16" t="s">
        <v>481</v>
      </c>
      <c r="G84" s="20"/>
      <c r="H84" s="13"/>
      <c r="I84" s="30"/>
      <c r="J84" s="273">
        <v>32.6</v>
      </c>
      <c r="K84" s="32"/>
      <c r="L84" s="17">
        <v>2</v>
      </c>
      <c r="M84" s="18">
        <f t="shared" si="10"/>
        <v>6</v>
      </c>
      <c r="N84" s="19">
        <f t="shared" si="11"/>
        <v>7</v>
      </c>
    </row>
    <row r="85" spans="1:14" ht="14.4" x14ac:dyDescent="0.25">
      <c r="A85" s="12" t="str">
        <f t="shared" si="9"/>
        <v>95Caitlin WorthJerry Seinfair</v>
      </c>
      <c r="B85" s="13">
        <v>95</v>
      </c>
      <c r="C85" s="14" t="s">
        <v>499</v>
      </c>
      <c r="D85" s="15" t="s">
        <v>500</v>
      </c>
      <c r="E85" s="20">
        <v>6008425</v>
      </c>
      <c r="F85" s="16" t="s">
        <v>287</v>
      </c>
      <c r="G85" s="20"/>
      <c r="H85" s="13"/>
      <c r="I85" s="30"/>
      <c r="J85" s="119">
        <v>36.4</v>
      </c>
      <c r="K85" s="32"/>
      <c r="L85" s="17">
        <v>3</v>
      </c>
      <c r="M85" s="18">
        <f t="shared" si="10"/>
        <v>5</v>
      </c>
      <c r="N85" s="19">
        <f t="shared" si="11"/>
        <v>6</v>
      </c>
    </row>
    <row r="86" spans="1:14" ht="14.4" x14ac:dyDescent="0.25">
      <c r="A86" s="12" t="str">
        <f t="shared" si="9"/>
        <v>95Amberlee BrownMaccacino</v>
      </c>
      <c r="B86" s="13">
        <v>95</v>
      </c>
      <c r="C86" s="14" t="s">
        <v>586</v>
      </c>
      <c r="D86" s="15" t="s">
        <v>587</v>
      </c>
      <c r="E86" s="20">
        <v>6005951</v>
      </c>
      <c r="F86" s="16"/>
      <c r="G86" s="20"/>
      <c r="H86" s="13"/>
      <c r="I86" s="30"/>
      <c r="J86" s="119">
        <v>39.299999999999997</v>
      </c>
      <c r="K86" s="32"/>
      <c r="L86" s="17">
        <v>4</v>
      </c>
      <c r="M86" s="18">
        <f t="shared" si="10"/>
        <v>4</v>
      </c>
      <c r="N86" s="19">
        <f t="shared" si="11"/>
        <v>5</v>
      </c>
    </row>
    <row r="87" spans="1:14" ht="14.4" x14ac:dyDescent="0.25">
      <c r="A87" s="12" t="str">
        <f t="shared" si="9"/>
        <v>95Caitlin WorthFingers Crossed</v>
      </c>
      <c r="B87" s="13">
        <v>95</v>
      </c>
      <c r="C87" s="14" t="s">
        <v>499</v>
      </c>
      <c r="D87" s="15" t="s">
        <v>501</v>
      </c>
      <c r="E87" s="20">
        <v>6008425</v>
      </c>
      <c r="F87" s="16" t="s">
        <v>287</v>
      </c>
      <c r="G87" s="20"/>
      <c r="H87" s="13"/>
      <c r="I87" s="30"/>
      <c r="J87" s="119">
        <v>41.1</v>
      </c>
      <c r="K87" s="32"/>
      <c r="L87" s="17">
        <v>5</v>
      </c>
      <c r="M87" s="18">
        <f t="shared" si="10"/>
        <v>3</v>
      </c>
      <c r="N87" s="19">
        <f t="shared" si="11"/>
        <v>4</v>
      </c>
    </row>
    <row r="88" spans="1:14" ht="14.4" x14ac:dyDescent="0.25">
      <c r="A88" s="12" t="str">
        <f t="shared" si="9"/>
        <v>95Bill WieseThree Votes</v>
      </c>
      <c r="B88" s="13">
        <v>95</v>
      </c>
      <c r="C88" s="14" t="s">
        <v>878</v>
      </c>
      <c r="D88" s="15" t="s">
        <v>417</v>
      </c>
      <c r="E88" s="20">
        <v>6007444</v>
      </c>
      <c r="F88" s="16" t="s">
        <v>880</v>
      </c>
      <c r="G88" s="20"/>
      <c r="H88" s="13"/>
      <c r="I88" s="30"/>
      <c r="J88" s="119">
        <v>43.6</v>
      </c>
      <c r="K88" s="32"/>
      <c r="L88" s="17">
        <v>6</v>
      </c>
      <c r="M88" s="18">
        <f t="shared" si="10"/>
        <v>2</v>
      </c>
      <c r="N88" s="19">
        <f t="shared" si="11"/>
        <v>3</v>
      </c>
    </row>
    <row r="89" spans="1:14" ht="14.4" x14ac:dyDescent="0.25">
      <c r="A89" s="12" t="str">
        <f t="shared" si="9"/>
        <v>95Charlee Morton-SharpSv The Organisation</v>
      </c>
      <c r="B89" s="13">
        <v>95</v>
      </c>
      <c r="C89" s="14" t="s">
        <v>1074</v>
      </c>
      <c r="D89" s="15" t="s">
        <v>1119</v>
      </c>
      <c r="E89" s="20">
        <v>6005425</v>
      </c>
      <c r="F89" s="16" t="s">
        <v>485</v>
      </c>
      <c r="G89" s="20"/>
      <c r="H89" s="13"/>
      <c r="I89" s="30"/>
      <c r="J89" s="119">
        <v>47</v>
      </c>
      <c r="K89" s="32"/>
      <c r="L89" s="17">
        <v>7</v>
      </c>
      <c r="M89" s="18">
        <f t="shared" si="10"/>
        <v>1</v>
      </c>
      <c r="N89" s="19">
        <f t="shared" si="11"/>
        <v>2</v>
      </c>
    </row>
    <row r="90" spans="1:14" ht="14.4" x14ac:dyDescent="0.25">
      <c r="A90" s="12" t="str">
        <f t="shared" si="9"/>
        <v>95Rosie PalmerDundee</v>
      </c>
      <c r="B90" s="13">
        <v>95</v>
      </c>
      <c r="C90" s="14" t="s">
        <v>882</v>
      </c>
      <c r="D90" s="15" t="s">
        <v>883</v>
      </c>
      <c r="E90" s="20">
        <v>6024090</v>
      </c>
      <c r="F90" s="16" t="s">
        <v>730</v>
      </c>
      <c r="G90" s="20"/>
      <c r="H90" s="13"/>
      <c r="I90" s="30"/>
      <c r="J90" s="119">
        <v>48.9</v>
      </c>
      <c r="K90" s="32"/>
      <c r="L90" s="17">
        <v>8</v>
      </c>
      <c r="M90" s="18">
        <f t="shared" si="10"/>
        <v>1</v>
      </c>
      <c r="N90" s="19">
        <f t="shared" si="11"/>
        <v>2</v>
      </c>
    </row>
    <row r="91" spans="1:14" ht="14.4" x14ac:dyDescent="0.25">
      <c r="A91" s="12" t="str">
        <f t="shared" si="9"/>
        <v>95Isabella SpriggRock Bar</v>
      </c>
      <c r="B91" s="13">
        <v>95</v>
      </c>
      <c r="C91" s="14" t="s">
        <v>358</v>
      </c>
      <c r="D91" s="15" t="s">
        <v>359</v>
      </c>
      <c r="E91" s="20">
        <v>9103142</v>
      </c>
      <c r="F91" s="16" t="s">
        <v>726</v>
      </c>
      <c r="G91" s="20"/>
      <c r="H91" s="13"/>
      <c r="I91" s="30"/>
      <c r="J91" s="119">
        <v>68.7</v>
      </c>
      <c r="K91" s="32"/>
      <c r="L91" s="17">
        <v>9</v>
      </c>
      <c r="M91" s="18">
        <f t="shared" si="10"/>
        <v>1</v>
      </c>
      <c r="N91" s="19">
        <f t="shared" si="11"/>
        <v>2</v>
      </c>
    </row>
    <row r="92" spans="1:14" ht="14.4" x14ac:dyDescent="0.25">
      <c r="A92" s="12" t="str">
        <f t="shared" si="9"/>
        <v>95Jo LangeClare Downs Sultans Of Swing</v>
      </c>
      <c r="B92" s="13">
        <v>95</v>
      </c>
      <c r="C92" s="14" t="s">
        <v>1079</v>
      </c>
      <c r="D92" s="15" t="s">
        <v>1120</v>
      </c>
      <c r="E92" s="20">
        <v>6021318</v>
      </c>
      <c r="F92" s="16" t="s">
        <v>1080</v>
      </c>
      <c r="G92" s="20"/>
      <c r="H92" s="13"/>
      <c r="I92" s="30"/>
      <c r="J92" s="119" t="s">
        <v>1043</v>
      </c>
      <c r="K92" s="32"/>
      <c r="L92" s="17"/>
      <c r="M92" s="18">
        <f t="shared" si="10"/>
        <v>0</v>
      </c>
      <c r="N92" s="19"/>
    </row>
    <row r="93" spans="1:14" ht="14.4" x14ac:dyDescent="0.25">
      <c r="A93" s="12" t="str">
        <f t="shared" si="9"/>
        <v>105Kiara FitzeJazz</v>
      </c>
      <c r="B93" s="13">
        <v>105</v>
      </c>
      <c r="C93" s="14" t="s">
        <v>537</v>
      </c>
      <c r="D93" s="15" t="s">
        <v>538</v>
      </c>
      <c r="E93" s="20">
        <v>6029070</v>
      </c>
      <c r="F93" s="16" t="s">
        <v>472</v>
      </c>
      <c r="G93" s="20"/>
      <c r="H93" s="13"/>
      <c r="I93" s="30"/>
      <c r="J93" s="119"/>
      <c r="K93" s="32">
        <v>29.3</v>
      </c>
      <c r="L93" s="17">
        <v>1</v>
      </c>
      <c r="M93" s="18">
        <f t="shared" si="10"/>
        <v>7</v>
      </c>
      <c r="N93" s="19">
        <f t="shared" si="11"/>
        <v>8</v>
      </c>
    </row>
    <row r="94" spans="1:14" ht="14.4" x14ac:dyDescent="0.25">
      <c r="A94" s="12" t="str">
        <f t="shared" si="9"/>
        <v>105Amy LockhartWhat A Wally</v>
      </c>
      <c r="B94" s="13">
        <v>105</v>
      </c>
      <c r="C94" s="14" t="s">
        <v>484</v>
      </c>
      <c r="D94" s="15" t="s">
        <v>1121</v>
      </c>
      <c r="E94" s="20"/>
      <c r="F94" s="16"/>
      <c r="G94" s="20"/>
      <c r="H94" s="13"/>
      <c r="I94" s="30"/>
      <c r="J94" s="119"/>
      <c r="K94" s="32">
        <v>39.200000000000003</v>
      </c>
      <c r="L94" s="17">
        <v>2</v>
      </c>
      <c r="M94" s="18">
        <f t="shared" si="10"/>
        <v>6</v>
      </c>
      <c r="N94" s="19">
        <f t="shared" si="11"/>
        <v>7</v>
      </c>
    </row>
    <row r="95" spans="1:14" ht="14.4" x14ac:dyDescent="0.25">
      <c r="A95" s="12" t="str">
        <f t="shared" si="9"/>
        <v>105Teagan ChristieAmani Phantasie</v>
      </c>
      <c r="B95" s="13">
        <v>105</v>
      </c>
      <c r="C95" s="14" t="s">
        <v>413</v>
      </c>
      <c r="D95" s="15" t="s">
        <v>401</v>
      </c>
      <c r="E95" s="20">
        <v>6007986</v>
      </c>
      <c r="F95" s="16" t="s">
        <v>351</v>
      </c>
      <c r="G95" s="20"/>
      <c r="H95" s="13"/>
      <c r="I95" s="30"/>
      <c r="J95" s="119"/>
      <c r="K95" s="32">
        <v>42.1</v>
      </c>
      <c r="L95" s="17">
        <v>3</v>
      </c>
      <c r="M95" s="18">
        <f t="shared" si="10"/>
        <v>5</v>
      </c>
      <c r="N95" s="19">
        <f t="shared" si="11"/>
        <v>6</v>
      </c>
    </row>
    <row r="96" spans="1:14" ht="14.4" x14ac:dyDescent="0.25">
      <c r="A96" s="12" t="str">
        <f t="shared" si="9"/>
        <v/>
      </c>
      <c r="B96" s="13"/>
      <c r="C96" s="14"/>
      <c r="D96" s="15"/>
      <c r="E96" s="20"/>
      <c r="F96" s="16"/>
      <c r="G96" s="20"/>
      <c r="H96" s="13"/>
      <c r="I96" s="30"/>
      <c r="J96" s="119"/>
      <c r="K96" s="32"/>
      <c r="L96" s="17"/>
      <c r="M96" s="18">
        <f t="shared" ref="M96:M98" si="12">IF(L96=1,7,IF(L96=2,6,IF(L96=3,5,IF(L96=4,4,IF(L96=5,3,IF(L96=6,2,IF(L96&gt;=6,1,0)))))))</f>
        <v>0</v>
      </c>
      <c r="N96" s="19"/>
    </row>
    <row r="97" spans="1:14" ht="14.4" x14ac:dyDescent="0.25">
      <c r="A97" s="12" t="str">
        <f t="shared" si="9"/>
        <v/>
      </c>
      <c r="B97" s="13"/>
      <c r="C97" s="14"/>
      <c r="D97" s="15"/>
      <c r="E97" s="20"/>
      <c r="F97" s="16"/>
      <c r="G97" s="20"/>
      <c r="H97" s="13"/>
      <c r="I97" s="30"/>
      <c r="J97" s="119"/>
      <c r="K97" s="32"/>
      <c r="L97" s="17"/>
      <c r="M97" s="18">
        <f t="shared" si="12"/>
        <v>0</v>
      </c>
      <c r="N97" s="19"/>
    </row>
    <row r="98" spans="1:14" ht="14.4" x14ac:dyDescent="0.25">
      <c r="A98" s="12" t="str">
        <f t="shared" si="9"/>
        <v/>
      </c>
      <c r="B98" s="384"/>
      <c r="C98" s="385"/>
      <c r="D98" s="386"/>
      <c r="E98" s="387"/>
      <c r="F98" s="388"/>
      <c r="G98" s="387"/>
      <c r="H98" s="384"/>
      <c r="I98" s="389"/>
      <c r="J98" s="390"/>
      <c r="K98" s="391"/>
      <c r="L98" s="392"/>
      <c r="M98" s="18">
        <f t="shared" si="12"/>
        <v>0</v>
      </c>
      <c r="N98" s="19"/>
    </row>
    <row r="99" spans="1:14" ht="14.4" x14ac:dyDescent="0.25">
      <c r="A99" s="12" t="str">
        <f t="shared" si="9"/>
        <v/>
      </c>
      <c r="B99" s="384"/>
      <c r="C99" s="385"/>
      <c r="D99" s="386"/>
      <c r="E99" s="387"/>
      <c r="F99" s="388"/>
      <c r="G99" s="387"/>
      <c r="H99" s="384"/>
      <c r="I99" s="389"/>
      <c r="J99" s="390"/>
      <c r="K99" s="391"/>
      <c r="L99" s="392"/>
      <c r="M99" s="18">
        <f t="shared" ref="M99:M106" si="13">IF(L99=1,7,IF(L99=2,6,IF(L99=3,5,IF(L99=4,4,IF(L99=5,3,IF(L99=6,2,IF(L99&gt;=6,1,0)))))))</f>
        <v>0</v>
      </c>
      <c r="N99" s="19"/>
    </row>
    <row r="100" spans="1:14" ht="14.4" x14ac:dyDescent="0.25">
      <c r="A100" s="12" t="str">
        <f t="shared" si="9"/>
        <v/>
      </c>
      <c r="B100" s="384"/>
      <c r="C100" s="385"/>
      <c r="D100" s="386"/>
      <c r="E100" s="387"/>
      <c r="F100" s="388"/>
      <c r="G100" s="387"/>
      <c r="H100" s="384"/>
      <c r="I100" s="389"/>
      <c r="J100" s="390"/>
      <c r="K100" s="391"/>
      <c r="L100" s="392"/>
      <c r="M100" s="18">
        <f t="shared" si="13"/>
        <v>0</v>
      </c>
      <c r="N100" s="19"/>
    </row>
    <row r="101" spans="1:14" ht="14.4" x14ac:dyDescent="0.25">
      <c r="A101" s="12" t="str">
        <f t="shared" si="9"/>
        <v/>
      </c>
      <c r="B101" s="384"/>
      <c r="C101" s="385"/>
      <c r="D101" s="386"/>
      <c r="E101" s="387"/>
      <c r="F101" s="388"/>
      <c r="G101" s="387"/>
      <c r="H101" s="384"/>
      <c r="I101" s="389"/>
      <c r="J101" s="390"/>
      <c r="K101" s="391"/>
      <c r="L101" s="392"/>
      <c r="M101" s="18">
        <f t="shared" si="13"/>
        <v>0</v>
      </c>
      <c r="N101" s="19"/>
    </row>
    <row r="102" spans="1:14" ht="14.4" x14ac:dyDescent="0.25">
      <c r="A102" s="12" t="str">
        <f t="shared" ref="A102:A106" si="14">CONCATENATE(B102,C102,D102)</f>
        <v/>
      </c>
      <c r="B102" s="384"/>
      <c r="C102" s="385"/>
      <c r="D102" s="386"/>
      <c r="E102" s="387"/>
      <c r="F102" s="388"/>
      <c r="G102" s="387"/>
      <c r="H102" s="384"/>
      <c r="I102" s="389"/>
      <c r="J102" s="390"/>
      <c r="K102" s="391"/>
      <c r="L102" s="392"/>
      <c r="M102" s="18">
        <f t="shared" si="13"/>
        <v>0</v>
      </c>
      <c r="N102" s="19"/>
    </row>
    <row r="103" spans="1:14" ht="14.4" x14ac:dyDescent="0.25">
      <c r="A103" s="12" t="str">
        <f t="shared" si="14"/>
        <v/>
      </c>
      <c r="B103" s="384"/>
      <c r="C103" s="385"/>
      <c r="D103" s="386"/>
      <c r="E103" s="387"/>
      <c r="F103" s="388"/>
      <c r="G103" s="387"/>
      <c r="H103" s="384"/>
      <c r="I103" s="389"/>
      <c r="J103" s="390"/>
      <c r="K103" s="391"/>
      <c r="L103" s="392"/>
      <c r="M103" s="18">
        <f t="shared" si="13"/>
        <v>0</v>
      </c>
      <c r="N103" s="19"/>
    </row>
    <row r="104" spans="1:14" ht="14.4" x14ac:dyDescent="0.25">
      <c r="A104" s="12" t="str">
        <f t="shared" si="14"/>
        <v/>
      </c>
      <c r="B104" s="384"/>
      <c r="C104" s="385"/>
      <c r="D104" s="386"/>
      <c r="E104" s="387"/>
      <c r="F104" s="388"/>
      <c r="G104" s="387"/>
      <c r="H104" s="384"/>
      <c r="I104" s="389"/>
      <c r="J104" s="390"/>
      <c r="K104" s="391"/>
      <c r="L104" s="392"/>
      <c r="M104" s="18">
        <f t="shared" si="13"/>
        <v>0</v>
      </c>
      <c r="N104" s="19"/>
    </row>
    <row r="105" spans="1:14" ht="14.4" x14ac:dyDescent="0.25">
      <c r="A105" s="12" t="str">
        <f t="shared" si="14"/>
        <v/>
      </c>
      <c r="B105" s="384"/>
      <c r="C105" s="385"/>
      <c r="D105" s="386"/>
      <c r="E105" s="387"/>
      <c r="F105" s="388"/>
      <c r="G105" s="387"/>
      <c r="H105" s="384"/>
      <c r="I105" s="389"/>
      <c r="J105" s="390"/>
      <c r="K105" s="391"/>
      <c r="L105" s="392"/>
      <c r="M105" s="18">
        <f t="shared" si="13"/>
        <v>0</v>
      </c>
      <c r="N105" s="19"/>
    </row>
    <row r="106" spans="1:14" ht="15" thickBot="1" x14ac:dyDescent="0.3">
      <c r="A106" s="12" t="str">
        <f t="shared" si="14"/>
        <v/>
      </c>
      <c r="B106" s="24"/>
      <c r="C106" s="22"/>
      <c r="D106" s="23"/>
      <c r="E106" s="24"/>
      <c r="F106" s="25"/>
      <c r="G106" s="24"/>
      <c r="H106" s="21"/>
      <c r="I106" s="31"/>
      <c r="J106" s="120"/>
      <c r="K106" s="121"/>
      <c r="L106" s="26"/>
      <c r="M106" s="27">
        <f t="shared" si="13"/>
        <v>0</v>
      </c>
      <c r="N106" s="31"/>
    </row>
  </sheetData>
  <mergeCells count="19">
    <mergeCell ref="F3:F4"/>
    <mergeCell ref="E1:J1"/>
    <mergeCell ref="L1:M1"/>
    <mergeCell ref="B2:M2"/>
    <mergeCell ref="G3:K3"/>
    <mergeCell ref="M3:M5"/>
    <mergeCell ref="K4:K5"/>
    <mergeCell ref="E5:F5"/>
    <mergeCell ref="L3:L5"/>
    <mergeCell ref="G4:G5"/>
    <mergeCell ref="H4:H5"/>
    <mergeCell ref="I4:I5"/>
    <mergeCell ref="J4:J5"/>
    <mergeCell ref="B1:C1"/>
    <mergeCell ref="A3:A5"/>
    <mergeCell ref="B3:B5"/>
    <mergeCell ref="C3:C5"/>
    <mergeCell ref="D3:D5"/>
    <mergeCell ref="E3:E4"/>
  </mergeCells>
  <conditionalFormatting sqref="C1:D5">
    <cfRule type="duplicateValues" dxfId="10" priority="596"/>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9BB14-0ABA-4CAD-BC4F-94FAF846169E}">
  <sheetPr codeName="Sheet20">
    <tabColor rgb="FFC00000"/>
  </sheetPr>
  <dimension ref="A1:P151"/>
  <sheetViews>
    <sheetView topLeftCell="A5" zoomScale="90" zoomScaleNormal="90" workbookViewId="0">
      <selection activeCell="N14" sqref="N14"/>
    </sheetView>
  </sheetViews>
  <sheetFormatPr defaultColWidth="9.109375" defaultRowHeight="13.2" x14ac:dyDescent="0.25"/>
  <cols>
    <col min="1" max="1" width="48.6640625" bestFit="1" customWidth="1"/>
    <col min="2" max="2" width="11.33203125" bestFit="1" customWidth="1"/>
    <col min="3" max="3" width="27.44140625" bestFit="1" customWidth="1"/>
    <col min="4" max="4" width="19.33203125" bestFit="1" customWidth="1"/>
    <col min="5" max="5" width="9.5546875" bestFit="1" customWidth="1"/>
    <col min="6" max="6" width="14.88671875" bestFit="1" customWidth="1"/>
    <col min="7" max="10" width="6.33203125" bestFit="1" customWidth="1"/>
    <col min="11" max="11" width="12.88671875" bestFit="1" customWidth="1"/>
    <col min="12" max="12" width="6.5546875" bestFit="1" customWidth="1"/>
    <col min="13" max="13" width="12.5546875" bestFit="1" customWidth="1"/>
    <col min="14" max="14" width="29.44140625" bestFit="1" customWidth="1"/>
  </cols>
  <sheetData>
    <row r="1" spans="1:16" s="9" customFormat="1" ht="22.5" customHeight="1" thickBot="1" x14ac:dyDescent="0.3">
      <c r="A1" s="76">
        <f>SUM(A2-1)</f>
        <v>97</v>
      </c>
      <c r="B1" s="559" t="s">
        <v>98</v>
      </c>
      <c r="C1" s="560"/>
      <c r="D1" s="7" t="s">
        <v>11</v>
      </c>
      <c r="E1" s="539" t="s">
        <v>158</v>
      </c>
      <c r="F1" s="540"/>
      <c r="G1" s="540"/>
      <c r="H1" s="540"/>
      <c r="I1" s="540"/>
      <c r="J1" s="540"/>
      <c r="K1" s="8" t="s">
        <v>12</v>
      </c>
      <c r="L1" s="541" t="s">
        <v>159</v>
      </c>
      <c r="M1" s="542"/>
      <c r="N1" s="8" t="s">
        <v>22</v>
      </c>
    </row>
    <row r="2" spans="1:16" s="9" customFormat="1" ht="22.5" customHeight="1" thickBot="1" x14ac:dyDescent="0.3">
      <c r="A2" s="1">
        <f>COUNTA(_xlfn.UNIQUE(D6:D151))</f>
        <v>98</v>
      </c>
      <c r="B2" s="543" t="s">
        <v>23</v>
      </c>
      <c r="C2" s="544"/>
      <c r="D2" s="544"/>
      <c r="E2" s="544"/>
      <c r="F2" s="544"/>
      <c r="G2" s="544"/>
      <c r="H2" s="544"/>
      <c r="I2" s="544"/>
      <c r="J2" s="544"/>
      <c r="K2" s="544"/>
      <c r="L2" s="544"/>
      <c r="M2" s="545"/>
      <c r="N2" s="10" t="s">
        <v>24</v>
      </c>
    </row>
    <row r="3" spans="1:16" s="9" customFormat="1" ht="14.4" thickBot="1" x14ac:dyDescent="0.3">
      <c r="A3" s="524" t="s">
        <v>25</v>
      </c>
      <c r="B3" s="527" t="s">
        <v>13</v>
      </c>
      <c r="C3" s="530" t="s">
        <v>14</v>
      </c>
      <c r="D3" s="533" t="s">
        <v>15</v>
      </c>
      <c r="E3" s="536" t="s">
        <v>26</v>
      </c>
      <c r="F3" s="533" t="s">
        <v>18</v>
      </c>
      <c r="G3" s="539" t="s">
        <v>99</v>
      </c>
      <c r="H3" s="540"/>
      <c r="I3" s="540"/>
      <c r="J3" s="540"/>
      <c r="K3" s="546"/>
      <c r="L3" s="552" t="s">
        <v>10</v>
      </c>
      <c r="M3" s="547" t="s">
        <v>16</v>
      </c>
      <c r="N3" s="44" t="s">
        <v>27</v>
      </c>
    </row>
    <row r="4" spans="1:16" s="9" customFormat="1" ht="14.4" thickBot="1" x14ac:dyDescent="0.3">
      <c r="A4" s="525"/>
      <c r="B4" s="528"/>
      <c r="C4" s="531"/>
      <c r="D4" s="534"/>
      <c r="E4" s="537"/>
      <c r="F4" s="538"/>
      <c r="G4" s="555" t="s">
        <v>100</v>
      </c>
      <c r="H4" s="557" t="s">
        <v>101</v>
      </c>
      <c r="I4" s="557" t="s">
        <v>102</v>
      </c>
      <c r="J4" s="557" t="s">
        <v>103</v>
      </c>
      <c r="K4" s="533" t="s">
        <v>104</v>
      </c>
      <c r="L4" s="553"/>
      <c r="M4" s="548"/>
      <c r="N4" s="11">
        <v>1</v>
      </c>
    </row>
    <row r="5" spans="1:16" s="9" customFormat="1" ht="14.4" thickBot="1" x14ac:dyDescent="0.3">
      <c r="A5" s="526"/>
      <c r="B5" s="529"/>
      <c r="C5" s="532"/>
      <c r="D5" s="535"/>
      <c r="E5" s="550" t="s">
        <v>17</v>
      </c>
      <c r="F5" s="551"/>
      <c r="G5" s="556"/>
      <c r="H5" s="558"/>
      <c r="I5" s="558"/>
      <c r="J5" s="558"/>
      <c r="K5" s="535"/>
      <c r="L5" s="554"/>
      <c r="M5" s="549"/>
      <c r="N5" s="45">
        <f>IF(N4=1,0,IF(N4=2,1,IF(N4=3,2,0)))</f>
        <v>0</v>
      </c>
    </row>
    <row r="6" spans="1:16" ht="14.4" x14ac:dyDescent="0.25">
      <c r="A6" s="12" t="str">
        <f t="shared" ref="A6:A37" si="0">CONCATENATE(B6,C6,D6)</f>
        <v>105Kiara FitzeJazz</v>
      </c>
      <c r="B6" s="13">
        <v>105</v>
      </c>
      <c r="C6" s="14" t="s">
        <v>537</v>
      </c>
      <c r="D6" s="15" t="s">
        <v>538</v>
      </c>
      <c r="E6" s="20"/>
      <c r="F6" s="16"/>
      <c r="G6" s="20"/>
      <c r="H6" s="13"/>
      <c r="I6" s="30"/>
      <c r="J6" s="119"/>
      <c r="K6" s="32">
        <v>40.299999999999997</v>
      </c>
      <c r="L6" s="17">
        <v>1</v>
      </c>
      <c r="M6" s="18">
        <f t="shared" ref="M6:M69" si="1">IF(L6=1,7,IF(L6=2,6,IF(L6=3,5,IF(L6=4,4,IF(L6=5,3,IF(L6=6,2,IF(L6&gt;=6,1,0)))))))</f>
        <v>7</v>
      </c>
      <c r="N6" s="19">
        <f t="shared" ref="N6:N37" si="2">SUM(M6+$N$5)</f>
        <v>7</v>
      </c>
      <c r="O6" s="29"/>
      <c r="P6" s="29"/>
    </row>
    <row r="7" spans="1:16" ht="14.4" x14ac:dyDescent="0.25">
      <c r="A7" s="12" t="str">
        <f t="shared" si="0"/>
        <v>105Anneke WilliamsonSkippin Time</v>
      </c>
      <c r="B7" s="13">
        <v>105</v>
      </c>
      <c r="C7" s="14" t="s">
        <v>424</v>
      </c>
      <c r="D7" s="15" t="s">
        <v>583</v>
      </c>
      <c r="E7" s="20"/>
      <c r="F7" s="16"/>
      <c r="G7" s="20"/>
      <c r="H7" s="13"/>
      <c r="I7" s="30"/>
      <c r="J7" s="119"/>
      <c r="K7" s="32">
        <v>49</v>
      </c>
      <c r="L7" s="17">
        <v>2</v>
      </c>
      <c r="M7" s="18">
        <f t="shared" si="1"/>
        <v>6</v>
      </c>
      <c r="N7" s="19">
        <f t="shared" si="2"/>
        <v>6</v>
      </c>
      <c r="O7" s="29"/>
      <c r="P7" s="29"/>
    </row>
    <row r="8" spans="1:16" ht="14.4" x14ac:dyDescent="0.25">
      <c r="A8" s="12" t="str">
        <f t="shared" si="0"/>
        <v>105Tiffani TongShippyshippybangbang</v>
      </c>
      <c r="B8" s="13">
        <v>105</v>
      </c>
      <c r="C8" s="14" t="s">
        <v>371</v>
      </c>
      <c r="D8" s="15" t="s">
        <v>409</v>
      </c>
      <c r="E8" s="20"/>
      <c r="F8" s="16"/>
      <c r="G8" s="20"/>
      <c r="H8" s="13"/>
      <c r="I8" s="30"/>
      <c r="J8" s="119"/>
      <c r="K8" s="32">
        <v>74.099999999999994</v>
      </c>
      <c r="L8" s="17">
        <v>3</v>
      </c>
      <c r="M8" s="18">
        <f t="shared" si="1"/>
        <v>5</v>
      </c>
      <c r="N8" s="19">
        <f t="shared" si="2"/>
        <v>5</v>
      </c>
      <c r="O8" s="29"/>
      <c r="P8" s="29"/>
    </row>
    <row r="9" spans="1:16" ht="14.4" x14ac:dyDescent="0.25">
      <c r="A9" s="12" t="str">
        <f t="shared" si="0"/>
        <v>105Georgina ClarkeParkiarrup Puzzle</v>
      </c>
      <c r="B9" s="13">
        <v>105</v>
      </c>
      <c r="C9" s="14" t="s">
        <v>393</v>
      </c>
      <c r="D9" s="238" t="s">
        <v>394</v>
      </c>
      <c r="E9" s="20"/>
      <c r="F9" s="16"/>
      <c r="G9" s="20"/>
      <c r="H9" s="13"/>
      <c r="I9" s="30"/>
      <c r="J9" s="119"/>
      <c r="K9" s="274" t="s">
        <v>1208</v>
      </c>
      <c r="L9" s="17"/>
      <c r="M9" s="18">
        <f t="shared" si="1"/>
        <v>0</v>
      </c>
      <c r="N9" s="19">
        <f t="shared" si="2"/>
        <v>0</v>
      </c>
      <c r="O9" s="29"/>
      <c r="P9" s="29"/>
    </row>
    <row r="10" spans="1:16" ht="14.4" x14ac:dyDescent="0.25">
      <c r="A10" s="12" t="str">
        <f t="shared" si="0"/>
        <v>95Imogen HillRockhampton Rocket</v>
      </c>
      <c r="B10" s="13">
        <v>95</v>
      </c>
      <c r="C10" s="14" t="s">
        <v>384</v>
      </c>
      <c r="D10" s="15" t="s">
        <v>385</v>
      </c>
      <c r="E10" s="20"/>
      <c r="F10" s="16"/>
      <c r="G10" s="20"/>
      <c r="H10" s="13"/>
      <c r="I10" s="30"/>
      <c r="J10" s="119">
        <v>45.6</v>
      </c>
      <c r="K10" s="32"/>
      <c r="L10" s="17">
        <v>1</v>
      </c>
      <c r="M10" s="18">
        <f t="shared" si="1"/>
        <v>7</v>
      </c>
      <c r="N10" s="19">
        <f t="shared" si="2"/>
        <v>7</v>
      </c>
      <c r="O10" s="29"/>
      <c r="P10" s="29"/>
    </row>
    <row r="11" spans="1:16" ht="14.4" x14ac:dyDescent="0.25">
      <c r="A11" s="12" t="str">
        <f t="shared" si="0"/>
        <v>95Caitlin WorthFingers Crossed</v>
      </c>
      <c r="B11" s="13">
        <v>95</v>
      </c>
      <c r="C11" s="14" t="s">
        <v>499</v>
      </c>
      <c r="D11" s="15" t="s">
        <v>501</v>
      </c>
      <c r="E11" s="20"/>
      <c r="F11" s="16"/>
      <c r="G11" s="20"/>
      <c r="H11" s="13"/>
      <c r="I11" s="30"/>
      <c r="J11" s="119">
        <v>54.4</v>
      </c>
      <c r="K11" s="32"/>
      <c r="L11" s="17">
        <v>2</v>
      </c>
      <c r="M11" s="18">
        <f t="shared" si="1"/>
        <v>6</v>
      </c>
      <c r="N11" s="19">
        <f t="shared" si="2"/>
        <v>6</v>
      </c>
      <c r="O11" s="29"/>
      <c r="P11" s="29"/>
    </row>
    <row r="12" spans="1:16" ht="14.4" x14ac:dyDescent="0.25">
      <c r="A12" s="12" t="str">
        <f t="shared" si="0"/>
        <v>95Amberlee BrownMaccacino</v>
      </c>
      <c r="B12" s="13">
        <v>95</v>
      </c>
      <c r="C12" s="14" t="s">
        <v>586</v>
      </c>
      <c r="D12" s="15" t="s">
        <v>587</v>
      </c>
      <c r="E12" s="20"/>
      <c r="F12" s="16"/>
      <c r="G12" s="20"/>
      <c r="H12" s="13"/>
      <c r="I12" s="30"/>
      <c r="J12" s="119">
        <v>70.8</v>
      </c>
      <c r="K12" s="32"/>
      <c r="L12" s="406" t="s">
        <v>1337</v>
      </c>
      <c r="M12" s="18"/>
      <c r="N12" s="19">
        <f t="shared" si="2"/>
        <v>0</v>
      </c>
      <c r="O12" s="29"/>
      <c r="P12" s="29"/>
    </row>
    <row r="13" spans="1:16" ht="14.4" x14ac:dyDescent="0.25">
      <c r="A13" s="12" t="str">
        <f t="shared" si="0"/>
        <v>95Mackenzie ThomasBorn Blue</v>
      </c>
      <c r="B13" s="13">
        <v>95</v>
      </c>
      <c r="C13" s="14" t="s">
        <v>1076</v>
      </c>
      <c r="D13" s="15" t="s">
        <v>1113</v>
      </c>
      <c r="E13" s="20"/>
      <c r="F13" s="16"/>
      <c r="G13" s="20"/>
      <c r="H13" s="13"/>
      <c r="I13" s="30"/>
      <c r="J13" s="119" t="s">
        <v>478</v>
      </c>
      <c r="K13" s="32"/>
      <c r="L13" s="17"/>
      <c r="M13" s="18">
        <f t="shared" si="1"/>
        <v>0</v>
      </c>
      <c r="N13" s="19">
        <f t="shared" si="2"/>
        <v>0</v>
      </c>
      <c r="O13" s="29"/>
      <c r="P13" s="29"/>
    </row>
    <row r="14" spans="1:16" ht="14.4" x14ac:dyDescent="0.25">
      <c r="A14" s="12" t="str">
        <f t="shared" si="0"/>
        <v>80Tiffani TongTamara Flaming Halo</v>
      </c>
      <c r="B14" s="13">
        <v>80</v>
      </c>
      <c r="C14" s="14" t="s">
        <v>371</v>
      </c>
      <c r="D14" s="15" t="s">
        <v>372</v>
      </c>
      <c r="E14" s="20"/>
      <c r="F14" s="16"/>
      <c r="G14" s="20"/>
      <c r="H14" s="13"/>
      <c r="I14" s="30">
        <v>34.4</v>
      </c>
      <c r="J14" s="119"/>
      <c r="K14" s="32"/>
      <c r="L14" s="17">
        <v>1</v>
      </c>
      <c r="M14" s="18">
        <f t="shared" si="1"/>
        <v>7</v>
      </c>
      <c r="N14" s="19">
        <f t="shared" si="2"/>
        <v>7</v>
      </c>
      <c r="P14" s="29"/>
    </row>
    <row r="15" spans="1:16" ht="14.4" x14ac:dyDescent="0.25">
      <c r="A15" s="12" t="str">
        <f t="shared" si="0"/>
        <v>80Gabby WellsBalmax</v>
      </c>
      <c r="B15" s="13">
        <v>80</v>
      </c>
      <c r="C15" s="14" t="s">
        <v>1122</v>
      </c>
      <c r="D15" s="15" t="s">
        <v>1123</v>
      </c>
      <c r="E15" s="20"/>
      <c r="F15" s="16"/>
      <c r="G15" s="20"/>
      <c r="H15" s="13"/>
      <c r="I15" s="30">
        <v>38</v>
      </c>
      <c r="J15" s="119"/>
      <c r="K15" s="32"/>
      <c r="L15" s="17">
        <v>2</v>
      </c>
      <c r="M15" s="18">
        <f t="shared" si="1"/>
        <v>6</v>
      </c>
      <c r="N15" s="19">
        <f t="shared" si="2"/>
        <v>6</v>
      </c>
      <c r="P15" s="29"/>
    </row>
    <row r="16" spans="1:16" ht="14.4" x14ac:dyDescent="0.25">
      <c r="A16" s="12" t="str">
        <f t="shared" si="0"/>
        <v>80Amberlee BrownRed Dar Jon</v>
      </c>
      <c r="B16" s="13">
        <v>80</v>
      </c>
      <c r="C16" s="14" t="s">
        <v>586</v>
      </c>
      <c r="D16" s="15" t="s">
        <v>797</v>
      </c>
      <c r="E16" s="20"/>
      <c r="F16" s="16"/>
      <c r="G16" s="20"/>
      <c r="H16" s="13"/>
      <c r="I16" s="30">
        <v>40</v>
      </c>
      <c r="J16" s="119"/>
      <c r="K16" s="32"/>
      <c r="L16" s="17">
        <v>3</v>
      </c>
      <c r="M16" s="18">
        <f t="shared" si="1"/>
        <v>5</v>
      </c>
      <c r="N16" s="19">
        <f t="shared" si="2"/>
        <v>5</v>
      </c>
    </row>
    <row r="17" spans="1:14" ht="14.4" x14ac:dyDescent="0.25">
      <c r="A17" s="12" t="str">
        <f t="shared" si="0"/>
        <v>80Jaye Barnesby-BuieBenson'S Cha Ching</v>
      </c>
      <c r="B17" s="13">
        <v>80</v>
      </c>
      <c r="C17" s="14" t="s">
        <v>1124</v>
      </c>
      <c r="D17" s="15" t="s">
        <v>1192</v>
      </c>
      <c r="E17" s="20"/>
      <c r="F17" s="16"/>
      <c r="G17" s="20"/>
      <c r="H17" s="13"/>
      <c r="I17" s="30">
        <v>53.1</v>
      </c>
      <c r="J17" s="119"/>
      <c r="K17" s="32"/>
      <c r="L17" s="17">
        <v>4</v>
      </c>
      <c r="M17" s="18">
        <f t="shared" si="1"/>
        <v>4</v>
      </c>
      <c r="N17" s="19">
        <f t="shared" si="2"/>
        <v>4</v>
      </c>
    </row>
    <row r="18" spans="1:14" ht="14.4" x14ac:dyDescent="0.25">
      <c r="A18" s="12" t="str">
        <f t="shared" si="0"/>
        <v>80Celeste WhittakerWinx</v>
      </c>
      <c r="B18" s="13">
        <v>80</v>
      </c>
      <c r="C18" s="14" t="s">
        <v>780</v>
      </c>
      <c r="D18" s="15" t="s">
        <v>1125</v>
      </c>
      <c r="E18" s="20"/>
      <c r="F18" s="16"/>
      <c r="G18" s="20"/>
      <c r="H18" s="13"/>
      <c r="I18" s="30">
        <v>65.8</v>
      </c>
      <c r="J18" s="119"/>
      <c r="K18" s="32"/>
      <c r="L18" s="17">
        <v>5</v>
      </c>
      <c r="M18" s="18">
        <f t="shared" si="1"/>
        <v>3</v>
      </c>
      <c r="N18" s="19">
        <f t="shared" si="2"/>
        <v>3</v>
      </c>
    </row>
    <row r="19" spans="1:14" ht="14.4" x14ac:dyDescent="0.25">
      <c r="A19" s="12" t="str">
        <f t="shared" si="0"/>
        <v>80Hunter BrownHellfire Park False Lead</v>
      </c>
      <c r="B19" s="13">
        <v>80</v>
      </c>
      <c r="C19" s="14" t="s">
        <v>606</v>
      </c>
      <c r="D19" s="15" t="s">
        <v>1126</v>
      </c>
      <c r="E19" s="20"/>
      <c r="F19" s="16"/>
      <c r="G19" s="20"/>
      <c r="H19" s="13"/>
      <c r="I19" s="30" t="s">
        <v>478</v>
      </c>
      <c r="J19" s="119"/>
      <c r="K19" s="32"/>
      <c r="L19" s="17">
        <v>0</v>
      </c>
      <c r="M19" s="18">
        <f t="shared" si="1"/>
        <v>0</v>
      </c>
      <c r="N19" s="19">
        <f t="shared" si="2"/>
        <v>0</v>
      </c>
    </row>
    <row r="20" spans="1:14" ht="14.4" x14ac:dyDescent="0.25">
      <c r="A20" s="12" t="str">
        <f t="shared" si="0"/>
        <v>80Emily StampaliaMelody Park Mystical Lady</v>
      </c>
      <c r="B20" s="13">
        <v>80</v>
      </c>
      <c r="C20" s="14" t="s">
        <v>997</v>
      </c>
      <c r="D20" s="15" t="s">
        <v>998</v>
      </c>
      <c r="E20" s="20"/>
      <c r="F20" s="16"/>
      <c r="G20" s="20"/>
      <c r="H20" s="13"/>
      <c r="I20" s="30">
        <v>28.1</v>
      </c>
      <c r="J20" s="119"/>
      <c r="K20" s="32"/>
      <c r="L20" s="17">
        <v>1</v>
      </c>
      <c r="M20" s="18">
        <f t="shared" si="1"/>
        <v>7</v>
      </c>
      <c r="N20" s="19">
        <f t="shared" si="2"/>
        <v>7</v>
      </c>
    </row>
    <row r="21" spans="1:14" ht="14.4" x14ac:dyDescent="0.25">
      <c r="A21" s="12" t="str">
        <f t="shared" si="0"/>
        <v>80Charli BrajkovichIt’S A Pleasure</v>
      </c>
      <c r="B21" s="13">
        <v>80</v>
      </c>
      <c r="C21" s="14" t="s">
        <v>430</v>
      </c>
      <c r="D21" s="15" t="s">
        <v>1127</v>
      </c>
      <c r="E21" s="20"/>
      <c r="F21" s="16"/>
      <c r="G21" s="20"/>
      <c r="H21" s="13"/>
      <c r="I21" s="30">
        <v>28.5</v>
      </c>
      <c r="J21" s="119"/>
      <c r="K21" s="32"/>
      <c r="L21" s="17">
        <v>2</v>
      </c>
      <c r="M21" s="18">
        <f t="shared" si="1"/>
        <v>6</v>
      </c>
      <c r="N21" s="19">
        <f t="shared" si="2"/>
        <v>6</v>
      </c>
    </row>
    <row r="22" spans="1:14" ht="14.4" x14ac:dyDescent="0.25">
      <c r="A22" s="12" t="str">
        <f t="shared" si="0"/>
        <v>80Eva AnningThe Brass Bear</v>
      </c>
      <c r="B22" s="13">
        <v>80</v>
      </c>
      <c r="C22" s="14" t="s">
        <v>429</v>
      </c>
      <c r="D22" s="15" t="s">
        <v>346</v>
      </c>
      <c r="E22" s="20"/>
      <c r="F22" s="16"/>
      <c r="G22" s="20"/>
      <c r="H22" s="13"/>
      <c r="I22" s="30">
        <v>36.6</v>
      </c>
      <c r="J22" s="119"/>
      <c r="K22" s="32"/>
      <c r="L22" s="17">
        <v>3</v>
      </c>
      <c r="M22" s="18">
        <f t="shared" si="1"/>
        <v>5</v>
      </c>
      <c r="N22" s="19">
        <f t="shared" si="2"/>
        <v>5</v>
      </c>
    </row>
    <row r="23" spans="1:14" ht="14.4" x14ac:dyDescent="0.25">
      <c r="A23" s="12" t="str">
        <f t="shared" si="0"/>
        <v>80Coco MitchellCherryfield Festival</v>
      </c>
      <c r="B23" s="13">
        <v>80</v>
      </c>
      <c r="C23" s="14" t="s">
        <v>1128</v>
      </c>
      <c r="D23" s="15" t="s">
        <v>1129</v>
      </c>
      <c r="E23" s="20"/>
      <c r="F23" s="16"/>
      <c r="G23" s="20"/>
      <c r="H23" s="13"/>
      <c r="I23" s="30">
        <v>39.1</v>
      </c>
      <c r="J23" s="119"/>
      <c r="K23" s="32"/>
      <c r="L23" s="17">
        <v>4</v>
      </c>
      <c r="M23" s="18">
        <f t="shared" si="1"/>
        <v>4</v>
      </c>
      <c r="N23" s="19">
        <f t="shared" si="2"/>
        <v>4</v>
      </c>
    </row>
    <row r="24" spans="1:14" ht="14.4" x14ac:dyDescent="0.25">
      <c r="A24" s="12" t="str">
        <f t="shared" si="0"/>
        <v>80Ithica HarrisOldfield Drill Rigs</v>
      </c>
      <c r="B24" s="13">
        <v>80</v>
      </c>
      <c r="C24" s="14" t="s">
        <v>591</v>
      </c>
      <c r="D24" s="15" t="s">
        <v>592</v>
      </c>
      <c r="E24" s="20"/>
      <c r="F24" s="16"/>
      <c r="G24" s="20"/>
      <c r="H24" s="13"/>
      <c r="I24" s="30">
        <v>42.2</v>
      </c>
      <c r="J24" s="119"/>
      <c r="K24" s="32"/>
      <c r="L24" s="17">
        <v>5</v>
      </c>
      <c r="M24" s="18">
        <f t="shared" si="1"/>
        <v>3</v>
      </c>
      <c r="N24" s="19">
        <f t="shared" si="2"/>
        <v>3</v>
      </c>
    </row>
    <row r="25" spans="1:14" ht="14.4" x14ac:dyDescent="0.25">
      <c r="A25" s="12" t="str">
        <f t="shared" si="0"/>
        <v>80Madison TaylorMarglyn Bien Cruisin</v>
      </c>
      <c r="B25" s="13">
        <v>80</v>
      </c>
      <c r="C25" s="14" t="s">
        <v>1130</v>
      </c>
      <c r="D25" s="15" t="s">
        <v>1131</v>
      </c>
      <c r="E25" s="20"/>
      <c r="F25" s="16"/>
      <c r="G25" s="20"/>
      <c r="H25" s="13"/>
      <c r="I25" s="30">
        <v>42.9</v>
      </c>
      <c r="J25" s="119"/>
      <c r="K25" s="32"/>
      <c r="L25" s="17">
        <v>6</v>
      </c>
      <c r="M25" s="18">
        <f t="shared" si="1"/>
        <v>2</v>
      </c>
      <c r="N25" s="19">
        <f t="shared" si="2"/>
        <v>2</v>
      </c>
    </row>
    <row r="26" spans="1:14" ht="14.4" x14ac:dyDescent="0.25">
      <c r="A26" s="12" t="str">
        <f t="shared" si="0"/>
        <v>80Coco MitchellGoing My Own Way</v>
      </c>
      <c r="B26" s="13">
        <v>80</v>
      </c>
      <c r="C26" s="14" t="s">
        <v>1128</v>
      </c>
      <c r="D26" s="15" t="s">
        <v>1132</v>
      </c>
      <c r="E26" s="20"/>
      <c r="F26" s="16"/>
      <c r="G26" s="20"/>
      <c r="H26" s="13"/>
      <c r="I26" s="30">
        <v>47.6</v>
      </c>
      <c r="J26" s="119"/>
      <c r="K26" s="32"/>
      <c r="L26" s="17">
        <v>7</v>
      </c>
      <c r="M26" s="18">
        <f t="shared" si="1"/>
        <v>1</v>
      </c>
      <c r="N26" s="19">
        <f t="shared" si="2"/>
        <v>1</v>
      </c>
    </row>
    <row r="27" spans="1:14" ht="14.4" x14ac:dyDescent="0.25">
      <c r="A27" s="12" t="str">
        <f t="shared" si="0"/>
        <v>80Kiara FitzeApollo</v>
      </c>
      <c r="B27" s="13">
        <v>80</v>
      </c>
      <c r="C27" s="14" t="s">
        <v>537</v>
      </c>
      <c r="D27" s="15" t="s">
        <v>1115</v>
      </c>
      <c r="E27" s="20"/>
      <c r="F27" s="16"/>
      <c r="G27" s="20"/>
      <c r="H27" s="13"/>
      <c r="I27" s="30">
        <v>50.2</v>
      </c>
      <c r="J27" s="119"/>
      <c r="K27" s="32"/>
      <c r="L27" s="17">
        <v>8</v>
      </c>
      <c r="M27" s="18">
        <f t="shared" si="1"/>
        <v>1</v>
      </c>
      <c r="N27" s="19">
        <f t="shared" si="2"/>
        <v>1</v>
      </c>
    </row>
    <row r="28" spans="1:14" ht="14.4" x14ac:dyDescent="0.25">
      <c r="A28" s="12" t="str">
        <f t="shared" si="0"/>
        <v>80Kadee TaylorMapinduzi Viipuri</v>
      </c>
      <c r="B28" s="13">
        <v>80</v>
      </c>
      <c r="C28" s="14" t="s">
        <v>1133</v>
      </c>
      <c r="D28" s="15" t="s">
        <v>1134</v>
      </c>
      <c r="E28" s="20"/>
      <c r="F28" s="16"/>
      <c r="G28" s="20"/>
      <c r="H28" s="13"/>
      <c r="I28" s="30">
        <v>51.1</v>
      </c>
      <c r="J28" s="119"/>
      <c r="K28" s="32"/>
      <c r="L28" s="17">
        <v>9</v>
      </c>
      <c r="M28" s="18">
        <f t="shared" si="1"/>
        <v>1</v>
      </c>
      <c r="N28" s="19">
        <f t="shared" si="2"/>
        <v>1</v>
      </c>
    </row>
    <row r="29" spans="1:14" ht="14.4" x14ac:dyDescent="0.25">
      <c r="A29" s="12" t="str">
        <f t="shared" si="0"/>
        <v>80Campbell BlackMissy</v>
      </c>
      <c r="B29" s="13">
        <v>80</v>
      </c>
      <c r="C29" s="14" t="s">
        <v>1135</v>
      </c>
      <c r="D29" s="15" t="s">
        <v>1136</v>
      </c>
      <c r="E29" s="20"/>
      <c r="F29" s="16"/>
      <c r="G29" s="20"/>
      <c r="H29" s="13"/>
      <c r="I29" s="30">
        <v>51.7</v>
      </c>
      <c r="J29" s="119"/>
      <c r="K29" s="32"/>
      <c r="L29" s="17">
        <v>10</v>
      </c>
      <c r="M29" s="18">
        <f t="shared" si="1"/>
        <v>1</v>
      </c>
      <c r="N29" s="19">
        <f t="shared" si="2"/>
        <v>1</v>
      </c>
    </row>
    <row r="30" spans="1:14" ht="14.4" x14ac:dyDescent="0.25">
      <c r="A30" s="12" t="str">
        <f t="shared" si="0"/>
        <v>80Sophie DagnallScenic Blitz</v>
      </c>
      <c r="B30" s="13">
        <v>80</v>
      </c>
      <c r="C30" s="14" t="s">
        <v>1073</v>
      </c>
      <c r="D30" s="15" t="s">
        <v>1109</v>
      </c>
      <c r="E30" s="20"/>
      <c r="F30" s="16"/>
      <c r="G30" s="20"/>
      <c r="H30" s="13"/>
      <c r="I30" s="30">
        <v>67.599999999999994</v>
      </c>
      <c r="J30" s="119"/>
      <c r="K30" s="32"/>
      <c r="L30" s="17">
        <v>11</v>
      </c>
      <c r="M30" s="18">
        <f t="shared" si="1"/>
        <v>1</v>
      </c>
      <c r="N30" s="19">
        <f t="shared" si="2"/>
        <v>1</v>
      </c>
    </row>
    <row r="31" spans="1:14" ht="14.4" x14ac:dyDescent="0.25">
      <c r="A31" s="12" t="str">
        <f t="shared" si="0"/>
        <v>80Riley HodkinsonMonsoon</v>
      </c>
      <c r="B31" s="13">
        <v>80</v>
      </c>
      <c r="C31" s="14" t="s">
        <v>1137</v>
      </c>
      <c r="D31" s="15" t="s">
        <v>1138</v>
      </c>
      <c r="E31" s="20"/>
      <c r="F31" s="16"/>
      <c r="G31" s="20"/>
      <c r="H31" s="13"/>
      <c r="I31" s="30">
        <v>88.2</v>
      </c>
      <c r="J31" s="119"/>
      <c r="K31" s="32"/>
      <c r="L31" s="17">
        <v>12</v>
      </c>
      <c r="M31" s="18">
        <f t="shared" si="1"/>
        <v>1</v>
      </c>
      <c r="N31" s="19">
        <f t="shared" si="2"/>
        <v>1</v>
      </c>
    </row>
    <row r="32" spans="1:14" ht="14.4" x14ac:dyDescent="0.25">
      <c r="A32" s="12" t="str">
        <f t="shared" si="0"/>
        <v>80Vesper AtkinsCharlie</v>
      </c>
      <c r="B32" s="13">
        <v>80</v>
      </c>
      <c r="C32" s="14" t="s">
        <v>1020</v>
      </c>
      <c r="D32" s="15" t="s">
        <v>597</v>
      </c>
      <c r="E32" s="20"/>
      <c r="F32" s="16"/>
      <c r="G32" s="20"/>
      <c r="H32" s="13"/>
      <c r="I32" s="30" t="s">
        <v>478</v>
      </c>
      <c r="J32" s="119"/>
      <c r="K32" s="32"/>
      <c r="L32" s="17">
        <v>0</v>
      </c>
      <c r="M32" s="18">
        <f t="shared" si="1"/>
        <v>0</v>
      </c>
      <c r="N32" s="19">
        <f t="shared" si="2"/>
        <v>0</v>
      </c>
    </row>
    <row r="33" spans="1:14" ht="14.4" x14ac:dyDescent="0.25">
      <c r="A33" s="12" t="str">
        <f t="shared" si="0"/>
        <v>80Nell HoworthFlirt With Hal</v>
      </c>
      <c r="B33" s="13">
        <v>80</v>
      </c>
      <c r="C33" s="14" t="s">
        <v>1004</v>
      </c>
      <c r="D33" s="15" t="s">
        <v>1005</v>
      </c>
      <c r="E33" s="20"/>
      <c r="F33" s="16"/>
      <c r="G33" s="20"/>
      <c r="H33" s="13"/>
      <c r="I33" s="30" t="s">
        <v>478</v>
      </c>
      <c r="J33" s="119"/>
      <c r="K33" s="32"/>
      <c r="L33" s="17">
        <v>0</v>
      </c>
      <c r="M33" s="18">
        <f t="shared" si="1"/>
        <v>0</v>
      </c>
      <c r="N33" s="19">
        <f t="shared" si="2"/>
        <v>0</v>
      </c>
    </row>
    <row r="34" spans="1:14" ht="14.4" x14ac:dyDescent="0.25">
      <c r="A34" s="12" t="str">
        <f t="shared" si="0"/>
        <v>80Caitlin GodfreyMadero</v>
      </c>
      <c r="B34" s="13">
        <v>80</v>
      </c>
      <c r="C34" s="14" t="s">
        <v>497</v>
      </c>
      <c r="D34" s="15" t="s">
        <v>1139</v>
      </c>
      <c r="E34" s="20"/>
      <c r="F34" s="16"/>
      <c r="G34" s="20"/>
      <c r="H34" s="13"/>
      <c r="I34" s="30" t="s">
        <v>478</v>
      </c>
      <c r="J34" s="119"/>
      <c r="K34" s="32"/>
      <c r="L34" s="17">
        <v>0</v>
      </c>
      <c r="M34" s="18">
        <f t="shared" si="1"/>
        <v>0</v>
      </c>
      <c r="N34" s="19">
        <f t="shared" si="2"/>
        <v>0</v>
      </c>
    </row>
    <row r="35" spans="1:14" ht="14.4" x14ac:dyDescent="0.25">
      <c r="A35" s="12" t="str">
        <f t="shared" si="0"/>
        <v>65Kaeleigh BrownMystic Shadows Celtic Wizard</v>
      </c>
      <c r="B35" s="13">
        <v>65</v>
      </c>
      <c r="C35" s="14" t="s">
        <v>320</v>
      </c>
      <c r="D35" s="15" t="s">
        <v>321</v>
      </c>
      <c r="E35" s="20"/>
      <c r="F35" s="16"/>
      <c r="G35" s="20"/>
      <c r="H35" s="13">
        <v>27.5</v>
      </c>
      <c r="I35" s="30"/>
      <c r="J35" s="119"/>
      <c r="K35" s="32"/>
      <c r="L35" s="17">
        <v>1</v>
      </c>
      <c r="M35" s="18">
        <f t="shared" si="1"/>
        <v>7</v>
      </c>
      <c r="N35" s="19">
        <f t="shared" si="2"/>
        <v>7</v>
      </c>
    </row>
    <row r="36" spans="1:14" ht="14.4" x14ac:dyDescent="0.25">
      <c r="A36" s="12" t="str">
        <f t="shared" si="0"/>
        <v>65Nicola LachenichtEllington Evening</v>
      </c>
      <c r="B36" s="13">
        <v>65</v>
      </c>
      <c r="C36" s="14" t="s">
        <v>325</v>
      </c>
      <c r="D36" s="15" t="s">
        <v>326</v>
      </c>
      <c r="E36" s="20"/>
      <c r="F36" s="16"/>
      <c r="G36" s="20"/>
      <c r="H36" s="13">
        <v>32.5</v>
      </c>
      <c r="I36" s="30"/>
      <c r="J36" s="119"/>
      <c r="K36" s="32"/>
      <c r="L36" s="17">
        <v>2</v>
      </c>
      <c r="M36" s="18">
        <f t="shared" si="1"/>
        <v>6</v>
      </c>
      <c r="N36" s="19">
        <f t="shared" si="2"/>
        <v>6</v>
      </c>
    </row>
    <row r="37" spans="1:14" ht="14.4" x14ac:dyDescent="0.25">
      <c r="A37" s="12" t="str">
        <f t="shared" si="0"/>
        <v>65Jackson BlackYo Espro Astro</v>
      </c>
      <c r="B37" s="13">
        <v>65</v>
      </c>
      <c r="C37" s="14" t="s">
        <v>1002</v>
      </c>
      <c r="D37" s="15" t="s">
        <v>1003</v>
      </c>
      <c r="E37" s="20"/>
      <c r="F37" s="16"/>
      <c r="G37" s="20"/>
      <c r="H37" s="13">
        <v>49.7</v>
      </c>
      <c r="I37" s="30"/>
      <c r="J37" s="119"/>
      <c r="K37" s="32"/>
      <c r="L37" s="17">
        <v>3</v>
      </c>
      <c r="M37" s="18">
        <f t="shared" si="1"/>
        <v>5</v>
      </c>
      <c r="N37" s="19">
        <f t="shared" si="2"/>
        <v>5</v>
      </c>
    </row>
    <row r="38" spans="1:14" ht="14.4" x14ac:dyDescent="0.25">
      <c r="A38" s="12" t="str">
        <f t="shared" ref="A38:A69" si="3">CONCATENATE(B38,C38,D38)</f>
        <v>65Amy ChallenorKoonawarra Fighter Pilot</v>
      </c>
      <c r="B38" s="13">
        <v>65</v>
      </c>
      <c r="C38" s="14" t="s">
        <v>313</v>
      </c>
      <c r="D38" s="15" t="s">
        <v>314</v>
      </c>
      <c r="E38" s="20"/>
      <c r="F38" s="16"/>
      <c r="G38" s="20"/>
      <c r="H38" s="13">
        <v>33.200000000000003</v>
      </c>
      <c r="I38" s="30"/>
      <c r="J38" s="119"/>
      <c r="K38" s="32"/>
      <c r="L38" s="17">
        <v>1</v>
      </c>
      <c r="M38" s="18">
        <f t="shared" si="1"/>
        <v>7</v>
      </c>
      <c r="N38" s="19">
        <f t="shared" ref="N38:N69" si="4">SUM(M38+$N$5)</f>
        <v>7</v>
      </c>
    </row>
    <row r="39" spans="1:14" ht="14.4" x14ac:dyDescent="0.25">
      <c r="A39" s="12" t="str">
        <f t="shared" si="3"/>
        <v>65Anastasia BreachNyambas Avenger</v>
      </c>
      <c r="B39" s="13">
        <v>65</v>
      </c>
      <c r="C39" s="14" t="s">
        <v>1069</v>
      </c>
      <c r="D39" s="15" t="s">
        <v>1140</v>
      </c>
      <c r="E39" s="20"/>
      <c r="F39" s="16"/>
      <c r="G39" s="20"/>
      <c r="H39" s="13">
        <v>37.9</v>
      </c>
      <c r="I39" s="30"/>
      <c r="J39" s="119"/>
      <c r="K39" s="32"/>
      <c r="L39" s="17">
        <v>2</v>
      </c>
      <c r="M39" s="18">
        <f t="shared" si="1"/>
        <v>6</v>
      </c>
      <c r="N39" s="19">
        <f t="shared" si="4"/>
        <v>6</v>
      </c>
    </row>
    <row r="40" spans="1:14" ht="14.4" x14ac:dyDescent="0.25">
      <c r="A40" s="12" t="str">
        <f t="shared" si="3"/>
        <v>65Claudia GibsonZalwood</v>
      </c>
      <c r="B40" s="13">
        <v>65</v>
      </c>
      <c r="C40" s="14" t="s">
        <v>718</v>
      </c>
      <c r="D40" s="15" t="s">
        <v>719</v>
      </c>
      <c r="E40" s="20"/>
      <c r="F40" s="16"/>
      <c r="G40" s="20"/>
      <c r="H40" s="13">
        <v>41.4</v>
      </c>
      <c r="I40" s="30"/>
      <c r="J40" s="119"/>
      <c r="K40" s="32"/>
      <c r="L40" s="17">
        <v>3</v>
      </c>
      <c r="M40" s="18">
        <f t="shared" si="1"/>
        <v>5</v>
      </c>
      <c r="N40" s="19">
        <f t="shared" si="4"/>
        <v>5</v>
      </c>
    </row>
    <row r="41" spans="1:14" ht="14.4" x14ac:dyDescent="0.25">
      <c r="A41" s="12" t="str">
        <f t="shared" si="3"/>
        <v>65Reagan HughesKalaf</v>
      </c>
      <c r="B41" s="13">
        <v>65</v>
      </c>
      <c r="C41" s="14" t="s">
        <v>808</v>
      </c>
      <c r="D41" s="15" t="s">
        <v>809</v>
      </c>
      <c r="E41" s="20"/>
      <c r="F41" s="16"/>
      <c r="G41" s="20"/>
      <c r="H41" s="13">
        <v>43.6</v>
      </c>
      <c r="I41" s="30"/>
      <c r="J41" s="119"/>
      <c r="K41" s="32"/>
      <c r="L41" s="17">
        <v>4</v>
      </c>
      <c r="M41" s="18">
        <f t="shared" si="1"/>
        <v>4</v>
      </c>
      <c r="N41" s="19">
        <f t="shared" si="4"/>
        <v>4</v>
      </c>
    </row>
    <row r="42" spans="1:14" ht="14.4" x14ac:dyDescent="0.25">
      <c r="A42" s="12" t="str">
        <f t="shared" si="3"/>
        <v>65Emily CarpenterFabulistic</v>
      </c>
      <c r="B42" s="13">
        <v>65</v>
      </c>
      <c r="C42" s="14" t="s">
        <v>302</v>
      </c>
      <c r="D42" s="15" t="s">
        <v>1336</v>
      </c>
      <c r="E42" s="20"/>
      <c r="F42" s="16"/>
      <c r="G42" s="20"/>
      <c r="H42" s="13">
        <v>52.8</v>
      </c>
      <c r="I42" s="30"/>
      <c r="J42" s="119"/>
      <c r="K42" s="32"/>
      <c r="L42" s="17">
        <v>5</v>
      </c>
      <c r="M42" s="18">
        <f t="shared" si="1"/>
        <v>3</v>
      </c>
      <c r="N42" s="19">
        <f t="shared" si="4"/>
        <v>3</v>
      </c>
    </row>
    <row r="43" spans="1:14" ht="14.4" x14ac:dyDescent="0.25">
      <c r="A43" s="12" t="str">
        <f t="shared" si="3"/>
        <v>65Jasmine ElliottWindy Hill Ginger Rocks</v>
      </c>
      <c r="B43" s="13">
        <v>65</v>
      </c>
      <c r="C43" s="14" t="s">
        <v>268</v>
      </c>
      <c r="D43" s="15" t="s">
        <v>269</v>
      </c>
      <c r="E43" s="20"/>
      <c r="F43" s="16"/>
      <c r="G43" s="20"/>
      <c r="H43" s="13">
        <v>53.1</v>
      </c>
      <c r="I43" s="30"/>
      <c r="J43" s="119"/>
      <c r="K43" s="32"/>
      <c r="L43" s="17">
        <v>6</v>
      </c>
      <c r="M43" s="18">
        <f t="shared" si="1"/>
        <v>2</v>
      </c>
      <c r="N43" s="19">
        <f t="shared" si="4"/>
        <v>2</v>
      </c>
    </row>
    <row r="44" spans="1:14" ht="14.4" x14ac:dyDescent="0.25">
      <c r="A44" s="12" t="str">
        <f t="shared" si="3"/>
        <v>65Rachel Staniforth-SmithKatannah Chardonnay</v>
      </c>
      <c r="B44" s="13">
        <v>65</v>
      </c>
      <c r="C44" s="14" t="s">
        <v>317</v>
      </c>
      <c r="D44" s="15" t="s">
        <v>304</v>
      </c>
      <c r="E44" s="20"/>
      <c r="F44" s="16"/>
      <c r="G44" s="20"/>
      <c r="H44" s="13">
        <v>54.5</v>
      </c>
      <c r="I44" s="30"/>
      <c r="J44" s="119"/>
      <c r="K44" s="32"/>
      <c r="L44" s="17">
        <v>7</v>
      </c>
      <c r="M44" s="18">
        <f t="shared" si="1"/>
        <v>1</v>
      </c>
      <c r="N44" s="19">
        <f t="shared" si="4"/>
        <v>1</v>
      </c>
    </row>
    <row r="45" spans="1:14" ht="14.4" x14ac:dyDescent="0.25">
      <c r="A45" s="12" t="str">
        <f t="shared" si="3"/>
        <v>65Imogen HillPasajero</v>
      </c>
      <c r="B45" s="13">
        <v>65</v>
      </c>
      <c r="C45" s="14" t="s">
        <v>384</v>
      </c>
      <c r="D45" s="15" t="s">
        <v>1141</v>
      </c>
      <c r="E45" s="20"/>
      <c r="F45" s="16"/>
      <c r="G45" s="20"/>
      <c r="H45" s="13">
        <v>74.900000000000006</v>
      </c>
      <c r="I45" s="30"/>
      <c r="J45" s="119"/>
      <c r="K45" s="32"/>
      <c r="L45" s="17">
        <v>8</v>
      </c>
      <c r="M45" s="18">
        <f t="shared" si="1"/>
        <v>1</v>
      </c>
      <c r="N45" s="19">
        <f t="shared" si="4"/>
        <v>1</v>
      </c>
    </row>
    <row r="46" spans="1:14" ht="14.4" x14ac:dyDescent="0.25">
      <c r="A46" s="12" t="str">
        <f t="shared" si="3"/>
        <v>65Portia FreemanTrapalanda Downs Quantas</v>
      </c>
      <c r="B46" s="13">
        <v>65</v>
      </c>
      <c r="C46" s="14" t="s">
        <v>1027</v>
      </c>
      <c r="D46" s="15" t="s">
        <v>1142</v>
      </c>
      <c r="E46" s="20"/>
      <c r="F46" s="16"/>
      <c r="G46" s="20"/>
      <c r="H46" s="13">
        <v>108.6</v>
      </c>
      <c r="I46" s="30"/>
      <c r="J46" s="119"/>
      <c r="K46" s="32"/>
      <c r="L46" s="17">
        <v>9</v>
      </c>
      <c r="M46" s="18">
        <f t="shared" si="1"/>
        <v>1</v>
      </c>
      <c r="N46" s="19">
        <f t="shared" si="4"/>
        <v>1</v>
      </c>
    </row>
    <row r="47" spans="1:14" ht="14.4" x14ac:dyDescent="0.25">
      <c r="A47" s="12" t="str">
        <f t="shared" si="3"/>
        <v>65Charlee HarperGoldmine Sax</v>
      </c>
      <c r="B47" s="13">
        <v>65</v>
      </c>
      <c r="C47" s="14" t="s">
        <v>1143</v>
      </c>
      <c r="D47" s="15" t="s">
        <v>1144</v>
      </c>
      <c r="E47" s="20"/>
      <c r="F47" s="16"/>
      <c r="G47" s="20"/>
      <c r="H47" s="13">
        <v>128.80000000000001</v>
      </c>
      <c r="I47" s="30"/>
      <c r="J47" s="119"/>
      <c r="K47" s="32"/>
      <c r="L47" s="17">
        <v>10</v>
      </c>
      <c r="M47" s="18">
        <f t="shared" si="1"/>
        <v>1</v>
      </c>
      <c r="N47" s="19">
        <f t="shared" si="4"/>
        <v>1</v>
      </c>
    </row>
    <row r="48" spans="1:14" ht="14.4" x14ac:dyDescent="0.25">
      <c r="A48" s="12" t="str">
        <f t="shared" si="3"/>
        <v>65Tea GrootBevanlee Havana</v>
      </c>
      <c r="B48" s="13">
        <v>65</v>
      </c>
      <c r="C48" s="14" t="s">
        <v>441</v>
      </c>
      <c r="D48" s="15" t="s">
        <v>452</v>
      </c>
      <c r="E48" s="20"/>
      <c r="F48" s="16"/>
      <c r="G48" s="20"/>
      <c r="H48" s="13" t="s">
        <v>478</v>
      </c>
      <c r="I48" s="30"/>
      <c r="J48" s="119"/>
      <c r="K48" s="32"/>
      <c r="L48" s="17"/>
      <c r="M48" s="18">
        <f t="shared" si="1"/>
        <v>0</v>
      </c>
      <c r="N48" s="19">
        <f t="shared" si="4"/>
        <v>0</v>
      </c>
    </row>
    <row r="49" spans="1:14" ht="14.4" x14ac:dyDescent="0.25">
      <c r="A49" s="12" t="str">
        <f t="shared" si="3"/>
        <v>65Lexi ChapmanBa Ba Baruba</v>
      </c>
      <c r="B49" s="13">
        <v>65</v>
      </c>
      <c r="C49" s="14" t="s">
        <v>1145</v>
      </c>
      <c r="D49" s="15" t="s">
        <v>282</v>
      </c>
      <c r="E49" s="20"/>
      <c r="F49" s="16"/>
      <c r="G49" s="20"/>
      <c r="H49" s="13" t="s">
        <v>478</v>
      </c>
      <c r="I49" s="30"/>
      <c r="J49" s="119"/>
      <c r="K49" s="32"/>
      <c r="L49" s="17"/>
      <c r="M49" s="18">
        <f t="shared" si="1"/>
        <v>0</v>
      </c>
      <c r="N49" s="19">
        <f t="shared" si="4"/>
        <v>0</v>
      </c>
    </row>
    <row r="50" spans="1:14" ht="14.4" x14ac:dyDescent="0.25">
      <c r="A50" s="12" t="str">
        <f t="shared" si="3"/>
        <v>65Mbakaya MfuneDynamic Force</v>
      </c>
      <c r="B50" s="13">
        <v>65</v>
      </c>
      <c r="C50" s="14" t="s">
        <v>545</v>
      </c>
      <c r="D50" s="15" t="s">
        <v>1146</v>
      </c>
      <c r="E50" s="20"/>
      <c r="F50" s="16"/>
      <c r="G50" s="20"/>
      <c r="H50" s="13" t="s">
        <v>478</v>
      </c>
      <c r="I50" s="30"/>
      <c r="J50" s="119"/>
      <c r="K50" s="32"/>
      <c r="L50" s="17"/>
      <c r="M50" s="18">
        <f t="shared" si="1"/>
        <v>0</v>
      </c>
      <c r="N50" s="19">
        <f t="shared" si="4"/>
        <v>0</v>
      </c>
    </row>
    <row r="51" spans="1:14" ht="14.4" x14ac:dyDescent="0.25">
      <c r="A51" s="12" t="str">
        <f t="shared" si="3"/>
        <v>65Alice JordanSylvania Unconditional</v>
      </c>
      <c r="B51" s="13">
        <v>65</v>
      </c>
      <c r="C51" s="14" t="s">
        <v>1147</v>
      </c>
      <c r="D51" s="15" t="s">
        <v>1148</v>
      </c>
      <c r="E51" s="20"/>
      <c r="F51" s="16"/>
      <c r="G51" s="20"/>
      <c r="H51" s="13" t="s">
        <v>478</v>
      </c>
      <c r="I51" s="30"/>
      <c r="J51" s="119"/>
      <c r="K51" s="32"/>
      <c r="L51" s="17"/>
      <c r="M51" s="18">
        <f t="shared" si="1"/>
        <v>0</v>
      </c>
      <c r="N51" s="19">
        <f t="shared" si="4"/>
        <v>0</v>
      </c>
    </row>
    <row r="52" spans="1:14" ht="14.4" x14ac:dyDescent="0.25">
      <c r="A52" s="12" t="str">
        <f t="shared" si="3"/>
        <v>65Sarah MacleanEgmont Faith</v>
      </c>
      <c r="B52" s="13">
        <v>65</v>
      </c>
      <c r="C52" s="14" t="s">
        <v>1194</v>
      </c>
      <c r="D52" s="15" t="s">
        <v>1149</v>
      </c>
      <c r="E52" s="20"/>
      <c r="F52" s="16"/>
      <c r="G52" s="20"/>
      <c r="H52" s="13" t="s">
        <v>478</v>
      </c>
      <c r="I52" s="30"/>
      <c r="J52" s="119"/>
      <c r="K52" s="32"/>
      <c r="L52" s="17"/>
      <c r="M52" s="18">
        <f t="shared" si="1"/>
        <v>0</v>
      </c>
      <c r="N52" s="19">
        <f t="shared" si="4"/>
        <v>0</v>
      </c>
    </row>
    <row r="53" spans="1:14" ht="14.4" x14ac:dyDescent="0.25">
      <c r="A53" s="12" t="str">
        <f t="shared" si="3"/>
        <v>65Maniah-Rose FrearShaded Time</v>
      </c>
      <c r="B53" s="13">
        <v>65</v>
      </c>
      <c r="C53" s="14" t="s">
        <v>541</v>
      </c>
      <c r="D53" s="15" t="s">
        <v>1150</v>
      </c>
      <c r="E53" s="20"/>
      <c r="F53" s="16"/>
      <c r="G53" s="20"/>
      <c r="H53" s="13" t="s">
        <v>478</v>
      </c>
      <c r="I53" s="30"/>
      <c r="J53" s="119"/>
      <c r="K53" s="32"/>
      <c r="L53" s="17"/>
      <c r="M53" s="18">
        <f t="shared" si="1"/>
        <v>0</v>
      </c>
      <c r="N53" s="19">
        <f t="shared" si="4"/>
        <v>0</v>
      </c>
    </row>
    <row r="54" spans="1:14" ht="14.4" x14ac:dyDescent="0.25">
      <c r="A54" s="12" t="str">
        <f t="shared" si="3"/>
        <v>65Mia DeathGordon Park Royal Review</v>
      </c>
      <c r="B54" s="13">
        <v>65</v>
      </c>
      <c r="C54" s="14" t="s">
        <v>1151</v>
      </c>
      <c r="D54" s="15" t="s">
        <v>1152</v>
      </c>
      <c r="E54" s="20"/>
      <c r="F54" s="16"/>
      <c r="G54" s="20"/>
      <c r="H54" s="13" t="s">
        <v>478</v>
      </c>
      <c r="I54" s="30"/>
      <c r="J54" s="119"/>
      <c r="K54" s="32"/>
      <c r="L54" s="17"/>
      <c r="M54" s="18">
        <f t="shared" si="1"/>
        <v>0</v>
      </c>
      <c r="N54" s="19">
        <f t="shared" si="4"/>
        <v>0</v>
      </c>
    </row>
    <row r="55" spans="1:14" ht="14.4" x14ac:dyDescent="0.25">
      <c r="A55" s="12" t="str">
        <f t="shared" si="3"/>
        <v>65Hailey O'NeilFusion</v>
      </c>
      <c r="B55" s="13">
        <v>65</v>
      </c>
      <c r="C55" s="14" t="s">
        <v>1153</v>
      </c>
      <c r="D55" s="15" t="s">
        <v>1154</v>
      </c>
      <c r="E55" s="20"/>
      <c r="F55" s="16"/>
      <c r="G55" s="20"/>
      <c r="H55" s="13" t="s">
        <v>478</v>
      </c>
      <c r="I55" s="30"/>
      <c r="J55" s="119"/>
      <c r="K55" s="32"/>
      <c r="L55" s="17"/>
      <c r="M55" s="18">
        <f t="shared" si="1"/>
        <v>0</v>
      </c>
      <c r="N55" s="19">
        <f t="shared" si="4"/>
        <v>0</v>
      </c>
    </row>
    <row r="56" spans="1:14" ht="14.4" x14ac:dyDescent="0.25">
      <c r="A56" s="12" t="str">
        <f t="shared" si="3"/>
        <v>65Sophie IkenushiYartarla Park Paparazzi</v>
      </c>
      <c r="B56" s="13">
        <v>65</v>
      </c>
      <c r="C56" s="14" t="s">
        <v>256</v>
      </c>
      <c r="D56" s="15" t="s">
        <v>257</v>
      </c>
      <c r="E56" s="20"/>
      <c r="F56" s="16"/>
      <c r="G56" s="20"/>
      <c r="H56" s="13">
        <v>30.2</v>
      </c>
      <c r="I56" s="30"/>
      <c r="J56" s="119"/>
      <c r="K56" s="32"/>
      <c r="L56" s="17">
        <v>1</v>
      </c>
      <c r="M56" s="18">
        <f t="shared" si="1"/>
        <v>7</v>
      </c>
      <c r="N56" s="19">
        <f t="shared" si="4"/>
        <v>7</v>
      </c>
    </row>
    <row r="57" spans="1:14" ht="14.4" x14ac:dyDescent="0.25">
      <c r="A57" s="12" t="str">
        <f t="shared" si="3"/>
        <v>65Madison KainPc Sonic</v>
      </c>
      <c r="B57" s="13">
        <v>65</v>
      </c>
      <c r="C57" s="14" t="s">
        <v>240</v>
      </c>
      <c r="D57" s="15" t="s">
        <v>457</v>
      </c>
      <c r="E57" s="20"/>
      <c r="F57" s="16"/>
      <c r="G57" s="20"/>
      <c r="H57" s="13">
        <v>32.299999999999997</v>
      </c>
      <c r="I57" s="30"/>
      <c r="J57" s="119"/>
      <c r="K57" s="32"/>
      <c r="L57" s="17">
        <v>2</v>
      </c>
      <c r="M57" s="18">
        <f t="shared" si="1"/>
        <v>6</v>
      </c>
      <c r="N57" s="19">
        <f t="shared" si="4"/>
        <v>6</v>
      </c>
    </row>
    <row r="58" spans="1:14" ht="14.4" x14ac:dyDescent="0.25">
      <c r="A58" s="12" t="str">
        <f t="shared" si="3"/>
        <v>65Pippa BlackTrapalanda Downs Pegasus</v>
      </c>
      <c r="B58" s="13">
        <v>65</v>
      </c>
      <c r="C58" s="14" t="s">
        <v>987</v>
      </c>
      <c r="D58" s="15" t="s">
        <v>988</v>
      </c>
      <c r="E58" s="20"/>
      <c r="F58" s="16"/>
      <c r="G58" s="20"/>
      <c r="H58" s="13">
        <v>32.700000000000003</v>
      </c>
      <c r="I58" s="30"/>
      <c r="J58" s="119"/>
      <c r="K58" s="32"/>
      <c r="L58" s="17">
        <v>3</v>
      </c>
      <c r="M58" s="18">
        <f t="shared" si="1"/>
        <v>5</v>
      </c>
      <c r="N58" s="19">
        <f t="shared" si="4"/>
        <v>5</v>
      </c>
    </row>
    <row r="59" spans="1:14" ht="14.4" x14ac:dyDescent="0.25">
      <c r="A59" s="12" t="str">
        <f t="shared" si="3"/>
        <v>65Charlee CrispinRowen Bee Gee</v>
      </c>
      <c r="B59" s="13">
        <v>65</v>
      </c>
      <c r="C59" s="14" t="s">
        <v>602</v>
      </c>
      <c r="D59" s="15" t="s">
        <v>603</v>
      </c>
      <c r="E59" s="20"/>
      <c r="F59" s="16"/>
      <c r="G59" s="20"/>
      <c r="H59" s="13">
        <v>33.200000000000003</v>
      </c>
      <c r="I59" s="30"/>
      <c r="J59" s="119"/>
      <c r="K59" s="32"/>
      <c r="L59" s="17">
        <v>4</v>
      </c>
      <c r="M59" s="18">
        <f t="shared" si="1"/>
        <v>4</v>
      </c>
      <c r="N59" s="19">
        <f t="shared" si="4"/>
        <v>4</v>
      </c>
    </row>
    <row r="60" spans="1:14" ht="14.4" x14ac:dyDescent="0.25">
      <c r="A60" s="12" t="str">
        <f t="shared" si="3"/>
        <v>65Ella ByrneClare Downs Chantilly Lace</v>
      </c>
      <c r="B60" s="13">
        <v>65</v>
      </c>
      <c r="C60" s="14" t="s">
        <v>813</v>
      </c>
      <c r="D60" s="15" t="s">
        <v>1155</v>
      </c>
      <c r="E60" s="20"/>
      <c r="F60" s="16"/>
      <c r="G60" s="20"/>
      <c r="H60" s="13">
        <v>39.1</v>
      </c>
      <c r="I60" s="30"/>
      <c r="J60" s="119"/>
      <c r="K60" s="32"/>
      <c r="L60" s="17">
        <v>5</v>
      </c>
      <c r="M60" s="18">
        <f t="shared" si="1"/>
        <v>3</v>
      </c>
      <c r="N60" s="19">
        <f t="shared" si="4"/>
        <v>3</v>
      </c>
    </row>
    <row r="61" spans="1:14" ht="14.4" x14ac:dyDescent="0.25">
      <c r="A61" s="12" t="str">
        <f t="shared" si="3"/>
        <v>65Olivia LindoShizsaad</v>
      </c>
      <c r="B61" s="13">
        <v>65</v>
      </c>
      <c r="C61" s="14" t="s">
        <v>1156</v>
      </c>
      <c r="D61" s="15" t="s">
        <v>1157</v>
      </c>
      <c r="E61" s="20"/>
      <c r="F61" s="16"/>
      <c r="G61" s="20"/>
      <c r="H61" s="13">
        <v>67.7</v>
      </c>
      <c r="I61" s="30"/>
      <c r="J61" s="119"/>
      <c r="K61" s="32"/>
      <c r="L61" s="17">
        <v>6</v>
      </c>
      <c r="M61" s="18">
        <f t="shared" si="1"/>
        <v>2</v>
      </c>
      <c r="N61" s="19">
        <f t="shared" si="4"/>
        <v>2</v>
      </c>
    </row>
    <row r="62" spans="1:14" ht="14.4" x14ac:dyDescent="0.25">
      <c r="A62" s="12" t="str">
        <f t="shared" si="3"/>
        <v>65Jasmine HodkinsonGrantulla Bedwyr</v>
      </c>
      <c r="B62" s="13">
        <v>65</v>
      </c>
      <c r="C62" s="14" t="s">
        <v>524</v>
      </c>
      <c r="D62" s="15" t="s">
        <v>527</v>
      </c>
      <c r="E62" s="20"/>
      <c r="F62" s="16"/>
      <c r="G62" s="20"/>
      <c r="H62" s="13">
        <v>87.1</v>
      </c>
      <c r="I62" s="30"/>
      <c r="J62" s="119"/>
      <c r="K62" s="32"/>
      <c r="L62" s="17">
        <v>7</v>
      </c>
      <c r="M62" s="18">
        <f t="shared" si="1"/>
        <v>1</v>
      </c>
      <c r="N62" s="19">
        <f t="shared" si="4"/>
        <v>1</v>
      </c>
    </row>
    <row r="63" spans="1:14" ht="14.4" x14ac:dyDescent="0.25">
      <c r="A63" s="12" t="str">
        <f t="shared" si="3"/>
        <v>65Charlotte CrichtonPenley Domino</v>
      </c>
      <c r="B63" s="13">
        <v>65</v>
      </c>
      <c r="C63" s="14" t="s">
        <v>1158</v>
      </c>
      <c r="D63" s="15" t="s">
        <v>1159</v>
      </c>
      <c r="E63" s="20"/>
      <c r="F63" s="16"/>
      <c r="G63" s="20"/>
      <c r="H63" s="13">
        <v>111.1</v>
      </c>
      <c r="I63" s="30"/>
      <c r="J63" s="119"/>
      <c r="K63" s="32"/>
      <c r="L63" s="17">
        <v>8</v>
      </c>
      <c r="M63" s="18">
        <f t="shared" si="1"/>
        <v>1</v>
      </c>
      <c r="N63" s="19">
        <f t="shared" si="4"/>
        <v>1</v>
      </c>
    </row>
    <row r="64" spans="1:14" ht="14.4" x14ac:dyDescent="0.25">
      <c r="A64" s="12" t="str">
        <f t="shared" si="3"/>
        <v>65Indy MoffittPangari Silver Dawn</v>
      </c>
      <c r="B64" s="13">
        <v>65</v>
      </c>
      <c r="C64" s="242" t="s">
        <v>1160</v>
      </c>
      <c r="D64" s="15" t="s">
        <v>1161</v>
      </c>
      <c r="E64" s="20"/>
      <c r="F64" s="16"/>
      <c r="G64" s="20"/>
      <c r="H64" s="13">
        <v>118.1</v>
      </c>
      <c r="I64" s="30"/>
      <c r="J64" s="119"/>
      <c r="K64" s="32"/>
      <c r="L64" s="17">
        <v>9</v>
      </c>
      <c r="M64" s="18">
        <f t="shared" si="1"/>
        <v>1</v>
      </c>
      <c r="N64" s="19">
        <f t="shared" si="4"/>
        <v>1</v>
      </c>
    </row>
    <row r="65" spans="1:14" ht="14.4" x14ac:dyDescent="0.25">
      <c r="A65" s="12" t="str">
        <f t="shared" si="3"/>
        <v>65Haven DickinsonTiaja Park Gem</v>
      </c>
      <c r="B65" s="13">
        <v>65</v>
      </c>
      <c r="C65" s="14" t="s">
        <v>1162</v>
      </c>
      <c r="D65" s="15" t="s">
        <v>1163</v>
      </c>
      <c r="E65" s="20"/>
      <c r="F65" s="16"/>
      <c r="G65" s="20"/>
      <c r="H65" s="13">
        <v>130.4</v>
      </c>
      <c r="I65" s="30"/>
      <c r="J65" s="119"/>
      <c r="K65" s="32"/>
      <c r="L65" s="17">
        <v>10</v>
      </c>
      <c r="M65" s="18">
        <f t="shared" si="1"/>
        <v>1</v>
      </c>
      <c r="N65" s="19">
        <f t="shared" si="4"/>
        <v>1</v>
      </c>
    </row>
    <row r="66" spans="1:14" ht="14.4" x14ac:dyDescent="0.25">
      <c r="A66" s="12" t="str">
        <f t="shared" si="3"/>
        <v>65Charlotte CrichtonRedeem Bounty</v>
      </c>
      <c r="B66" s="13">
        <v>65</v>
      </c>
      <c r="C66" s="14" t="s">
        <v>1158</v>
      </c>
      <c r="D66" s="15" t="s">
        <v>1164</v>
      </c>
      <c r="E66" s="20"/>
      <c r="F66" s="16"/>
      <c r="G66" s="20"/>
      <c r="H66" s="13" t="s">
        <v>478</v>
      </c>
      <c r="I66" s="30"/>
      <c r="J66" s="119"/>
      <c r="K66" s="32"/>
      <c r="L66" s="17"/>
      <c r="M66" s="18">
        <f t="shared" si="1"/>
        <v>0</v>
      </c>
      <c r="N66" s="19">
        <f t="shared" si="4"/>
        <v>0</v>
      </c>
    </row>
    <row r="67" spans="1:14" ht="14.4" x14ac:dyDescent="0.25">
      <c r="A67" s="12" t="str">
        <f t="shared" si="3"/>
        <v>65Olivia LindoSylvania Surprise</v>
      </c>
      <c r="B67" s="13">
        <v>65</v>
      </c>
      <c r="C67" s="14" t="s">
        <v>1156</v>
      </c>
      <c r="D67" s="15" t="s">
        <v>1165</v>
      </c>
      <c r="E67" s="20"/>
      <c r="F67" s="16"/>
      <c r="G67" s="20"/>
      <c r="H67" s="13" t="s">
        <v>478</v>
      </c>
      <c r="I67" s="30"/>
      <c r="J67" s="119"/>
      <c r="K67" s="32"/>
      <c r="L67" s="17"/>
      <c r="M67" s="18">
        <f t="shared" si="1"/>
        <v>0</v>
      </c>
      <c r="N67" s="19">
        <f t="shared" si="4"/>
        <v>0</v>
      </c>
    </row>
    <row r="68" spans="1:14" ht="14.4" x14ac:dyDescent="0.25">
      <c r="A68" s="12" t="str">
        <f t="shared" si="3"/>
        <v>65Ruth ElsegoodGhus</v>
      </c>
      <c r="B68" s="13">
        <v>65</v>
      </c>
      <c r="C68" s="14" t="s">
        <v>242</v>
      </c>
      <c r="D68" s="15" t="s">
        <v>243</v>
      </c>
      <c r="E68" s="20"/>
      <c r="F68" s="16"/>
      <c r="G68" s="20"/>
      <c r="H68" s="13" t="s">
        <v>478</v>
      </c>
      <c r="I68" s="30"/>
      <c r="J68" s="119"/>
      <c r="K68" s="32"/>
      <c r="L68" s="17"/>
      <c r="M68" s="18">
        <f t="shared" si="1"/>
        <v>0</v>
      </c>
      <c r="N68" s="19">
        <f t="shared" si="4"/>
        <v>0</v>
      </c>
    </row>
    <row r="69" spans="1:14" ht="14.4" x14ac:dyDescent="0.25">
      <c r="A69" s="12" t="str">
        <f t="shared" si="3"/>
        <v>65Jasmine HodkinsonCharisma Accolade</v>
      </c>
      <c r="B69" s="13">
        <v>65</v>
      </c>
      <c r="C69" s="14" t="s">
        <v>524</v>
      </c>
      <c r="D69" s="15" t="s">
        <v>525</v>
      </c>
      <c r="E69" s="20"/>
      <c r="F69" s="16"/>
      <c r="G69" s="20"/>
      <c r="H69" s="13" t="s">
        <v>478</v>
      </c>
      <c r="I69" s="30"/>
      <c r="J69" s="119"/>
      <c r="K69" s="32"/>
      <c r="L69" s="17"/>
      <c r="M69" s="18">
        <f t="shared" si="1"/>
        <v>0</v>
      </c>
      <c r="N69" s="19">
        <f t="shared" si="4"/>
        <v>0</v>
      </c>
    </row>
    <row r="70" spans="1:14" ht="14.4" x14ac:dyDescent="0.25">
      <c r="A70" s="12" t="str">
        <f t="shared" ref="A70:A101" si="5">CONCATENATE(B70,C70,D70)</f>
        <v>65Hayley DagnallSerdella Dr Wannabe</v>
      </c>
      <c r="B70" s="13">
        <v>65</v>
      </c>
      <c r="C70" s="14" t="s">
        <v>356</v>
      </c>
      <c r="D70" s="15" t="s">
        <v>1166</v>
      </c>
      <c r="E70" s="20"/>
      <c r="F70" s="16"/>
      <c r="G70" s="20"/>
      <c r="H70" s="13" t="s">
        <v>478</v>
      </c>
      <c r="I70" s="30"/>
      <c r="J70" s="119"/>
      <c r="K70" s="32"/>
      <c r="L70" s="17"/>
      <c r="M70" s="18">
        <f t="shared" ref="M70:M133" si="6">IF(L70=1,7,IF(L70=2,6,IF(L70=3,5,IF(L70=4,4,IF(L70=5,3,IF(L70=6,2,IF(L70&gt;=6,1,0)))))))</f>
        <v>0</v>
      </c>
      <c r="N70" s="19">
        <f t="shared" ref="N70:N101" si="7">SUM(M70+$N$5)</f>
        <v>0</v>
      </c>
    </row>
    <row r="71" spans="1:14" ht="14.4" x14ac:dyDescent="0.25">
      <c r="A71" s="12" t="str">
        <f t="shared" si="5"/>
        <v>45Portia FreemanSpringwater Dustyn</v>
      </c>
      <c r="B71" s="13">
        <v>45</v>
      </c>
      <c r="C71" s="14" t="s">
        <v>1027</v>
      </c>
      <c r="D71" s="15" t="s">
        <v>1028</v>
      </c>
      <c r="E71" s="20"/>
      <c r="F71" s="16"/>
      <c r="G71" s="20">
        <v>33.6</v>
      </c>
      <c r="H71" s="13"/>
      <c r="I71" s="30"/>
      <c r="J71" s="119"/>
      <c r="K71" s="32"/>
      <c r="L71" s="17">
        <v>1</v>
      </c>
      <c r="M71" s="18">
        <f t="shared" si="6"/>
        <v>7</v>
      </c>
      <c r="N71" s="19">
        <f t="shared" si="7"/>
        <v>7</v>
      </c>
    </row>
    <row r="72" spans="1:14" ht="14.4" x14ac:dyDescent="0.25">
      <c r="A72" s="12" t="str">
        <f t="shared" si="5"/>
        <v>45Emily StampaliaThe Black Flash</v>
      </c>
      <c r="B72" s="13">
        <v>45</v>
      </c>
      <c r="C72" s="14" t="s">
        <v>997</v>
      </c>
      <c r="D72" s="15" t="s">
        <v>1167</v>
      </c>
      <c r="E72" s="20"/>
      <c r="F72" s="16"/>
      <c r="G72" s="20">
        <v>36.200000000000003</v>
      </c>
      <c r="H72" s="13"/>
      <c r="I72" s="30"/>
      <c r="J72" s="119"/>
      <c r="K72" s="32"/>
      <c r="L72" s="17">
        <v>2</v>
      </c>
      <c r="M72" s="18">
        <f t="shared" si="6"/>
        <v>6</v>
      </c>
      <c r="N72" s="19">
        <f t="shared" si="7"/>
        <v>6</v>
      </c>
    </row>
    <row r="73" spans="1:14" ht="14.4" x14ac:dyDescent="0.25">
      <c r="A73" s="12" t="str">
        <f t="shared" si="5"/>
        <v>45Millie HardmanCharisma Beethoven</v>
      </c>
      <c r="B73" s="13">
        <v>45</v>
      </c>
      <c r="C73" s="14" t="s">
        <v>612</v>
      </c>
      <c r="D73" s="15" t="s">
        <v>613</v>
      </c>
      <c r="E73" s="20"/>
      <c r="F73" s="16"/>
      <c r="G73" s="20">
        <v>49</v>
      </c>
      <c r="H73" s="13"/>
      <c r="I73" s="30"/>
      <c r="J73" s="119"/>
      <c r="K73" s="32"/>
      <c r="L73" s="17">
        <v>3</v>
      </c>
      <c r="M73" s="18">
        <f t="shared" si="6"/>
        <v>5</v>
      </c>
      <c r="N73" s="19">
        <f t="shared" si="7"/>
        <v>5</v>
      </c>
    </row>
    <row r="74" spans="1:14" ht="14.4" x14ac:dyDescent="0.25">
      <c r="A74" s="12" t="str">
        <f t="shared" si="5"/>
        <v>45Sheridan ClarsonTiaja Park Halo</v>
      </c>
      <c r="B74" s="13">
        <v>45</v>
      </c>
      <c r="C74" s="14" t="s">
        <v>285</v>
      </c>
      <c r="D74" s="15" t="s">
        <v>286</v>
      </c>
      <c r="E74" s="20"/>
      <c r="F74" s="16"/>
      <c r="G74" s="20">
        <v>59</v>
      </c>
      <c r="H74" s="13"/>
      <c r="I74" s="30"/>
      <c r="J74" s="119"/>
      <c r="K74" s="32"/>
      <c r="L74" s="17">
        <v>4</v>
      </c>
      <c r="M74" s="18">
        <f t="shared" si="6"/>
        <v>4</v>
      </c>
      <c r="N74" s="19">
        <f t="shared" si="7"/>
        <v>4</v>
      </c>
    </row>
    <row r="75" spans="1:14" ht="14.4" x14ac:dyDescent="0.25">
      <c r="A75" s="12" t="str">
        <f t="shared" si="5"/>
        <v>45Abbie KirkhamLuminous Star</v>
      </c>
      <c r="B75" s="13">
        <v>45</v>
      </c>
      <c r="C75" s="14" t="s">
        <v>460</v>
      </c>
      <c r="D75" s="15" t="s">
        <v>229</v>
      </c>
      <c r="E75" s="20"/>
      <c r="F75" s="16"/>
      <c r="G75" s="20">
        <v>75.8</v>
      </c>
      <c r="H75" s="13"/>
      <c r="I75" s="30"/>
      <c r="J75" s="119"/>
      <c r="K75" s="32"/>
      <c r="L75" s="17">
        <v>5</v>
      </c>
      <c r="M75" s="18">
        <f t="shared" si="6"/>
        <v>3</v>
      </c>
      <c r="N75" s="19">
        <f t="shared" si="7"/>
        <v>3</v>
      </c>
    </row>
    <row r="76" spans="1:14" ht="14.4" x14ac:dyDescent="0.25">
      <c r="A76" s="12" t="str">
        <f t="shared" si="5"/>
        <v>45Chiara ThomasMadeleine Clair</v>
      </c>
      <c r="B76" s="13">
        <v>45</v>
      </c>
      <c r="C76" s="14" t="s">
        <v>459</v>
      </c>
      <c r="D76" s="15" t="s">
        <v>1093</v>
      </c>
      <c r="E76" s="20"/>
      <c r="F76" s="16"/>
      <c r="G76" s="20">
        <v>93</v>
      </c>
      <c r="H76" s="13"/>
      <c r="I76" s="30"/>
      <c r="J76" s="119"/>
      <c r="K76" s="32"/>
      <c r="L76" s="17">
        <v>6</v>
      </c>
      <c r="M76" s="18">
        <f t="shared" si="6"/>
        <v>2</v>
      </c>
      <c r="N76" s="19">
        <f t="shared" si="7"/>
        <v>2</v>
      </c>
    </row>
    <row r="77" spans="1:14" ht="14.4" x14ac:dyDescent="0.25">
      <c r="A77" s="12" t="str">
        <f t="shared" si="5"/>
        <v>45Kadee TaylorCedar Lakes Alakazoo</v>
      </c>
      <c r="B77" s="13">
        <v>45</v>
      </c>
      <c r="C77" s="14" t="s">
        <v>1133</v>
      </c>
      <c r="D77" s="15" t="s">
        <v>1168</v>
      </c>
      <c r="E77" s="20"/>
      <c r="F77" s="16"/>
      <c r="G77" s="20">
        <v>141.19999999999999</v>
      </c>
      <c r="H77" s="13"/>
      <c r="I77" s="30"/>
      <c r="J77" s="119"/>
      <c r="K77" s="32"/>
      <c r="L77" s="17">
        <v>7</v>
      </c>
      <c r="M77" s="18">
        <f t="shared" si="6"/>
        <v>1</v>
      </c>
      <c r="N77" s="19">
        <f t="shared" si="7"/>
        <v>1</v>
      </c>
    </row>
    <row r="78" spans="1:14" ht="14.4" x14ac:dyDescent="0.25">
      <c r="A78" s="12" t="str">
        <f t="shared" si="5"/>
        <v>45Zara KmetovikSouthern Cross Aurion De Lux</v>
      </c>
      <c r="B78" s="13">
        <v>45</v>
      </c>
      <c r="C78" s="14" t="s">
        <v>1169</v>
      </c>
      <c r="D78" s="15" t="s">
        <v>1170</v>
      </c>
      <c r="E78" s="20"/>
      <c r="F78" s="16"/>
      <c r="G78" s="20" t="s">
        <v>478</v>
      </c>
      <c r="H78" s="13"/>
      <c r="I78" s="30"/>
      <c r="J78" s="119"/>
      <c r="K78" s="32"/>
      <c r="L78" s="17"/>
      <c r="M78" s="18">
        <f t="shared" si="6"/>
        <v>0</v>
      </c>
      <c r="N78" s="19">
        <f t="shared" si="7"/>
        <v>0</v>
      </c>
    </row>
    <row r="79" spans="1:14" ht="14.4" x14ac:dyDescent="0.25">
      <c r="A79" s="12" t="str">
        <f t="shared" si="5"/>
        <v>45Ahntaya Hjelte-LachsPrince</v>
      </c>
      <c r="B79" s="13">
        <v>45</v>
      </c>
      <c r="C79" s="14" t="s">
        <v>866</v>
      </c>
      <c r="D79" s="15" t="s">
        <v>867</v>
      </c>
      <c r="E79" s="20"/>
      <c r="F79" s="16"/>
      <c r="G79" s="20" t="s">
        <v>478</v>
      </c>
      <c r="H79" s="13"/>
      <c r="I79" s="30"/>
      <c r="J79" s="119"/>
      <c r="K79" s="32"/>
      <c r="L79" s="17"/>
      <c r="M79" s="18">
        <f t="shared" si="6"/>
        <v>0</v>
      </c>
      <c r="N79" s="19">
        <f t="shared" si="7"/>
        <v>0</v>
      </c>
    </row>
    <row r="80" spans="1:14" ht="14.4" x14ac:dyDescent="0.25">
      <c r="A80" s="12" t="str">
        <f t="shared" si="5"/>
        <v>45Pip StillPangari D’Artagnan</v>
      </c>
      <c r="B80" s="13">
        <v>45</v>
      </c>
      <c r="C80" s="14" t="s">
        <v>558</v>
      </c>
      <c r="D80" s="15" t="s">
        <v>1171</v>
      </c>
      <c r="E80" s="20"/>
      <c r="F80" s="16"/>
      <c r="G80" s="20" t="s">
        <v>478</v>
      </c>
      <c r="H80" s="13"/>
      <c r="I80" s="30"/>
      <c r="J80" s="119"/>
      <c r="K80" s="32"/>
      <c r="L80" s="17"/>
      <c r="M80" s="18">
        <f t="shared" si="6"/>
        <v>0</v>
      </c>
      <c r="N80" s="19">
        <f t="shared" si="7"/>
        <v>0</v>
      </c>
    </row>
    <row r="81" spans="1:14" ht="14.4" x14ac:dyDescent="0.25">
      <c r="A81" s="12" t="str">
        <f t="shared" si="5"/>
        <v>45Ruby PasschierLacey</v>
      </c>
      <c r="B81" s="13">
        <v>45</v>
      </c>
      <c r="C81" s="14" t="s">
        <v>1172</v>
      </c>
      <c r="D81" s="15" t="s">
        <v>1173</v>
      </c>
      <c r="E81" s="20"/>
      <c r="F81" s="16"/>
      <c r="G81" s="20" t="s">
        <v>478</v>
      </c>
      <c r="H81" s="13"/>
      <c r="I81" s="30"/>
      <c r="J81" s="119"/>
      <c r="K81" s="32"/>
      <c r="L81" s="17"/>
      <c r="M81" s="18">
        <f t="shared" si="6"/>
        <v>0</v>
      </c>
      <c r="N81" s="19">
        <f t="shared" si="7"/>
        <v>0</v>
      </c>
    </row>
    <row r="82" spans="1:14" ht="14.4" x14ac:dyDescent="0.25">
      <c r="A82" s="12" t="str">
        <f t="shared" si="5"/>
        <v>45Alyssa O'NeilDude</v>
      </c>
      <c r="B82" s="13">
        <v>45</v>
      </c>
      <c r="C82" s="14" t="s">
        <v>1174</v>
      </c>
      <c r="D82" s="15" t="s">
        <v>1175</v>
      </c>
      <c r="E82" s="20"/>
      <c r="F82" s="16"/>
      <c r="G82" s="20" t="s">
        <v>478</v>
      </c>
      <c r="H82" s="13"/>
      <c r="I82" s="30"/>
      <c r="J82" s="119"/>
      <c r="K82" s="32"/>
      <c r="L82" s="17"/>
      <c r="M82" s="18">
        <f t="shared" si="6"/>
        <v>0</v>
      </c>
      <c r="N82" s="19">
        <f t="shared" si="7"/>
        <v>0</v>
      </c>
    </row>
    <row r="83" spans="1:14" ht="14.4" x14ac:dyDescent="0.25">
      <c r="A83" s="12" t="str">
        <f t="shared" si="5"/>
        <v>45Tracey JoosteHunters Choice</v>
      </c>
      <c r="B83" s="13">
        <v>45</v>
      </c>
      <c r="C83" s="14" t="s">
        <v>1176</v>
      </c>
      <c r="D83" s="15" t="s">
        <v>1177</v>
      </c>
      <c r="E83" s="20"/>
      <c r="F83" s="16"/>
      <c r="G83" s="20" t="s">
        <v>478</v>
      </c>
      <c r="H83" s="13"/>
      <c r="I83" s="30"/>
      <c r="J83" s="119"/>
      <c r="K83" s="32"/>
      <c r="L83" s="17"/>
      <c r="M83" s="18">
        <f t="shared" si="6"/>
        <v>0</v>
      </c>
      <c r="N83" s="19">
        <f t="shared" si="7"/>
        <v>0</v>
      </c>
    </row>
    <row r="84" spans="1:14" ht="14.4" x14ac:dyDescent="0.25">
      <c r="A84" s="12" t="str">
        <f t="shared" si="5"/>
        <v>45Emily BrimblecombeKing Park Aberdeen Pelion</v>
      </c>
      <c r="B84" s="13">
        <v>45</v>
      </c>
      <c r="C84" s="14" t="s">
        <v>1062</v>
      </c>
      <c r="D84" s="15" t="s">
        <v>1094</v>
      </c>
      <c r="E84" s="20"/>
      <c r="F84" s="16"/>
      <c r="G84" s="20" t="s">
        <v>478</v>
      </c>
      <c r="H84" s="13"/>
      <c r="I84" s="30"/>
      <c r="J84" s="119"/>
      <c r="K84" s="32"/>
      <c r="L84" s="17"/>
      <c r="M84" s="18">
        <f t="shared" si="6"/>
        <v>0</v>
      </c>
      <c r="N84" s="19">
        <f t="shared" si="7"/>
        <v>0</v>
      </c>
    </row>
    <row r="85" spans="1:14" ht="14.4" x14ac:dyDescent="0.25">
      <c r="A85" s="12" t="str">
        <f t="shared" si="5"/>
        <v>45Emma BennettKynwyn Foxy Lady</v>
      </c>
      <c r="B85" s="13">
        <v>45</v>
      </c>
      <c r="C85" s="14" t="s">
        <v>616</v>
      </c>
      <c r="D85" s="15" t="s">
        <v>617</v>
      </c>
      <c r="E85" s="20"/>
      <c r="F85" s="16"/>
      <c r="G85" s="20">
        <v>32.200000000000003</v>
      </c>
      <c r="H85" s="13"/>
      <c r="I85" s="30"/>
      <c r="J85" s="119"/>
      <c r="K85" s="32"/>
      <c r="L85" s="17">
        <v>1</v>
      </c>
      <c r="M85" s="18">
        <f t="shared" si="6"/>
        <v>7</v>
      </c>
      <c r="N85" s="19">
        <f t="shared" si="7"/>
        <v>7</v>
      </c>
    </row>
    <row r="86" spans="1:14" ht="14.4" x14ac:dyDescent="0.25">
      <c r="A86" s="12" t="str">
        <f t="shared" si="5"/>
        <v>45Josephine AnningBrayside Sensation</v>
      </c>
      <c r="B86" s="13">
        <v>45</v>
      </c>
      <c r="C86" s="14" t="s">
        <v>463</v>
      </c>
      <c r="D86" s="15" t="s">
        <v>467</v>
      </c>
      <c r="E86" s="20"/>
      <c r="F86" s="16"/>
      <c r="G86" s="20">
        <v>34.799999999999997</v>
      </c>
      <c r="H86" s="13"/>
      <c r="I86" s="30"/>
      <c r="J86" s="119"/>
      <c r="K86" s="32"/>
      <c r="L86" s="17">
        <v>2</v>
      </c>
      <c r="M86" s="18">
        <f t="shared" si="6"/>
        <v>6</v>
      </c>
      <c r="N86" s="19">
        <f t="shared" si="7"/>
        <v>6</v>
      </c>
    </row>
    <row r="87" spans="1:14" ht="14.4" x14ac:dyDescent="0.25">
      <c r="A87" s="12" t="str">
        <f t="shared" si="5"/>
        <v>45Ruby McdonaldTurpin'S Tigress</v>
      </c>
      <c r="B87" s="13">
        <v>45</v>
      </c>
      <c r="C87" s="14" t="s">
        <v>455</v>
      </c>
      <c r="D87" s="15" t="s">
        <v>1193</v>
      </c>
      <c r="E87" s="20"/>
      <c r="F87" s="16"/>
      <c r="G87" s="20">
        <v>36.6</v>
      </c>
      <c r="H87" s="13"/>
      <c r="I87" s="30"/>
      <c r="J87" s="119"/>
      <c r="K87" s="32"/>
      <c r="L87" s="17">
        <v>3</v>
      </c>
      <c r="M87" s="18">
        <f t="shared" si="6"/>
        <v>5</v>
      </c>
      <c r="N87" s="19">
        <f t="shared" si="7"/>
        <v>5</v>
      </c>
    </row>
    <row r="88" spans="1:14" ht="14.4" x14ac:dyDescent="0.25">
      <c r="A88" s="12" t="str">
        <f t="shared" si="5"/>
        <v>45Seren EspositoBeelo Bi Golden Girl</v>
      </c>
      <c r="B88" s="13">
        <v>45</v>
      </c>
      <c r="C88" s="14" t="s">
        <v>178</v>
      </c>
      <c r="D88" s="15" t="s">
        <v>190</v>
      </c>
      <c r="E88" s="20"/>
      <c r="F88" s="16"/>
      <c r="G88" s="20">
        <v>46</v>
      </c>
      <c r="H88" s="13"/>
      <c r="I88" s="30"/>
      <c r="J88" s="119"/>
      <c r="K88" s="32"/>
      <c r="L88" s="17">
        <v>4</v>
      </c>
      <c r="M88" s="18">
        <f t="shared" si="6"/>
        <v>4</v>
      </c>
      <c r="N88" s="19">
        <f t="shared" si="7"/>
        <v>4</v>
      </c>
    </row>
    <row r="89" spans="1:14" ht="14.4" x14ac:dyDescent="0.25">
      <c r="A89" s="12" t="str">
        <f t="shared" si="5"/>
        <v>45Jessica DugginBella</v>
      </c>
      <c r="B89" s="13">
        <v>45</v>
      </c>
      <c r="C89" s="14" t="s">
        <v>1178</v>
      </c>
      <c r="D89" s="15" t="s">
        <v>1179</v>
      </c>
      <c r="E89" s="20"/>
      <c r="F89" s="16"/>
      <c r="G89" s="20">
        <v>48.2</v>
      </c>
      <c r="H89" s="13"/>
      <c r="I89" s="30"/>
      <c r="J89" s="119"/>
      <c r="K89" s="32"/>
      <c r="L89" s="17">
        <v>5</v>
      </c>
      <c r="M89" s="18">
        <f t="shared" si="6"/>
        <v>3</v>
      </c>
      <c r="N89" s="19">
        <f t="shared" si="7"/>
        <v>3</v>
      </c>
    </row>
    <row r="90" spans="1:14" ht="14.4" x14ac:dyDescent="0.25">
      <c r="A90" s="12" t="str">
        <f t="shared" si="5"/>
        <v>45Keiley Van Der GraafRaffie</v>
      </c>
      <c r="B90" s="13">
        <v>45</v>
      </c>
      <c r="C90" s="14" t="s">
        <v>1180</v>
      </c>
      <c r="D90" s="15" t="s">
        <v>1181</v>
      </c>
      <c r="E90" s="20"/>
      <c r="F90" s="16"/>
      <c r="G90" s="20">
        <v>58.6</v>
      </c>
      <c r="H90" s="13"/>
      <c r="I90" s="30"/>
      <c r="J90" s="119"/>
      <c r="K90" s="32"/>
      <c r="L90" s="17">
        <v>6</v>
      </c>
      <c r="M90" s="18">
        <f t="shared" si="6"/>
        <v>2</v>
      </c>
      <c r="N90" s="19">
        <f t="shared" si="7"/>
        <v>2</v>
      </c>
    </row>
    <row r="91" spans="1:14" ht="14.4" x14ac:dyDescent="0.25">
      <c r="A91" s="12" t="str">
        <f t="shared" si="5"/>
        <v>45Elise StampaliaWendemar Fizz</v>
      </c>
      <c r="B91" s="13">
        <v>45</v>
      </c>
      <c r="C91" s="14" t="s">
        <v>176</v>
      </c>
      <c r="D91" s="15" t="s">
        <v>1182</v>
      </c>
      <c r="E91" s="20"/>
      <c r="F91" s="16"/>
      <c r="G91" s="20">
        <v>77.2</v>
      </c>
      <c r="H91" s="13"/>
      <c r="I91" s="30"/>
      <c r="J91" s="119"/>
      <c r="K91" s="32"/>
      <c r="L91" s="17">
        <v>7</v>
      </c>
      <c r="M91" s="18">
        <f t="shared" si="6"/>
        <v>1</v>
      </c>
      <c r="N91" s="19">
        <f t="shared" si="7"/>
        <v>1</v>
      </c>
    </row>
    <row r="92" spans="1:14" ht="14.4" x14ac:dyDescent="0.25">
      <c r="A92" s="12" t="str">
        <f t="shared" si="5"/>
        <v>45Ruby BrajkovichZac Attack</v>
      </c>
      <c r="B92" s="13">
        <v>45</v>
      </c>
      <c r="C92" s="14" t="s">
        <v>1051</v>
      </c>
      <c r="D92" s="15" t="s">
        <v>1082</v>
      </c>
      <c r="E92" s="20"/>
      <c r="F92" s="16"/>
      <c r="G92" s="20">
        <v>79</v>
      </c>
      <c r="H92" s="13"/>
      <c r="I92" s="30"/>
      <c r="J92" s="119"/>
      <c r="K92" s="32"/>
      <c r="L92" s="17">
        <v>8</v>
      </c>
      <c r="M92" s="18">
        <f t="shared" si="6"/>
        <v>1</v>
      </c>
      <c r="N92" s="19">
        <f t="shared" si="7"/>
        <v>1</v>
      </c>
    </row>
    <row r="93" spans="1:14" ht="14.4" x14ac:dyDescent="0.25">
      <c r="A93" s="12" t="str">
        <f t="shared" si="5"/>
        <v>45Hailey SnymanGordon Park Smarty Pants</v>
      </c>
      <c r="B93" s="13">
        <v>45</v>
      </c>
      <c r="C93" s="14" t="s">
        <v>185</v>
      </c>
      <c r="D93" s="15" t="s">
        <v>186</v>
      </c>
      <c r="E93" s="20"/>
      <c r="F93" s="16"/>
      <c r="G93" s="20">
        <v>93.8</v>
      </c>
      <c r="H93" s="13"/>
      <c r="I93" s="30"/>
      <c r="J93" s="119"/>
      <c r="K93" s="32"/>
      <c r="L93" s="17">
        <v>9</v>
      </c>
      <c r="M93" s="18">
        <f t="shared" si="6"/>
        <v>1</v>
      </c>
      <c r="N93" s="19">
        <f t="shared" si="7"/>
        <v>1</v>
      </c>
    </row>
    <row r="94" spans="1:14" ht="14.4" x14ac:dyDescent="0.25">
      <c r="A94" s="12" t="str">
        <f t="shared" si="5"/>
        <v>45Isabella ChapmanAstra</v>
      </c>
      <c r="B94" s="13">
        <v>45</v>
      </c>
      <c r="C94" s="14" t="s">
        <v>1183</v>
      </c>
      <c r="D94" s="15" t="s">
        <v>1184</v>
      </c>
      <c r="E94" s="20"/>
      <c r="F94" s="16"/>
      <c r="G94" s="20">
        <v>124.6</v>
      </c>
      <c r="H94" s="13"/>
      <c r="I94" s="30"/>
      <c r="J94" s="119"/>
      <c r="K94" s="32"/>
      <c r="L94" s="17">
        <v>10</v>
      </c>
      <c r="M94" s="18">
        <f t="shared" si="6"/>
        <v>1</v>
      </c>
      <c r="N94" s="19">
        <f t="shared" si="7"/>
        <v>1</v>
      </c>
    </row>
    <row r="95" spans="1:14" ht="14.4" x14ac:dyDescent="0.25">
      <c r="A95" s="12" t="str">
        <f t="shared" si="5"/>
        <v>45Makenzie HrubosJenni</v>
      </c>
      <c r="B95" s="13">
        <v>45</v>
      </c>
      <c r="C95" s="14" t="s">
        <v>211</v>
      </c>
      <c r="D95" s="15" t="s">
        <v>212</v>
      </c>
      <c r="E95" s="20"/>
      <c r="F95" s="16"/>
      <c r="G95" s="20">
        <v>170.6</v>
      </c>
      <c r="H95" s="13"/>
      <c r="I95" s="30"/>
      <c r="J95" s="119"/>
      <c r="K95" s="32"/>
      <c r="L95" s="17">
        <v>11</v>
      </c>
      <c r="M95" s="18">
        <f t="shared" si="6"/>
        <v>1</v>
      </c>
      <c r="N95" s="19">
        <f t="shared" si="7"/>
        <v>1</v>
      </c>
    </row>
    <row r="96" spans="1:14" ht="14.4" x14ac:dyDescent="0.25">
      <c r="A96" s="12" t="str">
        <f t="shared" si="5"/>
        <v>45Jace Budd-DoyleChariles Playinacre</v>
      </c>
      <c r="B96" s="13">
        <v>45</v>
      </c>
      <c r="C96" s="14" t="s">
        <v>1185</v>
      </c>
      <c r="D96" s="15" t="s">
        <v>1186</v>
      </c>
      <c r="E96" s="20"/>
      <c r="F96" s="16"/>
      <c r="G96" s="20" t="s">
        <v>478</v>
      </c>
      <c r="H96" s="13"/>
      <c r="I96" s="30"/>
      <c r="J96" s="119"/>
      <c r="K96" s="32"/>
      <c r="L96" s="17"/>
      <c r="M96" s="18">
        <f t="shared" si="6"/>
        <v>0</v>
      </c>
      <c r="N96" s="19">
        <f t="shared" si="7"/>
        <v>0</v>
      </c>
    </row>
    <row r="97" spans="1:14" ht="14.4" x14ac:dyDescent="0.25">
      <c r="A97" s="12" t="str">
        <f t="shared" si="5"/>
        <v>45Vesper AtkinsKentaur Portia</v>
      </c>
      <c r="B97" s="13">
        <v>45</v>
      </c>
      <c r="C97" s="14" t="s">
        <v>1020</v>
      </c>
      <c r="D97" s="15" t="s">
        <v>1187</v>
      </c>
      <c r="E97" s="20"/>
      <c r="F97" s="16"/>
      <c r="G97" s="20" t="s">
        <v>478</v>
      </c>
      <c r="H97" s="13"/>
      <c r="I97" s="30"/>
      <c r="J97" s="119"/>
      <c r="K97" s="32"/>
      <c r="L97" s="17"/>
      <c r="M97" s="18">
        <f t="shared" si="6"/>
        <v>0</v>
      </c>
      <c r="N97" s="19">
        <f t="shared" si="7"/>
        <v>0</v>
      </c>
    </row>
    <row r="98" spans="1:14" ht="14.4" x14ac:dyDescent="0.25">
      <c r="A98" s="12" t="str">
        <f t="shared" si="5"/>
        <v>45Natalia VelkoskiMarglyn Royal Design</v>
      </c>
      <c r="B98" s="13">
        <v>45</v>
      </c>
      <c r="C98" s="14" t="s">
        <v>1188</v>
      </c>
      <c r="D98" s="15" t="s">
        <v>1189</v>
      </c>
      <c r="E98" s="20"/>
      <c r="F98" s="16"/>
      <c r="G98" s="20" t="s">
        <v>478</v>
      </c>
      <c r="H98" s="13"/>
      <c r="I98" s="30"/>
      <c r="J98" s="119"/>
      <c r="K98" s="32"/>
      <c r="L98" s="17"/>
      <c r="M98" s="18">
        <f t="shared" si="6"/>
        <v>0</v>
      </c>
      <c r="N98" s="19">
        <f t="shared" si="7"/>
        <v>0</v>
      </c>
    </row>
    <row r="99" spans="1:14" ht="14.4" x14ac:dyDescent="0.25">
      <c r="A99" s="12" t="str">
        <f t="shared" si="5"/>
        <v>45Elaria AtheisBamborough Lady Caroline</v>
      </c>
      <c r="B99" s="13">
        <v>45</v>
      </c>
      <c r="C99" s="14" t="s">
        <v>971</v>
      </c>
      <c r="D99" s="15" t="s">
        <v>972</v>
      </c>
      <c r="E99" s="20"/>
      <c r="F99" s="16"/>
      <c r="G99" s="20" t="s">
        <v>478</v>
      </c>
      <c r="H99" s="13"/>
      <c r="I99" s="30"/>
      <c r="J99" s="119"/>
      <c r="K99" s="32"/>
      <c r="L99" s="17"/>
      <c r="M99" s="18">
        <f t="shared" si="6"/>
        <v>0</v>
      </c>
      <c r="N99" s="19">
        <f t="shared" si="7"/>
        <v>0</v>
      </c>
    </row>
    <row r="100" spans="1:14" ht="14.4" x14ac:dyDescent="0.25">
      <c r="A100" s="12" t="str">
        <f t="shared" si="5"/>
        <v>45Ruth ElsegoodSongbird Amy</v>
      </c>
      <c r="B100" s="13">
        <v>45</v>
      </c>
      <c r="C100" s="14" t="s">
        <v>242</v>
      </c>
      <c r="D100" s="15" t="s">
        <v>245</v>
      </c>
      <c r="E100" s="20"/>
      <c r="F100" s="16"/>
      <c r="G100" s="20" t="s">
        <v>478</v>
      </c>
      <c r="H100" s="13"/>
      <c r="I100" s="30"/>
      <c r="J100" s="119"/>
      <c r="K100" s="32"/>
      <c r="L100" s="17"/>
      <c r="M100" s="18">
        <f t="shared" si="6"/>
        <v>0</v>
      </c>
      <c r="N100" s="19">
        <f t="shared" si="7"/>
        <v>0</v>
      </c>
    </row>
    <row r="101" spans="1:14" ht="14.4" x14ac:dyDescent="0.25">
      <c r="A101" s="12" t="str">
        <f t="shared" si="5"/>
        <v>45Indianna HirstCleo</v>
      </c>
      <c r="B101" s="13">
        <v>45</v>
      </c>
      <c r="C101" s="14" t="s">
        <v>1190</v>
      </c>
      <c r="D101" s="15" t="s">
        <v>1191</v>
      </c>
      <c r="E101" s="20"/>
      <c r="F101" s="16"/>
      <c r="G101" s="20" t="s">
        <v>478</v>
      </c>
      <c r="H101" s="13"/>
      <c r="I101" s="30"/>
      <c r="J101" s="119"/>
      <c r="K101" s="32"/>
      <c r="L101" s="17"/>
      <c r="M101" s="18">
        <f t="shared" si="6"/>
        <v>0</v>
      </c>
      <c r="N101" s="19">
        <f t="shared" si="7"/>
        <v>0</v>
      </c>
    </row>
    <row r="102" spans="1:14" ht="14.4" x14ac:dyDescent="0.25">
      <c r="A102" s="12" t="str">
        <f t="shared" ref="A102:A133" si="8">CONCATENATE(B102,C102,D102)</f>
        <v/>
      </c>
      <c r="B102" s="13"/>
      <c r="C102" s="14" t="s">
        <v>19</v>
      </c>
      <c r="D102" s="15" t="s">
        <v>19</v>
      </c>
      <c r="E102" s="20"/>
      <c r="F102" s="16"/>
      <c r="G102" s="20"/>
      <c r="H102" s="13"/>
      <c r="I102" s="30"/>
      <c r="J102" s="119"/>
      <c r="K102" s="32"/>
      <c r="L102" s="17"/>
      <c r="M102" s="18">
        <f t="shared" si="6"/>
        <v>0</v>
      </c>
      <c r="N102" s="19">
        <f t="shared" ref="N102:N133" si="9">SUM(M102+$N$5)</f>
        <v>0</v>
      </c>
    </row>
    <row r="103" spans="1:14" ht="14.4" x14ac:dyDescent="0.25">
      <c r="A103" s="12" t="str">
        <f t="shared" si="8"/>
        <v/>
      </c>
      <c r="B103" s="13"/>
      <c r="C103" s="14" t="s">
        <v>19</v>
      </c>
      <c r="D103" s="15" t="s">
        <v>19</v>
      </c>
      <c r="E103" s="20"/>
      <c r="F103" s="16"/>
      <c r="G103" s="20"/>
      <c r="H103" s="13"/>
      <c r="I103" s="30"/>
      <c r="J103" s="119"/>
      <c r="K103" s="32"/>
      <c r="L103" s="17"/>
      <c r="M103" s="18">
        <f t="shared" si="6"/>
        <v>0</v>
      </c>
      <c r="N103" s="19">
        <f t="shared" si="9"/>
        <v>0</v>
      </c>
    </row>
    <row r="104" spans="1:14" ht="14.4" x14ac:dyDescent="0.25">
      <c r="A104" s="12" t="str">
        <f t="shared" si="8"/>
        <v/>
      </c>
      <c r="B104" s="13"/>
      <c r="C104" s="14" t="s">
        <v>19</v>
      </c>
      <c r="D104" s="15"/>
      <c r="E104" s="20"/>
      <c r="F104" s="16"/>
      <c r="G104" s="20"/>
      <c r="H104" s="13"/>
      <c r="I104" s="30"/>
      <c r="J104" s="119"/>
      <c r="K104" s="32"/>
      <c r="L104" s="17"/>
      <c r="M104" s="18">
        <f t="shared" si="6"/>
        <v>0</v>
      </c>
      <c r="N104" s="19">
        <f t="shared" si="9"/>
        <v>0</v>
      </c>
    </row>
    <row r="105" spans="1:14" ht="14.4" x14ac:dyDescent="0.25">
      <c r="A105" s="12" t="str">
        <f t="shared" si="8"/>
        <v/>
      </c>
      <c r="B105" s="13"/>
      <c r="C105" s="14" t="s">
        <v>19</v>
      </c>
      <c r="D105" s="15"/>
      <c r="E105" s="20"/>
      <c r="F105" s="16"/>
      <c r="G105" s="20"/>
      <c r="H105" s="13"/>
      <c r="I105" s="30"/>
      <c r="J105" s="119"/>
      <c r="K105" s="32"/>
      <c r="L105" s="17"/>
      <c r="M105" s="18">
        <f t="shared" si="6"/>
        <v>0</v>
      </c>
      <c r="N105" s="19">
        <f t="shared" si="9"/>
        <v>0</v>
      </c>
    </row>
    <row r="106" spans="1:14" ht="14.4" x14ac:dyDescent="0.25">
      <c r="A106" s="12" t="str">
        <f t="shared" si="8"/>
        <v/>
      </c>
      <c r="B106" s="13"/>
      <c r="C106" s="14" t="s">
        <v>19</v>
      </c>
      <c r="D106" s="15"/>
      <c r="E106" s="20"/>
      <c r="F106" s="16"/>
      <c r="G106" s="20"/>
      <c r="H106" s="13"/>
      <c r="I106" s="30"/>
      <c r="J106" s="119"/>
      <c r="K106" s="32"/>
      <c r="L106" s="17"/>
      <c r="M106" s="18">
        <f t="shared" si="6"/>
        <v>0</v>
      </c>
      <c r="N106" s="19">
        <f t="shared" si="9"/>
        <v>0</v>
      </c>
    </row>
    <row r="107" spans="1:14" ht="14.4" x14ac:dyDescent="0.25">
      <c r="A107" s="12" t="str">
        <f t="shared" si="8"/>
        <v/>
      </c>
      <c r="B107" s="13"/>
      <c r="C107" s="14" t="s">
        <v>19</v>
      </c>
      <c r="D107" s="15"/>
      <c r="E107" s="20"/>
      <c r="F107" s="16"/>
      <c r="G107" s="20"/>
      <c r="H107" s="13"/>
      <c r="I107" s="30"/>
      <c r="J107" s="119"/>
      <c r="K107" s="32"/>
      <c r="L107" s="17"/>
      <c r="M107" s="18">
        <f t="shared" si="6"/>
        <v>0</v>
      </c>
      <c r="N107" s="19">
        <f t="shared" si="9"/>
        <v>0</v>
      </c>
    </row>
    <row r="108" spans="1:14" ht="14.4" x14ac:dyDescent="0.25">
      <c r="A108" s="12" t="str">
        <f t="shared" si="8"/>
        <v/>
      </c>
      <c r="B108" s="13"/>
      <c r="C108" s="14"/>
      <c r="D108" s="15"/>
      <c r="E108" s="20"/>
      <c r="F108" s="16"/>
      <c r="G108" s="20"/>
      <c r="H108" s="13"/>
      <c r="I108" s="30"/>
      <c r="J108" s="119"/>
      <c r="K108" s="32"/>
      <c r="L108" s="17"/>
      <c r="M108" s="18">
        <f t="shared" si="6"/>
        <v>0</v>
      </c>
      <c r="N108" s="19">
        <f t="shared" si="9"/>
        <v>0</v>
      </c>
    </row>
    <row r="109" spans="1:14" ht="14.4" x14ac:dyDescent="0.25">
      <c r="A109" s="12" t="str">
        <f t="shared" si="8"/>
        <v/>
      </c>
      <c r="B109" s="13"/>
      <c r="C109" s="14"/>
      <c r="D109" s="15"/>
      <c r="E109" s="20"/>
      <c r="F109" s="16"/>
      <c r="G109" s="20"/>
      <c r="H109" s="13"/>
      <c r="I109" s="30"/>
      <c r="J109" s="119"/>
      <c r="K109" s="32"/>
      <c r="L109" s="17"/>
      <c r="M109" s="18">
        <f t="shared" si="6"/>
        <v>0</v>
      </c>
      <c r="N109" s="19">
        <f t="shared" si="9"/>
        <v>0</v>
      </c>
    </row>
    <row r="110" spans="1:14" ht="14.4" x14ac:dyDescent="0.25">
      <c r="A110" s="12" t="str">
        <f t="shared" si="8"/>
        <v/>
      </c>
      <c r="B110" s="13"/>
      <c r="C110" s="14"/>
      <c r="D110" s="15"/>
      <c r="E110" s="20"/>
      <c r="F110" s="16"/>
      <c r="G110" s="20"/>
      <c r="H110" s="13"/>
      <c r="I110" s="30"/>
      <c r="J110" s="119"/>
      <c r="K110" s="32"/>
      <c r="L110" s="17"/>
      <c r="M110" s="18">
        <f t="shared" si="6"/>
        <v>0</v>
      </c>
      <c r="N110" s="19">
        <f t="shared" si="9"/>
        <v>0</v>
      </c>
    </row>
    <row r="111" spans="1:14" ht="14.4" x14ac:dyDescent="0.25">
      <c r="A111" s="12" t="str">
        <f t="shared" si="8"/>
        <v/>
      </c>
      <c r="B111" s="13"/>
      <c r="C111" s="14"/>
      <c r="D111" s="15"/>
      <c r="E111" s="20"/>
      <c r="F111" s="16"/>
      <c r="G111" s="20"/>
      <c r="H111" s="13"/>
      <c r="I111" s="30"/>
      <c r="J111" s="119"/>
      <c r="K111" s="32"/>
      <c r="L111" s="17"/>
      <c r="M111" s="18">
        <f t="shared" si="6"/>
        <v>0</v>
      </c>
      <c r="N111" s="19">
        <f t="shared" si="9"/>
        <v>0</v>
      </c>
    </row>
    <row r="112" spans="1:14" ht="14.4" x14ac:dyDescent="0.25">
      <c r="A112" s="12" t="str">
        <f t="shared" si="8"/>
        <v/>
      </c>
      <c r="B112" s="13"/>
      <c r="C112" s="14"/>
      <c r="D112" s="15"/>
      <c r="E112" s="20"/>
      <c r="F112" s="16"/>
      <c r="G112" s="20"/>
      <c r="H112" s="13"/>
      <c r="I112" s="30"/>
      <c r="J112" s="119"/>
      <c r="K112" s="32"/>
      <c r="L112" s="17"/>
      <c r="M112" s="18">
        <f t="shared" si="6"/>
        <v>0</v>
      </c>
      <c r="N112" s="19">
        <f t="shared" si="9"/>
        <v>0</v>
      </c>
    </row>
    <row r="113" spans="1:14" ht="14.4" x14ac:dyDescent="0.25">
      <c r="A113" s="12" t="str">
        <f t="shared" si="8"/>
        <v/>
      </c>
      <c r="B113" s="13"/>
      <c r="C113" s="14"/>
      <c r="D113" s="15"/>
      <c r="E113" s="20"/>
      <c r="F113" s="16"/>
      <c r="G113" s="20"/>
      <c r="H113" s="13"/>
      <c r="I113" s="30"/>
      <c r="J113" s="119"/>
      <c r="K113" s="32"/>
      <c r="L113" s="17"/>
      <c r="M113" s="18">
        <f t="shared" si="6"/>
        <v>0</v>
      </c>
      <c r="N113" s="19">
        <f t="shared" si="9"/>
        <v>0</v>
      </c>
    </row>
    <row r="114" spans="1:14" ht="14.4" x14ac:dyDescent="0.25">
      <c r="A114" s="12" t="str">
        <f t="shared" si="8"/>
        <v/>
      </c>
      <c r="B114" s="13"/>
      <c r="C114" s="14"/>
      <c r="D114" s="15"/>
      <c r="E114" s="20"/>
      <c r="F114" s="16"/>
      <c r="G114" s="20"/>
      <c r="H114" s="13"/>
      <c r="I114" s="30"/>
      <c r="J114" s="119"/>
      <c r="K114" s="32"/>
      <c r="L114" s="17"/>
      <c r="M114" s="18">
        <f t="shared" si="6"/>
        <v>0</v>
      </c>
      <c r="N114" s="19">
        <f t="shared" si="9"/>
        <v>0</v>
      </c>
    </row>
    <row r="115" spans="1:14" ht="14.4" x14ac:dyDescent="0.25">
      <c r="A115" s="12" t="str">
        <f t="shared" si="8"/>
        <v/>
      </c>
      <c r="B115" s="13"/>
      <c r="C115" s="14"/>
      <c r="D115" s="15"/>
      <c r="E115" s="20"/>
      <c r="F115" s="16"/>
      <c r="G115" s="20"/>
      <c r="H115" s="13"/>
      <c r="I115" s="30"/>
      <c r="J115" s="119"/>
      <c r="K115" s="32"/>
      <c r="L115" s="17"/>
      <c r="M115" s="18">
        <f t="shared" si="6"/>
        <v>0</v>
      </c>
      <c r="N115" s="19">
        <f t="shared" si="9"/>
        <v>0</v>
      </c>
    </row>
    <row r="116" spans="1:14" ht="14.4" x14ac:dyDescent="0.25">
      <c r="A116" s="12" t="str">
        <f t="shared" si="8"/>
        <v/>
      </c>
      <c r="B116" s="13"/>
      <c r="C116" s="14"/>
      <c r="D116" s="15"/>
      <c r="E116" s="20"/>
      <c r="F116" s="16"/>
      <c r="G116" s="20"/>
      <c r="H116" s="13"/>
      <c r="I116" s="30"/>
      <c r="J116" s="119"/>
      <c r="K116" s="32"/>
      <c r="L116" s="17"/>
      <c r="M116" s="18">
        <f t="shared" si="6"/>
        <v>0</v>
      </c>
      <c r="N116" s="19">
        <f t="shared" si="9"/>
        <v>0</v>
      </c>
    </row>
    <row r="117" spans="1:14" ht="14.4" x14ac:dyDescent="0.25">
      <c r="A117" s="12" t="str">
        <f t="shared" si="8"/>
        <v/>
      </c>
      <c r="B117" s="13"/>
      <c r="C117" s="14"/>
      <c r="D117" s="15"/>
      <c r="E117" s="20"/>
      <c r="F117" s="16"/>
      <c r="G117" s="20"/>
      <c r="H117" s="13"/>
      <c r="I117" s="30"/>
      <c r="J117" s="119"/>
      <c r="K117" s="32"/>
      <c r="L117" s="17"/>
      <c r="M117" s="18">
        <f t="shared" si="6"/>
        <v>0</v>
      </c>
      <c r="N117" s="19">
        <f t="shared" si="9"/>
        <v>0</v>
      </c>
    </row>
    <row r="118" spans="1:14" ht="14.4" x14ac:dyDescent="0.25">
      <c r="A118" s="12" t="str">
        <f t="shared" si="8"/>
        <v/>
      </c>
      <c r="B118" s="13"/>
      <c r="C118" s="14"/>
      <c r="D118" s="15"/>
      <c r="E118" s="20"/>
      <c r="F118" s="16"/>
      <c r="G118" s="20"/>
      <c r="H118" s="13"/>
      <c r="I118" s="30"/>
      <c r="J118" s="119"/>
      <c r="K118" s="32"/>
      <c r="L118" s="17"/>
      <c r="M118" s="18">
        <f t="shared" si="6"/>
        <v>0</v>
      </c>
      <c r="N118" s="19">
        <f t="shared" si="9"/>
        <v>0</v>
      </c>
    </row>
    <row r="119" spans="1:14" ht="14.4" x14ac:dyDescent="0.25">
      <c r="A119" s="12" t="str">
        <f t="shared" si="8"/>
        <v/>
      </c>
      <c r="B119" s="13"/>
      <c r="C119" s="14"/>
      <c r="D119" s="15"/>
      <c r="E119" s="20"/>
      <c r="F119" s="16"/>
      <c r="G119" s="20"/>
      <c r="H119" s="13"/>
      <c r="I119" s="30"/>
      <c r="J119" s="119"/>
      <c r="K119" s="32"/>
      <c r="L119" s="17"/>
      <c r="M119" s="18">
        <f t="shared" si="6"/>
        <v>0</v>
      </c>
      <c r="N119" s="19">
        <f t="shared" si="9"/>
        <v>0</v>
      </c>
    </row>
    <row r="120" spans="1:14" ht="14.4" x14ac:dyDescent="0.25">
      <c r="A120" s="12" t="str">
        <f t="shared" si="8"/>
        <v/>
      </c>
      <c r="B120" s="13"/>
      <c r="C120" s="14"/>
      <c r="D120" s="15"/>
      <c r="E120" s="20"/>
      <c r="F120" s="16"/>
      <c r="G120" s="20"/>
      <c r="H120" s="13"/>
      <c r="I120" s="30"/>
      <c r="J120" s="119"/>
      <c r="K120" s="32"/>
      <c r="L120" s="17"/>
      <c r="M120" s="18">
        <f t="shared" si="6"/>
        <v>0</v>
      </c>
      <c r="N120" s="19">
        <f t="shared" si="9"/>
        <v>0</v>
      </c>
    </row>
    <row r="121" spans="1:14" ht="14.4" x14ac:dyDescent="0.25">
      <c r="A121" s="12" t="str">
        <f t="shared" si="8"/>
        <v/>
      </c>
      <c r="B121" s="13"/>
      <c r="C121" s="14"/>
      <c r="D121" s="15"/>
      <c r="E121" s="20"/>
      <c r="F121" s="16"/>
      <c r="G121" s="20"/>
      <c r="H121" s="13"/>
      <c r="I121" s="30"/>
      <c r="J121" s="119"/>
      <c r="K121" s="32"/>
      <c r="L121" s="17"/>
      <c r="M121" s="18">
        <f t="shared" si="6"/>
        <v>0</v>
      </c>
      <c r="N121" s="19">
        <f t="shared" si="9"/>
        <v>0</v>
      </c>
    </row>
    <row r="122" spans="1:14" ht="14.4" x14ac:dyDescent="0.25">
      <c r="A122" s="12" t="str">
        <f t="shared" si="8"/>
        <v/>
      </c>
      <c r="B122" s="13"/>
      <c r="C122" s="14"/>
      <c r="D122" s="15"/>
      <c r="E122" s="20"/>
      <c r="F122" s="16"/>
      <c r="G122" s="20"/>
      <c r="H122" s="13"/>
      <c r="I122" s="30"/>
      <c r="J122" s="119"/>
      <c r="K122" s="32"/>
      <c r="L122" s="17"/>
      <c r="M122" s="18">
        <f t="shared" si="6"/>
        <v>0</v>
      </c>
      <c r="N122" s="19">
        <f t="shared" si="9"/>
        <v>0</v>
      </c>
    </row>
    <row r="123" spans="1:14" ht="14.4" x14ac:dyDescent="0.25">
      <c r="A123" s="12" t="str">
        <f t="shared" si="8"/>
        <v/>
      </c>
      <c r="B123" s="13"/>
      <c r="C123" s="14"/>
      <c r="D123" s="15"/>
      <c r="E123" s="20"/>
      <c r="F123" s="16"/>
      <c r="G123" s="20"/>
      <c r="H123" s="13"/>
      <c r="I123" s="30"/>
      <c r="J123" s="119"/>
      <c r="K123" s="32"/>
      <c r="L123" s="17"/>
      <c r="M123" s="18">
        <f t="shared" si="6"/>
        <v>0</v>
      </c>
      <c r="N123" s="19">
        <f t="shared" si="9"/>
        <v>0</v>
      </c>
    </row>
    <row r="124" spans="1:14" ht="14.4" x14ac:dyDescent="0.25">
      <c r="A124" s="12" t="str">
        <f t="shared" si="8"/>
        <v/>
      </c>
      <c r="B124" s="13"/>
      <c r="C124" s="14"/>
      <c r="D124" s="15"/>
      <c r="E124" s="20"/>
      <c r="F124" s="16"/>
      <c r="G124" s="20"/>
      <c r="H124" s="13"/>
      <c r="I124" s="30"/>
      <c r="J124" s="119"/>
      <c r="K124" s="32"/>
      <c r="L124" s="17"/>
      <c r="M124" s="18">
        <f t="shared" si="6"/>
        <v>0</v>
      </c>
      <c r="N124" s="19">
        <f t="shared" si="9"/>
        <v>0</v>
      </c>
    </row>
    <row r="125" spans="1:14" ht="14.4" x14ac:dyDescent="0.25">
      <c r="A125" s="12" t="str">
        <f t="shared" si="8"/>
        <v/>
      </c>
      <c r="B125" s="13"/>
      <c r="C125" s="14"/>
      <c r="D125" s="15"/>
      <c r="E125" s="20"/>
      <c r="F125" s="16"/>
      <c r="G125" s="20"/>
      <c r="H125" s="13"/>
      <c r="I125" s="30"/>
      <c r="J125" s="119"/>
      <c r="K125" s="32"/>
      <c r="L125" s="17"/>
      <c r="M125" s="18">
        <f t="shared" si="6"/>
        <v>0</v>
      </c>
      <c r="N125" s="19">
        <f t="shared" si="9"/>
        <v>0</v>
      </c>
    </row>
    <row r="126" spans="1:14" ht="14.4" x14ac:dyDescent="0.25">
      <c r="A126" s="12" t="str">
        <f t="shared" si="8"/>
        <v/>
      </c>
      <c r="B126" s="13"/>
      <c r="C126" s="14"/>
      <c r="D126" s="15"/>
      <c r="E126" s="20"/>
      <c r="F126" s="16"/>
      <c r="G126" s="20"/>
      <c r="H126" s="13"/>
      <c r="I126" s="30"/>
      <c r="J126" s="119"/>
      <c r="K126" s="32"/>
      <c r="L126" s="17"/>
      <c r="M126" s="18">
        <f t="shared" si="6"/>
        <v>0</v>
      </c>
      <c r="N126" s="19">
        <f t="shared" si="9"/>
        <v>0</v>
      </c>
    </row>
    <row r="127" spans="1:14" ht="14.4" x14ac:dyDescent="0.25">
      <c r="A127" s="12" t="str">
        <f t="shared" si="8"/>
        <v/>
      </c>
      <c r="B127" s="13"/>
      <c r="C127" s="14"/>
      <c r="D127" s="15"/>
      <c r="E127" s="20"/>
      <c r="F127" s="16"/>
      <c r="G127" s="20"/>
      <c r="H127" s="13"/>
      <c r="I127" s="30"/>
      <c r="J127" s="119"/>
      <c r="K127" s="32"/>
      <c r="L127" s="17"/>
      <c r="M127" s="18">
        <f t="shared" si="6"/>
        <v>0</v>
      </c>
      <c r="N127" s="19">
        <f t="shared" si="9"/>
        <v>0</v>
      </c>
    </row>
    <row r="128" spans="1:14" ht="14.4" x14ac:dyDescent="0.25">
      <c r="A128" s="12" t="str">
        <f t="shared" si="8"/>
        <v/>
      </c>
      <c r="B128" s="13"/>
      <c r="C128" s="14"/>
      <c r="D128" s="15"/>
      <c r="E128" s="20"/>
      <c r="F128" s="16"/>
      <c r="G128" s="20"/>
      <c r="H128" s="13"/>
      <c r="I128" s="30"/>
      <c r="J128" s="119"/>
      <c r="K128" s="32"/>
      <c r="L128" s="17"/>
      <c r="M128" s="18">
        <f t="shared" si="6"/>
        <v>0</v>
      </c>
      <c r="N128" s="19">
        <f t="shared" si="9"/>
        <v>0</v>
      </c>
    </row>
    <row r="129" spans="1:14" ht="14.4" x14ac:dyDescent="0.25">
      <c r="A129" s="12" t="str">
        <f t="shared" si="8"/>
        <v/>
      </c>
      <c r="B129" s="13"/>
      <c r="C129" s="14"/>
      <c r="D129" s="15"/>
      <c r="E129" s="20"/>
      <c r="F129" s="16"/>
      <c r="G129" s="20"/>
      <c r="H129" s="13"/>
      <c r="I129" s="30"/>
      <c r="J129" s="119"/>
      <c r="K129" s="32"/>
      <c r="L129" s="17"/>
      <c r="M129" s="18">
        <f t="shared" si="6"/>
        <v>0</v>
      </c>
      <c r="N129" s="19">
        <f t="shared" si="9"/>
        <v>0</v>
      </c>
    </row>
    <row r="130" spans="1:14" ht="14.4" x14ac:dyDescent="0.25">
      <c r="A130" s="12" t="str">
        <f t="shared" si="8"/>
        <v/>
      </c>
      <c r="B130" s="13"/>
      <c r="C130" s="14"/>
      <c r="D130" s="15"/>
      <c r="E130" s="20"/>
      <c r="F130" s="16"/>
      <c r="G130" s="20"/>
      <c r="H130" s="13"/>
      <c r="I130" s="30"/>
      <c r="J130" s="119"/>
      <c r="K130" s="32"/>
      <c r="L130" s="17"/>
      <c r="M130" s="18">
        <f t="shared" si="6"/>
        <v>0</v>
      </c>
      <c r="N130" s="19">
        <f t="shared" si="9"/>
        <v>0</v>
      </c>
    </row>
    <row r="131" spans="1:14" ht="14.4" x14ac:dyDescent="0.25">
      <c r="A131" s="12" t="str">
        <f t="shared" si="8"/>
        <v/>
      </c>
      <c r="B131" s="13"/>
      <c r="C131" s="14"/>
      <c r="D131" s="15"/>
      <c r="E131" s="20"/>
      <c r="F131" s="16"/>
      <c r="G131" s="20"/>
      <c r="H131" s="13"/>
      <c r="I131" s="30"/>
      <c r="J131" s="119"/>
      <c r="K131" s="32"/>
      <c r="L131" s="17"/>
      <c r="M131" s="18">
        <f t="shared" si="6"/>
        <v>0</v>
      </c>
      <c r="N131" s="19">
        <f t="shared" si="9"/>
        <v>0</v>
      </c>
    </row>
    <row r="132" spans="1:14" ht="14.4" x14ac:dyDescent="0.25">
      <c r="A132" s="12" t="str">
        <f t="shared" si="8"/>
        <v/>
      </c>
      <c r="B132" s="13"/>
      <c r="C132" s="14"/>
      <c r="D132" s="15"/>
      <c r="E132" s="20"/>
      <c r="F132" s="16"/>
      <c r="G132" s="20"/>
      <c r="H132" s="13"/>
      <c r="I132" s="30"/>
      <c r="J132" s="119"/>
      <c r="K132" s="32"/>
      <c r="L132" s="17"/>
      <c r="M132" s="18">
        <f t="shared" si="6"/>
        <v>0</v>
      </c>
      <c r="N132" s="19">
        <f t="shared" si="9"/>
        <v>0</v>
      </c>
    </row>
    <row r="133" spans="1:14" ht="14.4" x14ac:dyDescent="0.25">
      <c r="A133" s="12" t="str">
        <f t="shared" si="8"/>
        <v/>
      </c>
      <c r="B133" s="13"/>
      <c r="C133" s="14"/>
      <c r="D133" s="15"/>
      <c r="E133" s="20"/>
      <c r="F133" s="16"/>
      <c r="G133" s="20"/>
      <c r="H133" s="13"/>
      <c r="I133" s="30"/>
      <c r="J133" s="119"/>
      <c r="K133" s="32"/>
      <c r="L133" s="17"/>
      <c r="M133" s="18">
        <f t="shared" si="6"/>
        <v>0</v>
      </c>
      <c r="N133" s="19">
        <f t="shared" si="9"/>
        <v>0</v>
      </c>
    </row>
    <row r="134" spans="1:14" ht="14.4" x14ac:dyDescent="0.25">
      <c r="A134" s="12" t="str">
        <f t="shared" ref="A134:A151" si="10">CONCATENATE(B134,C134,D134)</f>
        <v/>
      </c>
      <c r="B134" s="13"/>
      <c r="C134" s="14"/>
      <c r="D134" s="15"/>
      <c r="E134" s="20"/>
      <c r="F134" s="16"/>
      <c r="G134" s="20"/>
      <c r="H134" s="13"/>
      <c r="I134" s="30"/>
      <c r="J134" s="119"/>
      <c r="K134" s="32"/>
      <c r="L134" s="17"/>
      <c r="M134" s="18">
        <f t="shared" ref="M134:M151" si="11">IF(L134=1,7,IF(L134=2,6,IF(L134=3,5,IF(L134=4,4,IF(L134=5,3,IF(L134=6,2,IF(L134&gt;=6,1,0)))))))</f>
        <v>0</v>
      </c>
      <c r="N134" s="19">
        <f t="shared" ref="N134:N151" si="12">SUM(M134+$N$5)</f>
        <v>0</v>
      </c>
    </row>
    <row r="135" spans="1:14" ht="14.4" x14ac:dyDescent="0.25">
      <c r="A135" s="12" t="str">
        <f t="shared" si="10"/>
        <v/>
      </c>
      <c r="B135" s="13"/>
      <c r="C135" s="14"/>
      <c r="D135" s="15"/>
      <c r="E135" s="20"/>
      <c r="F135" s="16"/>
      <c r="G135" s="20"/>
      <c r="H135" s="13"/>
      <c r="I135" s="30"/>
      <c r="J135" s="119"/>
      <c r="K135" s="32"/>
      <c r="L135" s="17"/>
      <c r="M135" s="18">
        <f t="shared" si="11"/>
        <v>0</v>
      </c>
      <c r="N135" s="19">
        <f t="shared" si="12"/>
        <v>0</v>
      </c>
    </row>
    <row r="136" spans="1:14" ht="14.4" x14ac:dyDescent="0.25">
      <c r="A136" s="12" t="str">
        <f t="shared" si="10"/>
        <v/>
      </c>
      <c r="B136" s="13"/>
      <c r="C136" s="14"/>
      <c r="D136" s="15"/>
      <c r="E136" s="20"/>
      <c r="F136" s="16"/>
      <c r="G136" s="20"/>
      <c r="H136" s="13"/>
      <c r="I136" s="30"/>
      <c r="J136" s="119"/>
      <c r="K136" s="32"/>
      <c r="L136" s="17"/>
      <c r="M136" s="18">
        <f t="shared" si="11"/>
        <v>0</v>
      </c>
      <c r="N136" s="19">
        <f t="shared" si="12"/>
        <v>0</v>
      </c>
    </row>
    <row r="137" spans="1:14" ht="14.4" x14ac:dyDescent="0.25">
      <c r="A137" s="12" t="str">
        <f t="shared" si="10"/>
        <v/>
      </c>
      <c r="B137" s="13"/>
      <c r="C137" s="14"/>
      <c r="D137" s="15"/>
      <c r="E137" s="20"/>
      <c r="F137" s="16"/>
      <c r="G137" s="20"/>
      <c r="H137" s="13"/>
      <c r="I137" s="30"/>
      <c r="J137" s="119"/>
      <c r="K137" s="32"/>
      <c r="L137" s="17"/>
      <c r="M137" s="18">
        <f t="shared" si="11"/>
        <v>0</v>
      </c>
      <c r="N137" s="19">
        <f t="shared" si="12"/>
        <v>0</v>
      </c>
    </row>
    <row r="138" spans="1:14" ht="14.4" x14ac:dyDescent="0.25">
      <c r="A138" s="12" t="str">
        <f t="shared" si="10"/>
        <v/>
      </c>
      <c r="B138" s="13"/>
      <c r="C138" s="14"/>
      <c r="D138" s="15"/>
      <c r="E138" s="20"/>
      <c r="F138" s="16"/>
      <c r="G138" s="20"/>
      <c r="H138" s="13"/>
      <c r="I138" s="30"/>
      <c r="J138" s="119"/>
      <c r="K138" s="32"/>
      <c r="L138" s="17"/>
      <c r="M138" s="18">
        <f t="shared" si="11"/>
        <v>0</v>
      </c>
      <c r="N138" s="19">
        <f t="shared" si="12"/>
        <v>0</v>
      </c>
    </row>
    <row r="139" spans="1:14" ht="14.4" x14ac:dyDescent="0.25">
      <c r="A139" s="12" t="str">
        <f t="shared" si="10"/>
        <v/>
      </c>
      <c r="B139" s="13"/>
      <c r="C139" s="14"/>
      <c r="D139" s="15"/>
      <c r="E139" s="20"/>
      <c r="F139" s="16"/>
      <c r="G139" s="20"/>
      <c r="H139" s="13"/>
      <c r="I139" s="30"/>
      <c r="J139" s="119"/>
      <c r="K139" s="32"/>
      <c r="L139" s="17"/>
      <c r="M139" s="18">
        <f t="shared" si="11"/>
        <v>0</v>
      </c>
      <c r="N139" s="19">
        <f t="shared" si="12"/>
        <v>0</v>
      </c>
    </row>
    <row r="140" spans="1:14" ht="14.4" x14ac:dyDescent="0.25">
      <c r="A140" s="12" t="str">
        <f t="shared" si="10"/>
        <v/>
      </c>
      <c r="B140" s="13"/>
      <c r="C140" s="14"/>
      <c r="D140" s="15"/>
      <c r="E140" s="20"/>
      <c r="F140" s="16"/>
      <c r="G140" s="20"/>
      <c r="H140" s="13"/>
      <c r="I140" s="30"/>
      <c r="J140" s="119"/>
      <c r="K140" s="32"/>
      <c r="L140" s="17"/>
      <c r="M140" s="18">
        <f t="shared" si="11"/>
        <v>0</v>
      </c>
      <c r="N140" s="19">
        <f t="shared" si="12"/>
        <v>0</v>
      </c>
    </row>
    <row r="141" spans="1:14" ht="14.4" x14ac:dyDescent="0.25">
      <c r="A141" s="12" t="str">
        <f t="shared" si="10"/>
        <v/>
      </c>
      <c r="B141" s="13"/>
      <c r="C141" s="14"/>
      <c r="D141" s="15"/>
      <c r="E141" s="20"/>
      <c r="F141" s="16"/>
      <c r="G141" s="20"/>
      <c r="H141" s="13"/>
      <c r="I141" s="30"/>
      <c r="J141" s="119"/>
      <c r="K141" s="32"/>
      <c r="L141" s="17"/>
      <c r="M141" s="18">
        <f t="shared" si="11"/>
        <v>0</v>
      </c>
      <c r="N141" s="19">
        <f t="shared" si="12"/>
        <v>0</v>
      </c>
    </row>
    <row r="142" spans="1:14" ht="14.4" x14ac:dyDescent="0.25">
      <c r="A142" s="12" t="str">
        <f t="shared" si="10"/>
        <v/>
      </c>
      <c r="B142" s="13"/>
      <c r="C142" s="242"/>
      <c r="D142" s="15"/>
      <c r="E142" s="20"/>
      <c r="F142" s="16"/>
      <c r="G142" s="20"/>
      <c r="H142" s="13"/>
      <c r="I142" s="30"/>
      <c r="J142" s="119"/>
      <c r="K142" s="32"/>
      <c r="L142" s="17"/>
      <c r="M142" s="18">
        <f t="shared" si="11"/>
        <v>0</v>
      </c>
      <c r="N142" s="19">
        <f t="shared" si="12"/>
        <v>0</v>
      </c>
    </row>
    <row r="143" spans="1:14" ht="14.4" x14ac:dyDescent="0.25">
      <c r="A143" s="12" t="str">
        <f t="shared" si="10"/>
        <v/>
      </c>
      <c r="B143" s="13"/>
      <c r="C143" s="242"/>
      <c r="D143" s="15"/>
      <c r="E143" s="20"/>
      <c r="F143" s="16"/>
      <c r="G143" s="20"/>
      <c r="H143" s="13"/>
      <c r="I143" s="30"/>
      <c r="J143" s="119"/>
      <c r="K143" s="32"/>
      <c r="L143" s="17"/>
      <c r="M143" s="18">
        <f t="shared" si="11"/>
        <v>0</v>
      </c>
      <c r="N143" s="19">
        <f t="shared" si="12"/>
        <v>0</v>
      </c>
    </row>
    <row r="144" spans="1:14" ht="14.4" x14ac:dyDescent="0.25">
      <c r="A144" s="12" t="str">
        <f t="shared" si="10"/>
        <v/>
      </c>
      <c r="B144" s="13"/>
      <c r="C144" s="242"/>
      <c r="D144" s="238"/>
      <c r="E144" s="20"/>
      <c r="F144" s="16"/>
      <c r="G144" s="20"/>
      <c r="H144" s="13"/>
      <c r="I144" s="30"/>
      <c r="J144" s="119"/>
      <c r="K144" s="32"/>
      <c r="L144" s="17"/>
      <c r="M144" s="18">
        <f t="shared" si="11"/>
        <v>0</v>
      </c>
      <c r="N144" s="19">
        <f t="shared" si="12"/>
        <v>0</v>
      </c>
    </row>
    <row r="145" spans="1:14" ht="14.4" x14ac:dyDescent="0.25">
      <c r="A145" s="12" t="str">
        <f t="shared" si="10"/>
        <v/>
      </c>
      <c r="B145" s="13"/>
      <c r="C145" s="14"/>
      <c r="D145" s="15"/>
      <c r="E145" s="20"/>
      <c r="F145" s="16"/>
      <c r="G145" s="20"/>
      <c r="H145" s="13"/>
      <c r="I145" s="30"/>
      <c r="J145" s="119"/>
      <c r="K145" s="32"/>
      <c r="L145" s="17"/>
      <c r="M145" s="18">
        <f t="shared" si="11"/>
        <v>0</v>
      </c>
      <c r="N145" s="19">
        <f t="shared" si="12"/>
        <v>0</v>
      </c>
    </row>
    <row r="146" spans="1:14" ht="14.4" x14ac:dyDescent="0.25">
      <c r="A146" s="12" t="str">
        <f t="shared" si="10"/>
        <v/>
      </c>
      <c r="B146" s="13"/>
      <c r="C146" s="14"/>
      <c r="D146" s="238"/>
      <c r="E146" s="20"/>
      <c r="F146" s="16"/>
      <c r="G146" s="20"/>
      <c r="H146" s="13"/>
      <c r="I146" s="30"/>
      <c r="J146" s="119"/>
      <c r="K146" s="32"/>
      <c r="L146" s="17"/>
      <c r="M146" s="18">
        <f t="shared" si="11"/>
        <v>0</v>
      </c>
      <c r="N146" s="19">
        <f t="shared" si="12"/>
        <v>0</v>
      </c>
    </row>
    <row r="147" spans="1:14" ht="14.4" x14ac:dyDescent="0.25">
      <c r="A147" s="12" t="str">
        <f t="shared" si="10"/>
        <v/>
      </c>
      <c r="B147" s="13"/>
      <c r="C147" s="14"/>
      <c r="D147" s="238"/>
      <c r="E147" s="20"/>
      <c r="F147" s="16"/>
      <c r="G147" s="20"/>
      <c r="H147" s="13"/>
      <c r="I147" s="30"/>
      <c r="J147" s="119"/>
      <c r="K147" s="32"/>
      <c r="L147" s="17"/>
      <c r="M147" s="18">
        <f t="shared" si="11"/>
        <v>0</v>
      </c>
      <c r="N147" s="19">
        <f t="shared" si="12"/>
        <v>0</v>
      </c>
    </row>
    <row r="148" spans="1:14" ht="14.4" x14ac:dyDescent="0.25">
      <c r="A148" s="12" t="str">
        <f t="shared" si="10"/>
        <v/>
      </c>
      <c r="B148" s="13"/>
      <c r="C148" s="14"/>
      <c r="D148" s="238"/>
      <c r="E148" s="20"/>
      <c r="F148" s="16"/>
      <c r="G148" s="20"/>
      <c r="H148" s="13"/>
      <c r="I148" s="30"/>
      <c r="J148" s="119"/>
      <c r="K148" s="32"/>
      <c r="L148" s="17"/>
      <c r="M148" s="18">
        <f t="shared" si="11"/>
        <v>0</v>
      </c>
      <c r="N148" s="19">
        <f t="shared" si="12"/>
        <v>0</v>
      </c>
    </row>
    <row r="149" spans="1:14" ht="14.4" x14ac:dyDescent="0.25">
      <c r="A149" s="12" t="str">
        <f t="shared" si="10"/>
        <v/>
      </c>
      <c r="B149" s="13"/>
      <c r="C149" s="14"/>
      <c r="D149" s="238"/>
      <c r="E149" s="20"/>
      <c r="F149" s="16"/>
      <c r="G149" s="20"/>
      <c r="H149" s="13"/>
      <c r="I149" s="30"/>
      <c r="J149" s="119"/>
      <c r="K149" s="32"/>
      <c r="L149" s="17"/>
      <c r="M149" s="18">
        <f t="shared" si="11"/>
        <v>0</v>
      </c>
      <c r="N149" s="19">
        <f t="shared" si="12"/>
        <v>0</v>
      </c>
    </row>
    <row r="150" spans="1:14" ht="14.4" x14ac:dyDescent="0.25">
      <c r="A150" s="12" t="str">
        <f t="shared" si="10"/>
        <v/>
      </c>
      <c r="B150" s="13"/>
      <c r="C150" s="14"/>
      <c r="D150" s="15"/>
      <c r="E150" s="20"/>
      <c r="F150" s="16"/>
      <c r="G150" s="20"/>
      <c r="H150" s="13"/>
      <c r="I150" s="30"/>
      <c r="J150" s="119"/>
      <c r="K150" s="32"/>
      <c r="L150" s="17"/>
      <c r="M150" s="18">
        <f t="shared" si="11"/>
        <v>0</v>
      </c>
      <c r="N150" s="19">
        <f t="shared" si="12"/>
        <v>0</v>
      </c>
    </row>
    <row r="151" spans="1:14" ht="14.4" x14ac:dyDescent="0.25">
      <c r="A151" s="12" t="str">
        <f t="shared" si="10"/>
        <v/>
      </c>
      <c r="B151" s="13"/>
      <c r="C151" s="14"/>
      <c r="D151" s="15"/>
      <c r="E151" s="20"/>
      <c r="F151" s="16"/>
      <c r="G151" s="20"/>
      <c r="H151" s="13"/>
      <c r="I151" s="30"/>
      <c r="J151" s="119"/>
      <c r="K151" s="32"/>
      <c r="L151" s="17"/>
      <c r="M151" s="18">
        <f t="shared" si="11"/>
        <v>0</v>
      </c>
      <c r="N151" s="19">
        <f t="shared" si="12"/>
        <v>0</v>
      </c>
    </row>
  </sheetData>
  <autoFilter ref="A3:N151" xr:uid="{E05E81AF-BF9F-4E36-A9D6-7BB1A8CDA224}">
    <filterColumn colId="6" showButton="0"/>
    <filterColumn colId="7" showButton="0"/>
    <filterColumn colId="8" showButton="0"/>
    <filterColumn colId="9" showButton="0"/>
    <sortState xmlns:xlrd2="http://schemas.microsoft.com/office/spreadsheetml/2017/richdata2" ref="A8:N151">
      <sortCondition ref="B3:B151"/>
    </sortState>
  </autoFilter>
  <mergeCells count="19">
    <mergeCell ref="F3:F4"/>
    <mergeCell ref="E1:J1"/>
    <mergeCell ref="L1:M1"/>
    <mergeCell ref="B2:M2"/>
    <mergeCell ref="G3:K3"/>
    <mergeCell ref="M3:M5"/>
    <mergeCell ref="K4:K5"/>
    <mergeCell ref="E5:F5"/>
    <mergeCell ref="L3:L5"/>
    <mergeCell ref="G4:G5"/>
    <mergeCell ref="H4:H5"/>
    <mergeCell ref="I4:I5"/>
    <mergeCell ref="J4:J5"/>
    <mergeCell ref="B1:C1"/>
    <mergeCell ref="A3:A5"/>
    <mergeCell ref="B3:B5"/>
    <mergeCell ref="C3:C5"/>
    <mergeCell ref="D3:D5"/>
    <mergeCell ref="E3:E4"/>
  </mergeCells>
  <conditionalFormatting sqref="C1:D5">
    <cfRule type="duplicateValues" dxfId="9" priority="598"/>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EA473-F45F-4277-8343-A4C39B55EF07}">
  <sheetPr codeName="Sheet35">
    <tabColor rgb="FFC00000"/>
  </sheetPr>
  <dimension ref="A1:P131"/>
  <sheetViews>
    <sheetView workbookViewId="0">
      <pane ySplit="5" topLeftCell="A6" activePane="bottomLeft" state="frozen"/>
      <selection activeCell="H23" sqref="H23"/>
      <selection pane="bottomLeft" activeCell="J8" sqref="J8"/>
    </sheetView>
  </sheetViews>
  <sheetFormatPr defaultColWidth="9.109375" defaultRowHeight="13.2" x14ac:dyDescent="0.25"/>
  <cols>
    <col min="1" max="1" width="37.88671875" bestFit="1" customWidth="1"/>
    <col min="2" max="2" width="6.6640625" customWidth="1"/>
    <col min="3" max="3" width="18.6640625" bestFit="1" customWidth="1"/>
    <col min="4" max="4" width="27" bestFit="1" customWidth="1"/>
    <col min="5" max="5" width="10.6640625" bestFit="1" customWidth="1"/>
    <col min="6" max="6" width="16.33203125" bestFit="1" customWidth="1"/>
    <col min="7" max="10" width="6.5546875" bestFit="1" customWidth="1"/>
    <col min="11" max="11" width="15.109375" bestFit="1" customWidth="1"/>
    <col min="12" max="12" width="7" bestFit="1" customWidth="1"/>
    <col min="13" max="13" width="12.88671875" bestFit="1" customWidth="1"/>
    <col min="14" max="14" width="30.5546875" bestFit="1" customWidth="1"/>
  </cols>
  <sheetData>
    <row r="1" spans="1:16" s="9" customFormat="1" ht="22.5" customHeight="1" thickBot="1" x14ac:dyDescent="0.3">
      <c r="A1" s="76">
        <f>SUM(A2-1)</f>
        <v>8</v>
      </c>
      <c r="B1" s="559" t="s">
        <v>98</v>
      </c>
      <c r="C1" s="560"/>
      <c r="D1" s="7" t="s">
        <v>11</v>
      </c>
      <c r="E1" s="539" t="s">
        <v>1335</v>
      </c>
      <c r="F1" s="540"/>
      <c r="G1" s="540"/>
      <c r="H1" s="540"/>
      <c r="I1" s="540"/>
      <c r="J1" s="540"/>
      <c r="K1" s="8" t="s">
        <v>12</v>
      </c>
      <c r="L1" s="541" t="s">
        <v>160</v>
      </c>
      <c r="M1" s="542"/>
      <c r="N1" s="8" t="s">
        <v>22</v>
      </c>
    </row>
    <row r="2" spans="1:16" s="9" customFormat="1" ht="22.5" customHeight="1" thickBot="1" x14ac:dyDescent="0.3">
      <c r="A2" s="1">
        <f>COUNTA(_xlfn.UNIQUE(D7:D231))</f>
        <v>9</v>
      </c>
      <c r="B2" s="543" t="s">
        <v>23</v>
      </c>
      <c r="C2" s="544"/>
      <c r="D2" s="544"/>
      <c r="E2" s="544"/>
      <c r="F2" s="544"/>
      <c r="G2" s="544"/>
      <c r="H2" s="544"/>
      <c r="I2" s="544"/>
      <c r="J2" s="544"/>
      <c r="K2" s="544"/>
      <c r="L2" s="544"/>
      <c r="M2" s="545"/>
      <c r="N2" s="10" t="s">
        <v>24</v>
      </c>
    </row>
    <row r="3" spans="1:16" s="9" customFormat="1" ht="14.4" thickBot="1" x14ac:dyDescent="0.3">
      <c r="A3" s="524" t="s">
        <v>25</v>
      </c>
      <c r="B3" s="527" t="s">
        <v>13</v>
      </c>
      <c r="C3" s="530" t="s">
        <v>14</v>
      </c>
      <c r="D3" s="533" t="s">
        <v>15</v>
      </c>
      <c r="E3" s="536" t="s">
        <v>26</v>
      </c>
      <c r="F3" s="533" t="s">
        <v>18</v>
      </c>
      <c r="G3" s="539" t="s">
        <v>99</v>
      </c>
      <c r="H3" s="540"/>
      <c r="I3" s="540"/>
      <c r="J3" s="540"/>
      <c r="K3" s="546"/>
      <c r="L3" s="552" t="s">
        <v>10</v>
      </c>
      <c r="M3" s="547" t="s">
        <v>16</v>
      </c>
      <c r="N3" s="44" t="s">
        <v>27</v>
      </c>
    </row>
    <row r="4" spans="1:16" s="9" customFormat="1" ht="14.4" thickBot="1" x14ac:dyDescent="0.3">
      <c r="A4" s="525"/>
      <c r="B4" s="528"/>
      <c r="C4" s="531"/>
      <c r="D4" s="534"/>
      <c r="E4" s="537"/>
      <c r="F4" s="538"/>
      <c r="G4" s="555" t="s">
        <v>100</v>
      </c>
      <c r="H4" s="557" t="s">
        <v>101</v>
      </c>
      <c r="I4" s="557" t="s">
        <v>102</v>
      </c>
      <c r="J4" s="557" t="s">
        <v>103</v>
      </c>
      <c r="K4" s="533" t="s">
        <v>104</v>
      </c>
      <c r="L4" s="553"/>
      <c r="M4" s="548"/>
      <c r="N4" s="11" t="s">
        <v>1334</v>
      </c>
    </row>
    <row r="5" spans="1:16" s="9" customFormat="1" ht="14.4" thickBot="1" x14ac:dyDescent="0.3">
      <c r="A5" s="526"/>
      <c r="B5" s="529"/>
      <c r="C5" s="532"/>
      <c r="D5" s="535"/>
      <c r="E5" s="550" t="s">
        <v>17</v>
      </c>
      <c r="F5" s="551"/>
      <c r="G5" s="556"/>
      <c r="H5" s="558"/>
      <c r="I5" s="558"/>
      <c r="J5" s="558"/>
      <c r="K5" s="535"/>
      <c r="L5" s="554"/>
      <c r="M5" s="549"/>
      <c r="N5" s="45">
        <f>IF(N4=1,0,IF(N4=2,1,IF(N4=3,2,0)))</f>
        <v>0</v>
      </c>
    </row>
    <row r="6" spans="1:16" ht="14.4" x14ac:dyDescent="0.25">
      <c r="A6" s="338" t="s">
        <v>125</v>
      </c>
      <c r="B6" s="88">
        <v>65</v>
      </c>
      <c r="C6" s="89" t="s">
        <v>95</v>
      </c>
      <c r="D6" s="90" t="s">
        <v>93</v>
      </c>
      <c r="E6" s="91">
        <v>6000001</v>
      </c>
      <c r="F6" s="92" t="s">
        <v>94</v>
      </c>
      <c r="G6" s="91"/>
      <c r="H6" s="88">
        <v>45</v>
      </c>
      <c r="I6" s="93"/>
      <c r="J6" s="118"/>
      <c r="K6" s="94"/>
      <c r="L6" s="95">
        <v>3</v>
      </c>
      <c r="M6" s="96">
        <f>IF(L6=1,7,IF(L6=2,6,IF(L6=3,5,IF(L6=4,4,IF(L6=5,3,IF(L6=6,2,IF(L6&gt;=6,1,0)))))))</f>
        <v>5</v>
      </c>
      <c r="N6" s="97">
        <f>SUM(M6+$N$5)*2</f>
        <v>10</v>
      </c>
      <c r="O6" s="29"/>
      <c r="P6" s="29"/>
    </row>
    <row r="7" spans="1:16" ht="14.4" x14ac:dyDescent="0.25">
      <c r="A7" s="12" t="str">
        <f t="shared" ref="A7:A70" si="0">CONCATENATE(B7,C7,D7)</f>
        <v>95Caitlin WorthJerry Seinfair</v>
      </c>
      <c r="B7" s="13">
        <v>95</v>
      </c>
      <c r="C7" s="242" t="s">
        <v>499</v>
      </c>
      <c r="D7" s="238" t="s">
        <v>500</v>
      </c>
      <c r="E7" s="20"/>
      <c r="F7" s="16"/>
      <c r="G7" s="20"/>
      <c r="H7" s="13"/>
      <c r="I7" s="30"/>
      <c r="J7" s="119">
        <v>1</v>
      </c>
      <c r="K7" s="32"/>
      <c r="L7" s="17">
        <v>1</v>
      </c>
      <c r="M7" s="18">
        <f t="shared" ref="M7:M48" si="1">IF(L7=1,7,IF(L7=2,6,IF(L7=3,5,IF(L7=4,4,IF(L7=5,3,IF(L7=6,2,IF(L7&gt;=6,1,0)))))))</f>
        <v>7</v>
      </c>
      <c r="N7" s="97">
        <f t="shared" ref="N7:N14" si="2">SUM(M7+$N$5)*2</f>
        <v>14</v>
      </c>
      <c r="O7" s="29"/>
      <c r="P7" s="29"/>
    </row>
    <row r="8" spans="1:16" ht="14.4" x14ac:dyDescent="0.25">
      <c r="A8" s="12" t="str">
        <f t="shared" si="0"/>
        <v>95Amberlee BrownMaccacino</v>
      </c>
      <c r="B8" s="13">
        <v>95</v>
      </c>
      <c r="C8" s="242" t="s">
        <v>586</v>
      </c>
      <c r="D8" s="238" t="s">
        <v>587</v>
      </c>
      <c r="E8" s="20"/>
      <c r="F8" s="16"/>
      <c r="G8" s="20"/>
      <c r="H8" s="13"/>
      <c r="I8" s="30"/>
      <c r="J8" s="119">
        <v>2</v>
      </c>
      <c r="K8" s="32"/>
      <c r="L8" s="17">
        <v>2</v>
      </c>
      <c r="M8" s="18">
        <f t="shared" si="1"/>
        <v>6</v>
      </c>
      <c r="N8" s="97">
        <f t="shared" si="2"/>
        <v>12</v>
      </c>
      <c r="O8" s="29"/>
      <c r="P8" s="29"/>
    </row>
    <row r="9" spans="1:16" ht="14.4" x14ac:dyDescent="0.25">
      <c r="A9" s="12" t="str">
        <f t="shared" si="0"/>
        <v>80Amberlee BrownRed Dar Jon</v>
      </c>
      <c r="B9" s="13">
        <v>80</v>
      </c>
      <c r="C9" s="242" t="s">
        <v>586</v>
      </c>
      <c r="D9" s="238" t="s">
        <v>797</v>
      </c>
      <c r="E9" s="20"/>
      <c r="F9" s="16"/>
      <c r="G9" s="20"/>
      <c r="H9" s="13"/>
      <c r="I9" s="30">
        <v>1</v>
      </c>
      <c r="J9" s="119"/>
      <c r="K9" s="32"/>
      <c r="L9" s="17">
        <v>1</v>
      </c>
      <c r="M9" s="18">
        <f t="shared" si="1"/>
        <v>7</v>
      </c>
      <c r="N9" s="97">
        <f t="shared" si="2"/>
        <v>14</v>
      </c>
      <c r="O9" s="29"/>
      <c r="P9" s="29"/>
    </row>
    <row r="10" spans="1:16" ht="14.4" x14ac:dyDescent="0.25">
      <c r="A10" s="12" t="str">
        <f t="shared" si="0"/>
        <v>65Lieve LudgateKirralea Showman</v>
      </c>
      <c r="B10" s="13">
        <v>65</v>
      </c>
      <c r="C10" s="242" t="s">
        <v>727</v>
      </c>
      <c r="D10" s="415" t="s">
        <v>728</v>
      </c>
      <c r="E10" s="416" t="s">
        <v>1333</v>
      </c>
      <c r="F10" s="16"/>
      <c r="G10" s="20"/>
      <c r="H10" s="13">
        <v>1</v>
      </c>
      <c r="I10" s="30"/>
      <c r="J10" s="119"/>
      <c r="K10" s="32"/>
      <c r="L10" s="17">
        <v>1</v>
      </c>
      <c r="M10" s="18">
        <f t="shared" si="1"/>
        <v>7</v>
      </c>
      <c r="N10" s="97">
        <f t="shared" si="2"/>
        <v>14</v>
      </c>
      <c r="O10" s="29"/>
      <c r="P10" s="29"/>
    </row>
    <row r="11" spans="1:16" ht="14.4" x14ac:dyDescent="0.25">
      <c r="A11" s="12" t="str">
        <f t="shared" si="0"/>
        <v>65Ruth ElsegoodKarlinda Gus</v>
      </c>
      <c r="B11" s="13">
        <v>65</v>
      </c>
      <c r="C11" s="242" t="s">
        <v>242</v>
      </c>
      <c r="D11" s="415" t="s">
        <v>1259</v>
      </c>
      <c r="E11" s="416" t="s">
        <v>1333</v>
      </c>
      <c r="F11" s="16"/>
      <c r="G11" s="20"/>
      <c r="H11" s="13">
        <v>2</v>
      </c>
      <c r="I11" s="30"/>
      <c r="J11" s="119"/>
      <c r="K11" s="32"/>
      <c r="L11" s="17">
        <v>2</v>
      </c>
      <c r="M11" s="18">
        <f t="shared" si="1"/>
        <v>6</v>
      </c>
      <c r="N11" s="97">
        <f t="shared" si="2"/>
        <v>12</v>
      </c>
      <c r="O11" s="29"/>
      <c r="P11" s="29"/>
    </row>
    <row r="12" spans="1:16" ht="14.4" x14ac:dyDescent="0.25">
      <c r="A12" s="12" t="str">
        <f t="shared" si="0"/>
        <v>65Amy ChallenorKoonawarra Fighter Pilot</v>
      </c>
      <c r="B12" s="13">
        <v>65</v>
      </c>
      <c r="C12" s="242" t="s">
        <v>313</v>
      </c>
      <c r="D12" s="238" t="s">
        <v>314</v>
      </c>
      <c r="E12" s="271" t="s">
        <v>1332</v>
      </c>
      <c r="F12" s="16"/>
      <c r="G12" s="20"/>
      <c r="H12" s="13">
        <v>1</v>
      </c>
      <c r="I12" s="30"/>
      <c r="J12" s="119"/>
      <c r="K12" s="32"/>
      <c r="L12" s="17">
        <v>1</v>
      </c>
      <c r="M12" s="18">
        <f t="shared" si="1"/>
        <v>7</v>
      </c>
      <c r="N12" s="97">
        <f t="shared" si="2"/>
        <v>14</v>
      </c>
      <c r="O12" s="29"/>
      <c r="P12" s="29"/>
    </row>
    <row r="13" spans="1:16" ht="14.4" x14ac:dyDescent="0.25">
      <c r="A13" s="12" t="str">
        <f t="shared" si="0"/>
        <v>65Kaeleigh BrownMystic Shadows Celtic Wizard</v>
      </c>
      <c r="B13" s="13">
        <v>65</v>
      </c>
      <c r="C13" s="242" t="s">
        <v>320</v>
      </c>
      <c r="D13" s="238" t="s">
        <v>321</v>
      </c>
      <c r="E13" s="271" t="s">
        <v>1332</v>
      </c>
      <c r="F13" s="16"/>
      <c r="G13" s="20"/>
      <c r="H13" s="13">
        <v>2</v>
      </c>
      <c r="I13" s="30"/>
      <c r="J13" s="119"/>
      <c r="K13" s="32"/>
      <c r="L13" s="17">
        <v>2</v>
      </c>
      <c r="M13" s="18">
        <f t="shared" si="1"/>
        <v>6</v>
      </c>
      <c r="N13" s="97">
        <f t="shared" si="2"/>
        <v>12</v>
      </c>
      <c r="O13" s="29"/>
      <c r="P13" s="29"/>
    </row>
    <row r="14" spans="1:16" ht="14.4" x14ac:dyDescent="0.25">
      <c r="A14" s="12" t="str">
        <f t="shared" si="0"/>
        <v>65Emily CarpenterFabulistic</v>
      </c>
      <c r="B14" s="13">
        <v>65</v>
      </c>
      <c r="C14" s="14" t="s">
        <v>302</v>
      </c>
      <c r="D14" s="15" t="s">
        <v>1336</v>
      </c>
      <c r="E14" s="271" t="s">
        <v>1332</v>
      </c>
      <c r="F14" s="16"/>
      <c r="G14" s="20"/>
      <c r="H14" s="13">
        <v>3</v>
      </c>
      <c r="I14" s="30"/>
      <c r="J14" s="119"/>
      <c r="K14" s="32"/>
      <c r="L14" s="17">
        <v>3</v>
      </c>
      <c r="M14" s="18">
        <f t="shared" si="1"/>
        <v>5</v>
      </c>
      <c r="N14" s="97">
        <f t="shared" si="2"/>
        <v>10</v>
      </c>
      <c r="O14" s="29"/>
      <c r="P14" s="29"/>
    </row>
    <row r="15" spans="1:16" ht="14.4" x14ac:dyDescent="0.25">
      <c r="A15" s="12" t="str">
        <f t="shared" si="0"/>
        <v/>
      </c>
      <c r="B15" s="13"/>
      <c r="C15" s="14"/>
      <c r="D15" s="15"/>
      <c r="E15" s="20"/>
      <c r="F15" s="16"/>
      <c r="G15" s="20"/>
      <c r="H15" s="13"/>
      <c r="I15" s="30"/>
      <c r="J15" s="119"/>
      <c r="K15" s="32"/>
      <c r="L15" s="17"/>
      <c r="M15" s="18">
        <f t="shared" si="1"/>
        <v>0</v>
      </c>
      <c r="N15" s="97">
        <f t="shared" ref="N15:N22" si="3">SUM(M15+$N$5)</f>
        <v>0</v>
      </c>
      <c r="P15" s="29"/>
    </row>
    <row r="16" spans="1:16" ht="14.4" x14ac:dyDescent="0.25">
      <c r="A16" s="12" t="str">
        <f t="shared" si="0"/>
        <v/>
      </c>
      <c r="B16" s="13"/>
      <c r="C16" s="14"/>
      <c r="D16" s="15"/>
      <c r="E16" s="20"/>
      <c r="F16" s="16"/>
      <c r="G16" s="20"/>
      <c r="H16" s="13"/>
      <c r="I16" s="30"/>
      <c r="J16" s="119"/>
      <c r="K16" s="32"/>
      <c r="L16" s="17"/>
      <c r="M16" s="18">
        <f t="shared" si="1"/>
        <v>0</v>
      </c>
      <c r="N16" s="97">
        <f t="shared" si="3"/>
        <v>0</v>
      </c>
      <c r="P16" s="29"/>
    </row>
    <row r="17" spans="1:14" ht="14.4" x14ac:dyDescent="0.25">
      <c r="A17" s="12" t="str">
        <f t="shared" si="0"/>
        <v/>
      </c>
      <c r="B17" s="13"/>
      <c r="C17" s="14"/>
      <c r="D17" s="15"/>
      <c r="E17" s="20"/>
      <c r="F17" s="16"/>
      <c r="G17" s="20"/>
      <c r="H17" s="13"/>
      <c r="I17" s="30"/>
      <c r="J17" s="119"/>
      <c r="K17" s="32"/>
      <c r="L17" s="17"/>
      <c r="M17" s="18">
        <f t="shared" si="1"/>
        <v>0</v>
      </c>
      <c r="N17" s="97">
        <f t="shared" si="3"/>
        <v>0</v>
      </c>
    </row>
    <row r="18" spans="1:14" ht="14.4" x14ac:dyDescent="0.25">
      <c r="A18" s="12" t="str">
        <f t="shared" si="0"/>
        <v/>
      </c>
      <c r="B18" s="13"/>
      <c r="C18" s="14"/>
      <c r="D18" s="15"/>
      <c r="E18" s="20"/>
      <c r="F18" s="16"/>
      <c r="G18" s="20"/>
      <c r="H18" s="13"/>
      <c r="I18" s="30"/>
      <c r="J18" s="119"/>
      <c r="K18" s="32"/>
      <c r="L18" s="17"/>
      <c r="M18" s="18">
        <f t="shared" si="1"/>
        <v>0</v>
      </c>
      <c r="N18" s="97">
        <f t="shared" si="3"/>
        <v>0</v>
      </c>
    </row>
    <row r="19" spans="1:14" ht="14.4" x14ac:dyDescent="0.25">
      <c r="A19" s="12" t="str">
        <f t="shared" si="0"/>
        <v/>
      </c>
      <c r="B19" s="13"/>
      <c r="C19" s="14"/>
      <c r="D19" s="15"/>
      <c r="E19" s="20"/>
      <c r="F19" s="16"/>
      <c r="G19" s="20"/>
      <c r="H19" s="13"/>
      <c r="I19" s="30"/>
      <c r="J19" s="119"/>
      <c r="K19" s="32"/>
      <c r="L19" s="17"/>
      <c r="M19" s="18">
        <f t="shared" si="1"/>
        <v>0</v>
      </c>
      <c r="N19" s="97">
        <f t="shared" si="3"/>
        <v>0</v>
      </c>
    </row>
    <row r="20" spans="1:14" ht="14.4" x14ac:dyDescent="0.25">
      <c r="A20" s="12" t="str">
        <f t="shared" si="0"/>
        <v/>
      </c>
      <c r="B20" s="13"/>
      <c r="C20" s="14"/>
      <c r="D20" s="15"/>
      <c r="E20" s="20"/>
      <c r="F20" s="16"/>
      <c r="G20" s="20"/>
      <c r="H20" s="13"/>
      <c r="I20" s="30"/>
      <c r="J20" s="119"/>
      <c r="K20" s="32"/>
      <c r="L20" s="17"/>
      <c r="M20" s="18">
        <f t="shared" si="1"/>
        <v>0</v>
      </c>
      <c r="N20" s="97">
        <f t="shared" si="3"/>
        <v>0</v>
      </c>
    </row>
    <row r="21" spans="1:14" ht="14.4" x14ac:dyDescent="0.25">
      <c r="A21" s="12" t="str">
        <f t="shared" si="0"/>
        <v/>
      </c>
      <c r="B21" s="13"/>
      <c r="C21" s="14"/>
      <c r="D21" s="15"/>
      <c r="E21" s="20"/>
      <c r="F21" s="16"/>
      <c r="G21" s="20"/>
      <c r="H21" s="13"/>
      <c r="I21" s="30"/>
      <c r="J21" s="119"/>
      <c r="K21" s="32"/>
      <c r="L21" s="17"/>
      <c r="M21" s="18">
        <f t="shared" si="1"/>
        <v>0</v>
      </c>
      <c r="N21" s="97">
        <f t="shared" si="3"/>
        <v>0</v>
      </c>
    </row>
    <row r="22" spans="1:14" ht="14.4" x14ac:dyDescent="0.25">
      <c r="A22" s="12" t="str">
        <f t="shared" si="0"/>
        <v/>
      </c>
      <c r="B22" s="13"/>
      <c r="C22" s="14"/>
      <c r="D22" s="15"/>
      <c r="E22" s="20"/>
      <c r="F22" s="16"/>
      <c r="G22" s="20"/>
      <c r="H22" s="13"/>
      <c r="I22" s="30"/>
      <c r="J22" s="119"/>
      <c r="K22" s="32"/>
      <c r="L22" s="17"/>
      <c r="M22" s="18">
        <f t="shared" si="1"/>
        <v>0</v>
      </c>
      <c r="N22" s="97">
        <f t="shared" si="3"/>
        <v>0</v>
      </c>
    </row>
    <row r="23" spans="1:14" ht="14.4" x14ac:dyDescent="0.25">
      <c r="A23" s="12" t="str">
        <f t="shared" si="0"/>
        <v/>
      </c>
      <c r="B23" s="13"/>
      <c r="C23" s="14"/>
      <c r="D23" s="15"/>
      <c r="E23" s="20"/>
      <c r="F23" s="16"/>
      <c r="G23" s="20"/>
      <c r="H23" s="13"/>
      <c r="I23" s="30"/>
      <c r="J23" s="119"/>
      <c r="K23" s="32"/>
      <c r="L23" s="17"/>
      <c r="M23" s="18">
        <f t="shared" si="1"/>
        <v>0</v>
      </c>
      <c r="N23" s="19">
        <f t="shared" ref="N23:N71" si="4">SUM(M23+$N$5)</f>
        <v>0</v>
      </c>
    </row>
    <row r="24" spans="1:14" ht="14.4" x14ac:dyDescent="0.25">
      <c r="A24" s="12" t="str">
        <f t="shared" si="0"/>
        <v/>
      </c>
      <c r="B24" s="13"/>
      <c r="C24" s="14"/>
      <c r="D24" s="15"/>
      <c r="E24" s="20"/>
      <c r="F24" s="16"/>
      <c r="G24" s="20"/>
      <c r="H24" s="13"/>
      <c r="I24" s="30"/>
      <c r="J24" s="119"/>
      <c r="K24" s="32"/>
      <c r="L24" s="17"/>
      <c r="M24" s="18">
        <f t="shared" si="1"/>
        <v>0</v>
      </c>
      <c r="N24" s="19">
        <f t="shared" si="4"/>
        <v>0</v>
      </c>
    </row>
    <row r="25" spans="1:14" ht="14.4" x14ac:dyDescent="0.25">
      <c r="A25" s="12" t="str">
        <f t="shared" si="0"/>
        <v/>
      </c>
      <c r="B25" s="13"/>
      <c r="C25" s="14"/>
      <c r="D25" s="15"/>
      <c r="E25" s="20"/>
      <c r="F25" s="16"/>
      <c r="G25" s="20"/>
      <c r="H25" s="13"/>
      <c r="I25" s="30"/>
      <c r="J25" s="119"/>
      <c r="K25" s="32"/>
      <c r="L25" s="17"/>
      <c r="M25" s="18">
        <f t="shared" si="1"/>
        <v>0</v>
      </c>
      <c r="N25" s="19">
        <f t="shared" si="4"/>
        <v>0</v>
      </c>
    </row>
    <row r="26" spans="1:14" ht="14.4" x14ac:dyDescent="0.25">
      <c r="A26" s="12" t="str">
        <f t="shared" si="0"/>
        <v/>
      </c>
      <c r="B26" s="13"/>
      <c r="C26" s="14"/>
      <c r="D26" s="15"/>
      <c r="E26" s="20"/>
      <c r="F26" s="16"/>
      <c r="G26" s="20"/>
      <c r="H26" s="13"/>
      <c r="I26" s="30"/>
      <c r="J26" s="119"/>
      <c r="K26" s="32"/>
      <c r="L26" s="17"/>
      <c r="M26" s="18">
        <f t="shared" si="1"/>
        <v>0</v>
      </c>
      <c r="N26" s="19">
        <f t="shared" si="4"/>
        <v>0</v>
      </c>
    </row>
    <row r="27" spans="1:14" ht="14.4" x14ac:dyDescent="0.25">
      <c r="A27" s="12" t="str">
        <f t="shared" si="0"/>
        <v/>
      </c>
      <c r="B27" s="13"/>
      <c r="C27" s="14"/>
      <c r="D27" s="15"/>
      <c r="E27" s="20"/>
      <c r="F27" s="16"/>
      <c r="G27" s="20"/>
      <c r="H27" s="13"/>
      <c r="I27" s="30"/>
      <c r="J27" s="119"/>
      <c r="K27" s="32"/>
      <c r="L27" s="17"/>
      <c r="M27" s="18">
        <f t="shared" si="1"/>
        <v>0</v>
      </c>
      <c r="N27" s="19">
        <f t="shared" si="4"/>
        <v>0</v>
      </c>
    </row>
    <row r="28" spans="1:14" ht="14.4" x14ac:dyDescent="0.25">
      <c r="A28" s="12" t="str">
        <f t="shared" si="0"/>
        <v/>
      </c>
      <c r="B28" s="13"/>
      <c r="C28" s="14"/>
      <c r="D28" s="15"/>
      <c r="E28" s="20"/>
      <c r="F28" s="16"/>
      <c r="G28" s="20"/>
      <c r="H28" s="13"/>
      <c r="I28" s="30"/>
      <c r="J28" s="119"/>
      <c r="K28" s="32"/>
      <c r="L28" s="17"/>
      <c r="M28" s="18">
        <f t="shared" si="1"/>
        <v>0</v>
      </c>
      <c r="N28" s="19">
        <f t="shared" si="4"/>
        <v>0</v>
      </c>
    </row>
    <row r="29" spans="1:14" ht="14.4" x14ac:dyDescent="0.25">
      <c r="A29" s="12" t="str">
        <f t="shared" si="0"/>
        <v/>
      </c>
      <c r="B29" s="13"/>
      <c r="C29" s="14"/>
      <c r="D29" s="15"/>
      <c r="E29" s="20"/>
      <c r="F29" s="16"/>
      <c r="G29" s="20"/>
      <c r="H29" s="13"/>
      <c r="I29" s="30"/>
      <c r="J29" s="119"/>
      <c r="K29" s="32"/>
      <c r="L29" s="17"/>
      <c r="M29" s="18">
        <f t="shared" si="1"/>
        <v>0</v>
      </c>
      <c r="N29" s="19">
        <f t="shared" si="4"/>
        <v>0</v>
      </c>
    </row>
    <row r="30" spans="1:14" ht="14.4" x14ac:dyDescent="0.25">
      <c r="A30" s="12" t="str">
        <f t="shared" si="0"/>
        <v/>
      </c>
      <c r="B30" s="13"/>
      <c r="C30" s="14"/>
      <c r="D30" s="15"/>
      <c r="E30" s="20"/>
      <c r="F30" s="16"/>
      <c r="G30" s="20"/>
      <c r="H30" s="13"/>
      <c r="I30" s="30"/>
      <c r="J30" s="119"/>
      <c r="K30" s="32"/>
      <c r="L30" s="17"/>
      <c r="M30" s="18">
        <f t="shared" si="1"/>
        <v>0</v>
      </c>
      <c r="N30" s="19">
        <f t="shared" si="4"/>
        <v>0</v>
      </c>
    </row>
    <row r="31" spans="1:14" ht="14.4" x14ac:dyDescent="0.25">
      <c r="A31" s="12" t="str">
        <f t="shared" si="0"/>
        <v/>
      </c>
      <c r="B31" s="13"/>
      <c r="C31" s="14"/>
      <c r="D31" s="15"/>
      <c r="E31" s="20"/>
      <c r="F31" s="16"/>
      <c r="G31" s="20"/>
      <c r="H31" s="13"/>
      <c r="I31" s="30"/>
      <c r="J31" s="119"/>
      <c r="K31" s="32"/>
      <c r="L31" s="17"/>
      <c r="M31" s="18">
        <f t="shared" si="1"/>
        <v>0</v>
      </c>
      <c r="N31" s="19">
        <f t="shared" si="4"/>
        <v>0</v>
      </c>
    </row>
    <row r="32" spans="1:14" ht="14.4" x14ac:dyDescent="0.25">
      <c r="A32" s="12" t="str">
        <f t="shared" si="0"/>
        <v/>
      </c>
      <c r="B32" s="13"/>
      <c r="C32" s="14"/>
      <c r="D32" s="15"/>
      <c r="E32" s="20"/>
      <c r="F32" s="16"/>
      <c r="G32" s="20"/>
      <c r="H32" s="13"/>
      <c r="I32" s="30"/>
      <c r="J32" s="119"/>
      <c r="K32" s="32"/>
      <c r="L32" s="17"/>
      <c r="M32" s="18">
        <f t="shared" si="1"/>
        <v>0</v>
      </c>
      <c r="N32" s="19">
        <f t="shared" si="4"/>
        <v>0</v>
      </c>
    </row>
    <row r="33" spans="1:14" ht="14.4" x14ac:dyDescent="0.25">
      <c r="A33" s="12" t="str">
        <f t="shared" si="0"/>
        <v/>
      </c>
      <c r="B33" s="13"/>
      <c r="C33" s="14"/>
      <c r="D33" s="15"/>
      <c r="E33" s="20"/>
      <c r="F33" s="16"/>
      <c r="G33" s="329"/>
      <c r="H33" s="13"/>
      <c r="I33" s="30"/>
      <c r="J33" s="119"/>
      <c r="K33" s="32"/>
      <c r="L33" s="17"/>
      <c r="M33" s="18">
        <f t="shared" si="1"/>
        <v>0</v>
      </c>
      <c r="N33" s="19">
        <f t="shared" si="4"/>
        <v>0</v>
      </c>
    </row>
    <row r="34" spans="1:14" ht="14.4" x14ac:dyDescent="0.25">
      <c r="A34" s="12" t="str">
        <f t="shared" si="0"/>
        <v/>
      </c>
      <c r="B34" s="13"/>
      <c r="C34" s="14"/>
      <c r="D34" s="15"/>
      <c r="E34" s="20"/>
      <c r="F34" s="16"/>
      <c r="G34" s="329"/>
      <c r="H34" s="13"/>
      <c r="I34" s="30"/>
      <c r="J34" s="119"/>
      <c r="K34" s="32"/>
      <c r="L34" s="17"/>
      <c r="M34" s="18">
        <f t="shared" si="1"/>
        <v>0</v>
      </c>
      <c r="N34" s="19">
        <f t="shared" si="4"/>
        <v>0</v>
      </c>
    </row>
    <row r="35" spans="1:14" ht="14.4" x14ac:dyDescent="0.25">
      <c r="A35" s="12" t="str">
        <f t="shared" si="0"/>
        <v/>
      </c>
      <c r="B35" s="13"/>
      <c r="C35" s="14"/>
      <c r="D35" s="15"/>
      <c r="E35" s="20"/>
      <c r="F35" s="16"/>
      <c r="G35" s="329"/>
      <c r="H35" s="13"/>
      <c r="I35" s="30"/>
      <c r="J35" s="119"/>
      <c r="K35" s="32"/>
      <c r="L35" s="17"/>
      <c r="M35" s="18">
        <f t="shared" si="1"/>
        <v>0</v>
      </c>
      <c r="N35" s="19">
        <f t="shared" si="4"/>
        <v>0</v>
      </c>
    </row>
    <row r="36" spans="1:14" ht="14.4" x14ac:dyDescent="0.25">
      <c r="A36" s="12" t="str">
        <f t="shared" si="0"/>
        <v/>
      </c>
      <c r="B36" s="13"/>
      <c r="C36" s="14"/>
      <c r="D36" s="15"/>
      <c r="E36" s="20"/>
      <c r="F36" s="16"/>
      <c r="G36" s="329"/>
      <c r="H36" s="13"/>
      <c r="I36" s="30"/>
      <c r="J36" s="119"/>
      <c r="K36" s="32"/>
      <c r="L36" s="17"/>
      <c r="M36" s="18">
        <f t="shared" si="1"/>
        <v>0</v>
      </c>
      <c r="N36" s="19">
        <f t="shared" si="4"/>
        <v>0</v>
      </c>
    </row>
    <row r="37" spans="1:14" ht="14.4" x14ac:dyDescent="0.25">
      <c r="A37" s="12" t="str">
        <f t="shared" si="0"/>
        <v/>
      </c>
      <c r="B37" s="13"/>
      <c r="C37" s="14"/>
      <c r="D37" s="15"/>
      <c r="E37" s="20"/>
      <c r="F37" s="16"/>
      <c r="G37" s="329"/>
      <c r="H37" s="13"/>
      <c r="I37" s="30"/>
      <c r="J37" s="119"/>
      <c r="K37" s="32"/>
      <c r="L37" s="17"/>
      <c r="M37" s="18">
        <f t="shared" si="1"/>
        <v>0</v>
      </c>
      <c r="N37" s="19">
        <f t="shared" si="4"/>
        <v>0</v>
      </c>
    </row>
    <row r="38" spans="1:14" ht="14.4" x14ac:dyDescent="0.25">
      <c r="A38" s="12" t="str">
        <f t="shared" si="0"/>
        <v/>
      </c>
      <c r="B38" s="13"/>
      <c r="C38" s="14"/>
      <c r="D38" s="15"/>
      <c r="E38" s="20"/>
      <c r="F38" s="16"/>
      <c r="G38" s="329"/>
      <c r="H38" s="13"/>
      <c r="I38" s="30"/>
      <c r="J38" s="119"/>
      <c r="K38" s="32"/>
      <c r="L38" s="17"/>
      <c r="M38" s="18">
        <f t="shared" si="1"/>
        <v>0</v>
      </c>
      <c r="N38" s="19">
        <f t="shared" si="4"/>
        <v>0</v>
      </c>
    </row>
    <row r="39" spans="1:14" ht="14.4" x14ac:dyDescent="0.25">
      <c r="A39" s="12" t="str">
        <f t="shared" si="0"/>
        <v/>
      </c>
      <c r="B39" s="13"/>
      <c r="C39" s="14"/>
      <c r="D39" s="15"/>
      <c r="E39" s="20"/>
      <c r="F39" s="16"/>
      <c r="G39" s="329"/>
      <c r="H39" s="13"/>
      <c r="I39" s="30"/>
      <c r="J39" s="119"/>
      <c r="K39" s="32"/>
      <c r="L39" s="17"/>
      <c r="M39" s="18">
        <f t="shared" si="1"/>
        <v>0</v>
      </c>
      <c r="N39" s="19">
        <f t="shared" si="4"/>
        <v>0</v>
      </c>
    </row>
    <row r="40" spans="1:14" ht="14.4" x14ac:dyDescent="0.25">
      <c r="A40" s="12" t="str">
        <f t="shared" si="0"/>
        <v/>
      </c>
      <c r="B40" s="13"/>
      <c r="C40" s="14"/>
      <c r="D40" s="15"/>
      <c r="E40" s="20"/>
      <c r="F40" s="16"/>
      <c r="G40" s="329"/>
      <c r="H40" s="13"/>
      <c r="I40" s="30"/>
      <c r="J40" s="119"/>
      <c r="K40" s="32"/>
      <c r="L40" s="17"/>
      <c r="M40" s="18">
        <f t="shared" si="1"/>
        <v>0</v>
      </c>
      <c r="N40" s="19">
        <f t="shared" si="4"/>
        <v>0</v>
      </c>
    </row>
    <row r="41" spans="1:14" ht="14.4" x14ac:dyDescent="0.25">
      <c r="A41" s="12" t="str">
        <f t="shared" si="0"/>
        <v/>
      </c>
      <c r="B41" s="13"/>
      <c r="C41" s="14"/>
      <c r="D41" s="15"/>
      <c r="E41" s="20"/>
      <c r="F41" s="16"/>
      <c r="G41" s="329"/>
      <c r="H41" s="237"/>
      <c r="I41" s="30"/>
      <c r="J41" s="119"/>
      <c r="K41" s="32"/>
      <c r="L41" s="17"/>
      <c r="M41" s="18">
        <f t="shared" si="1"/>
        <v>0</v>
      </c>
      <c r="N41" s="19">
        <f t="shared" si="4"/>
        <v>0</v>
      </c>
    </row>
    <row r="42" spans="1:14" ht="14.4" x14ac:dyDescent="0.25">
      <c r="A42" s="12" t="str">
        <f t="shared" si="0"/>
        <v/>
      </c>
      <c r="B42" s="13"/>
      <c r="C42" s="14"/>
      <c r="D42" s="15"/>
      <c r="E42" s="20"/>
      <c r="F42" s="16"/>
      <c r="G42" s="329"/>
      <c r="H42" s="237"/>
      <c r="I42" s="30"/>
      <c r="J42" s="119"/>
      <c r="K42" s="32"/>
      <c r="L42" s="17"/>
      <c r="M42" s="18">
        <f t="shared" si="1"/>
        <v>0</v>
      </c>
      <c r="N42" s="19">
        <f t="shared" si="4"/>
        <v>0</v>
      </c>
    </row>
    <row r="43" spans="1:14" ht="14.4" x14ac:dyDescent="0.25">
      <c r="A43" s="12" t="str">
        <f t="shared" si="0"/>
        <v/>
      </c>
      <c r="B43" s="13"/>
      <c r="C43" s="14"/>
      <c r="D43" s="15"/>
      <c r="E43" s="20"/>
      <c r="F43" s="16"/>
      <c r="G43" s="20"/>
      <c r="H43" s="13"/>
      <c r="I43" s="30"/>
      <c r="J43" s="119"/>
      <c r="K43" s="32"/>
      <c r="L43" s="17"/>
      <c r="M43" s="18">
        <f t="shared" si="1"/>
        <v>0</v>
      </c>
      <c r="N43" s="19">
        <f t="shared" si="4"/>
        <v>0</v>
      </c>
    </row>
    <row r="44" spans="1:14" ht="14.4" x14ac:dyDescent="0.25">
      <c r="A44" s="12" t="str">
        <f t="shared" si="0"/>
        <v/>
      </c>
      <c r="B44" s="13"/>
      <c r="C44" s="14"/>
      <c r="D44" s="15"/>
      <c r="E44" s="20"/>
      <c r="F44" s="16"/>
      <c r="G44" s="20"/>
      <c r="H44" s="13"/>
      <c r="I44" s="30"/>
      <c r="J44" s="119"/>
      <c r="K44" s="32"/>
      <c r="L44" s="17"/>
      <c r="M44" s="18">
        <f t="shared" si="1"/>
        <v>0</v>
      </c>
      <c r="N44" s="19">
        <f t="shared" si="4"/>
        <v>0</v>
      </c>
    </row>
    <row r="45" spans="1:14" ht="14.4" x14ac:dyDescent="0.25">
      <c r="A45" s="12" t="str">
        <f t="shared" si="0"/>
        <v/>
      </c>
      <c r="B45" s="13"/>
      <c r="C45" s="14"/>
      <c r="D45" s="15"/>
      <c r="E45" s="20"/>
      <c r="F45" s="16"/>
      <c r="G45" s="20"/>
      <c r="H45" s="13"/>
      <c r="I45" s="30"/>
      <c r="J45" s="119"/>
      <c r="K45" s="32"/>
      <c r="L45" s="17"/>
      <c r="M45" s="18">
        <f t="shared" si="1"/>
        <v>0</v>
      </c>
      <c r="N45" s="19">
        <f t="shared" si="4"/>
        <v>0</v>
      </c>
    </row>
    <row r="46" spans="1:14" ht="14.4" x14ac:dyDescent="0.25">
      <c r="A46" s="12" t="str">
        <f t="shared" si="0"/>
        <v/>
      </c>
      <c r="B46" s="13"/>
      <c r="C46" s="14"/>
      <c r="D46" s="15"/>
      <c r="E46" s="20"/>
      <c r="F46" s="16"/>
      <c r="G46" s="20"/>
      <c r="H46" s="13"/>
      <c r="I46" s="30"/>
      <c r="J46" s="119"/>
      <c r="K46" s="32"/>
      <c r="L46" s="17"/>
      <c r="M46" s="18">
        <f t="shared" si="1"/>
        <v>0</v>
      </c>
      <c r="N46" s="19">
        <f t="shared" si="4"/>
        <v>0</v>
      </c>
    </row>
    <row r="47" spans="1:14" ht="14.4" x14ac:dyDescent="0.25">
      <c r="A47" s="12" t="str">
        <f t="shared" si="0"/>
        <v/>
      </c>
      <c r="B47" s="13"/>
      <c r="C47" s="14"/>
      <c r="D47" s="15"/>
      <c r="E47" s="20"/>
      <c r="F47" s="16"/>
      <c r="G47" s="20"/>
      <c r="H47" s="13"/>
      <c r="I47" s="30"/>
      <c r="J47" s="119"/>
      <c r="K47" s="32"/>
      <c r="L47" s="17"/>
      <c r="M47" s="18">
        <f t="shared" si="1"/>
        <v>0</v>
      </c>
      <c r="N47" s="19">
        <f t="shared" si="4"/>
        <v>0</v>
      </c>
    </row>
    <row r="48" spans="1:14" ht="14.4" x14ac:dyDescent="0.25">
      <c r="A48" s="12" t="str">
        <f t="shared" si="0"/>
        <v/>
      </c>
      <c r="B48" s="13"/>
      <c r="C48" s="14"/>
      <c r="D48" s="15"/>
      <c r="E48" s="20"/>
      <c r="F48" s="16"/>
      <c r="G48" s="20"/>
      <c r="H48" s="13"/>
      <c r="I48" s="272"/>
      <c r="J48" s="119"/>
      <c r="K48" s="32"/>
      <c r="L48" s="17"/>
      <c r="M48" s="18">
        <f t="shared" si="1"/>
        <v>0</v>
      </c>
      <c r="N48" s="19">
        <f t="shared" si="4"/>
        <v>0</v>
      </c>
    </row>
    <row r="49" spans="1:14" ht="14.4" x14ac:dyDescent="0.25">
      <c r="A49" s="12" t="str">
        <f t="shared" si="0"/>
        <v/>
      </c>
      <c r="B49" s="13"/>
      <c r="C49" s="14"/>
      <c r="D49" s="15"/>
      <c r="E49" s="20"/>
      <c r="F49" s="16"/>
      <c r="G49" s="20"/>
      <c r="H49" s="13"/>
      <c r="I49" s="30"/>
      <c r="J49" s="119"/>
      <c r="K49" s="32"/>
      <c r="L49" s="17"/>
      <c r="M49" s="18">
        <f t="shared" ref="M49:M50" si="5">IF(L49=1,7,IF(L49=2,6,IF(L49=3,5,IF(L49=4,4,IF(L49=5,3,IF(L49=6,2,IF(L49&gt;=6,1,0)))))))</f>
        <v>0</v>
      </c>
      <c r="N49" s="19">
        <f t="shared" ref="N49:N50" si="6">SUM(M49+$N$5)</f>
        <v>0</v>
      </c>
    </row>
    <row r="50" spans="1:14" ht="14.4" x14ac:dyDescent="0.25">
      <c r="A50" s="12" t="str">
        <f t="shared" si="0"/>
        <v/>
      </c>
      <c r="B50" s="13"/>
      <c r="C50" s="14"/>
      <c r="D50" s="15"/>
      <c r="E50" s="20"/>
      <c r="F50" s="16"/>
      <c r="G50" s="20"/>
      <c r="H50" s="13"/>
      <c r="I50" s="30"/>
      <c r="J50" s="119"/>
      <c r="K50" s="32"/>
      <c r="L50" s="17"/>
      <c r="M50" s="18">
        <f t="shared" si="5"/>
        <v>0</v>
      </c>
      <c r="N50" s="19">
        <f t="shared" si="6"/>
        <v>0</v>
      </c>
    </row>
    <row r="51" spans="1:14" ht="14.4" x14ac:dyDescent="0.25">
      <c r="A51" s="12" t="str">
        <f t="shared" si="0"/>
        <v/>
      </c>
      <c r="B51" s="13"/>
      <c r="C51" s="14"/>
      <c r="D51" s="15"/>
      <c r="E51" s="20"/>
      <c r="F51" s="16"/>
      <c r="G51" s="20"/>
      <c r="H51" s="13"/>
      <c r="I51" s="30"/>
      <c r="J51" s="119"/>
      <c r="K51" s="32"/>
      <c r="L51" s="17"/>
      <c r="M51" s="18">
        <f>IF(L51=1,7,IF(L51=2,6,IF(L51=3,5,IF(L51=4,4,IF(L51=5,3,IF(L51=6,2,IF(L51&gt;=6,1,0)))))))*2</f>
        <v>0</v>
      </c>
      <c r="N51" s="19">
        <f t="shared" si="4"/>
        <v>0</v>
      </c>
    </row>
    <row r="52" spans="1:14" ht="14.4" x14ac:dyDescent="0.25">
      <c r="A52" s="12" t="str">
        <f t="shared" si="0"/>
        <v/>
      </c>
      <c r="B52" s="13"/>
      <c r="C52" s="14"/>
      <c r="D52" s="15"/>
      <c r="E52" s="20"/>
      <c r="F52" s="16"/>
      <c r="G52" s="20"/>
      <c r="H52" s="13"/>
      <c r="I52" s="30"/>
      <c r="J52" s="119"/>
      <c r="K52" s="32"/>
      <c r="L52" s="17"/>
      <c r="M52" s="18">
        <f t="shared" ref="M52:M123" si="7">IF(L52=1,7,IF(L52=2,6,IF(L52=3,5,IF(L52=4,4,IF(L52=5,3,IF(L52=6,2,IF(L52&gt;=6,1,0)))))))*2</f>
        <v>0</v>
      </c>
      <c r="N52" s="19">
        <f t="shared" si="4"/>
        <v>0</v>
      </c>
    </row>
    <row r="53" spans="1:14" ht="14.4" x14ac:dyDescent="0.25">
      <c r="A53" s="12" t="str">
        <f t="shared" si="0"/>
        <v/>
      </c>
      <c r="B53" s="13"/>
      <c r="C53" s="14"/>
      <c r="D53" s="15"/>
      <c r="E53" s="20"/>
      <c r="F53" s="16"/>
      <c r="G53" s="20"/>
      <c r="H53" s="13"/>
      <c r="I53" s="30"/>
      <c r="J53" s="119"/>
      <c r="K53" s="32"/>
      <c r="L53" s="17"/>
      <c r="M53" s="18">
        <f t="shared" si="7"/>
        <v>0</v>
      </c>
      <c r="N53" s="19">
        <f t="shared" si="4"/>
        <v>0</v>
      </c>
    </row>
    <row r="54" spans="1:14" ht="14.4" x14ac:dyDescent="0.25">
      <c r="A54" s="12" t="str">
        <f t="shared" si="0"/>
        <v/>
      </c>
      <c r="B54" s="13"/>
      <c r="C54" s="14"/>
      <c r="D54" s="15"/>
      <c r="E54" s="20"/>
      <c r="F54" s="16"/>
      <c r="G54" s="20"/>
      <c r="H54" s="13"/>
      <c r="I54" s="30"/>
      <c r="J54" s="119"/>
      <c r="K54" s="32"/>
      <c r="L54" s="17"/>
      <c r="M54" s="18">
        <f t="shared" si="7"/>
        <v>0</v>
      </c>
      <c r="N54" s="19">
        <f t="shared" si="4"/>
        <v>0</v>
      </c>
    </row>
    <row r="55" spans="1:14" ht="14.4" x14ac:dyDescent="0.25">
      <c r="A55" s="12" t="str">
        <f t="shared" si="0"/>
        <v/>
      </c>
      <c r="B55" s="13"/>
      <c r="C55" s="14"/>
      <c r="D55" s="15"/>
      <c r="E55" s="20"/>
      <c r="F55" s="16"/>
      <c r="G55" s="20"/>
      <c r="H55" s="13"/>
      <c r="I55" s="30"/>
      <c r="J55" s="119"/>
      <c r="K55" s="32"/>
      <c r="L55" s="17"/>
      <c r="M55" s="18">
        <f t="shared" si="7"/>
        <v>0</v>
      </c>
      <c r="N55" s="19">
        <f t="shared" si="4"/>
        <v>0</v>
      </c>
    </row>
    <row r="56" spans="1:14" ht="14.4" x14ac:dyDescent="0.25">
      <c r="A56" s="12" t="str">
        <f t="shared" si="0"/>
        <v/>
      </c>
      <c r="B56" s="13"/>
      <c r="C56" s="14"/>
      <c r="D56" s="238"/>
      <c r="E56" s="20"/>
      <c r="F56" s="16"/>
      <c r="G56" s="20"/>
      <c r="H56" s="13"/>
      <c r="I56" s="30"/>
      <c r="J56" s="119"/>
      <c r="K56" s="32"/>
      <c r="L56" s="17"/>
      <c r="M56" s="18">
        <f t="shared" si="7"/>
        <v>0</v>
      </c>
      <c r="N56" s="19">
        <f t="shared" si="4"/>
        <v>0</v>
      </c>
    </row>
    <row r="57" spans="1:14" ht="14.4" x14ac:dyDescent="0.25">
      <c r="A57" s="12" t="str">
        <f t="shared" si="0"/>
        <v/>
      </c>
      <c r="B57" s="13"/>
      <c r="C57" s="14"/>
      <c r="D57" s="15"/>
      <c r="E57" s="20"/>
      <c r="F57" s="16"/>
      <c r="G57" s="20"/>
      <c r="H57" s="13"/>
      <c r="I57" s="30"/>
      <c r="J57" s="119"/>
      <c r="K57" s="32"/>
      <c r="L57" s="17"/>
      <c r="M57" s="18">
        <f t="shared" si="7"/>
        <v>0</v>
      </c>
      <c r="N57" s="19">
        <f t="shared" si="4"/>
        <v>0</v>
      </c>
    </row>
    <row r="58" spans="1:14" ht="14.4" x14ac:dyDescent="0.25">
      <c r="A58" s="12" t="str">
        <f t="shared" si="0"/>
        <v/>
      </c>
      <c r="B58" s="13"/>
      <c r="C58" s="14"/>
      <c r="D58" s="15"/>
      <c r="E58" s="20"/>
      <c r="F58" s="16"/>
      <c r="G58" s="20"/>
      <c r="H58" s="13"/>
      <c r="I58" s="30"/>
      <c r="J58" s="119"/>
      <c r="K58" s="32"/>
      <c r="L58" s="17"/>
      <c r="M58" s="18">
        <f t="shared" si="7"/>
        <v>0</v>
      </c>
      <c r="N58" s="19">
        <f t="shared" si="4"/>
        <v>0</v>
      </c>
    </row>
    <row r="59" spans="1:14" ht="14.4" x14ac:dyDescent="0.25">
      <c r="A59" s="12" t="str">
        <f t="shared" si="0"/>
        <v/>
      </c>
      <c r="B59" s="13"/>
      <c r="C59" s="14"/>
      <c r="D59" s="15"/>
      <c r="E59" s="20"/>
      <c r="F59" s="16"/>
      <c r="G59" s="20"/>
      <c r="H59" s="13"/>
      <c r="I59" s="30"/>
      <c r="J59" s="119"/>
      <c r="K59" s="32"/>
      <c r="L59" s="17"/>
      <c r="M59" s="18">
        <f t="shared" si="7"/>
        <v>0</v>
      </c>
      <c r="N59" s="19">
        <f t="shared" si="4"/>
        <v>0</v>
      </c>
    </row>
    <row r="60" spans="1:14" ht="14.4" x14ac:dyDescent="0.25">
      <c r="A60" s="12" t="str">
        <f t="shared" si="0"/>
        <v/>
      </c>
      <c r="B60" s="13"/>
      <c r="C60" s="14"/>
      <c r="D60" s="15"/>
      <c r="E60" s="20"/>
      <c r="F60" s="16"/>
      <c r="G60" s="20"/>
      <c r="H60" s="13"/>
      <c r="I60" s="30"/>
      <c r="J60" s="119"/>
      <c r="K60" s="32"/>
      <c r="L60" s="17"/>
      <c r="M60" s="18">
        <f t="shared" si="7"/>
        <v>0</v>
      </c>
      <c r="N60" s="19">
        <f t="shared" si="4"/>
        <v>0</v>
      </c>
    </row>
    <row r="61" spans="1:14" ht="14.4" x14ac:dyDescent="0.25">
      <c r="A61" s="12" t="str">
        <f t="shared" si="0"/>
        <v/>
      </c>
      <c r="B61" s="13"/>
      <c r="C61" s="14"/>
      <c r="D61" s="15"/>
      <c r="E61" s="20"/>
      <c r="F61" s="16"/>
      <c r="G61" s="20"/>
      <c r="H61" s="13"/>
      <c r="I61" s="30"/>
      <c r="J61" s="119"/>
      <c r="K61" s="32"/>
      <c r="L61" s="17"/>
      <c r="M61" s="18">
        <f t="shared" si="7"/>
        <v>0</v>
      </c>
      <c r="N61" s="19">
        <f t="shared" si="4"/>
        <v>0</v>
      </c>
    </row>
    <row r="62" spans="1:14" ht="14.4" x14ac:dyDescent="0.25">
      <c r="A62" s="12" t="str">
        <f t="shared" si="0"/>
        <v/>
      </c>
      <c r="B62" s="13"/>
      <c r="C62" s="14"/>
      <c r="D62" s="15"/>
      <c r="E62" s="20"/>
      <c r="F62" s="16"/>
      <c r="G62" s="20"/>
      <c r="H62" s="13"/>
      <c r="I62" s="30"/>
      <c r="J62" s="119"/>
      <c r="K62" s="32"/>
      <c r="L62" s="17"/>
      <c r="M62" s="18">
        <f t="shared" si="7"/>
        <v>0</v>
      </c>
      <c r="N62" s="19">
        <f t="shared" si="4"/>
        <v>0</v>
      </c>
    </row>
    <row r="63" spans="1:14" ht="14.4" x14ac:dyDescent="0.25">
      <c r="A63" s="12" t="str">
        <f t="shared" si="0"/>
        <v/>
      </c>
      <c r="B63" s="13"/>
      <c r="C63" s="14"/>
      <c r="D63" s="15"/>
      <c r="E63" s="20"/>
      <c r="F63" s="16"/>
      <c r="G63" s="20"/>
      <c r="H63" s="13"/>
      <c r="I63" s="30"/>
      <c r="J63" s="119"/>
      <c r="K63" s="32"/>
      <c r="L63" s="17"/>
      <c r="M63" s="18">
        <f t="shared" si="7"/>
        <v>0</v>
      </c>
      <c r="N63" s="19">
        <f t="shared" si="4"/>
        <v>0</v>
      </c>
    </row>
    <row r="64" spans="1:14" ht="14.4" x14ac:dyDescent="0.25">
      <c r="A64" s="12" t="str">
        <f t="shared" si="0"/>
        <v/>
      </c>
      <c r="B64" s="13"/>
      <c r="C64" s="14"/>
      <c r="D64" s="15"/>
      <c r="E64" s="20"/>
      <c r="F64" s="16"/>
      <c r="G64" s="20"/>
      <c r="H64" s="13"/>
      <c r="I64" s="30"/>
      <c r="J64" s="119"/>
      <c r="K64" s="32"/>
      <c r="L64" s="17"/>
      <c r="M64" s="18">
        <f t="shared" si="7"/>
        <v>0</v>
      </c>
      <c r="N64" s="19">
        <f t="shared" si="4"/>
        <v>0</v>
      </c>
    </row>
    <row r="65" spans="1:14" ht="14.4" x14ac:dyDescent="0.25">
      <c r="A65" s="12" t="str">
        <f t="shared" si="0"/>
        <v/>
      </c>
      <c r="B65" s="13"/>
      <c r="C65" s="14"/>
      <c r="D65" s="15"/>
      <c r="E65" s="20"/>
      <c r="F65" s="16"/>
      <c r="G65" s="20"/>
      <c r="H65" s="13"/>
      <c r="I65" s="30"/>
      <c r="J65" s="119"/>
      <c r="K65" s="32"/>
      <c r="L65" s="17"/>
      <c r="M65" s="18">
        <f t="shared" si="7"/>
        <v>0</v>
      </c>
      <c r="N65" s="19">
        <f t="shared" si="4"/>
        <v>0</v>
      </c>
    </row>
    <row r="66" spans="1:14" ht="14.4" x14ac:dyDescent="0.25">
      <c r="A66" s="12" t="str">
        <f t="shared" si="0"/>
        <v/>
      </c>
      <c r="B66" s="13"/>
      <c r="C66" s="14"/>
      <c r="D66" s="15"/>
      <c r="E66" s="20"/>
      <c r="F66" s="16"/>
      <c r="G66" s="20"/>
      <c r="H66" s="13"/>
      <c r="I66" s="30"/>
      <c r="J66" s="119"/>
      <c r="K66" s="32"/>
      <c r="L66" s="17"/>
      <c r="M66" s="18">
        <f t="shared" si="7"/>
        <v>0</v>
      </c>
      <c r="N66" s="19">
        <f t="shared" si="4"/>
        <v>0</v>
      </c>
    </row>
    <row r="67" spans="1:14" ht="14.4" x14ac:dyDescent="0.25">
      <c r="A67" s="12" t="str">
        <f t="shared" si="0"/>
        <v/>
      </c>
      <c r="B67" s="13"/>
      <c r="C67" s="14"/>
      <c r="D67" s="15"/>
      <c r="E67" s="20"/>
      <c r="F67" s="16"/>
      <c r="G67" s="20"/>
      <c r="H67" s="13"/>
      <c r="I67" s="30"/>
      <c r="J67" s="119"/>
      <c r="K67" s="32"/>
      <c r="L67" s="17"/>
      <c r="M67" s="18">
        <f t="shared" si="7"/>
        <v>0</v>
      </c>
      <c r="N67" s="19">
        <f t="shared" si="4"/>
        <v>0</v>
      </c>
    </row>
    <row r="68" spans="1:14" ht="14.4" x14ac:dyDescent="0.25">
      <c r="A68" s="12" t="str">
        <f t="shared" si="0"/>
        <v/>
      </c>
      <c r="B68" s="13"/>
      <c r="C68" s="14"/>
      <c r="D68" s="15"/>
      <c r="E68" s="20"/>
      <c r="F68" s="16"/>
      <c r="G68" s="20"/>
      <c r="H68" s="13"/>
      <c r="I68" s="30"/>
      <c r="J68" s="119"/>
      <c r="K68" s="32"/>
      <c r="L68" s="17"/>
      <c r="M68" s="18">
        <f t="shared" si="7"/>
        <v>0</v>
      </c>
      <c r="N68" s="19">
        <f t="shared" si="4"/>
        <v>0</v>
      </c>
    </row>
    <row r="69" spans="1:14" ht="14.4" x14ac:dyDescent="0.25">
      <c r="A69" s="12" t="str">
        <f t="shared" si="0"/>
        <v/>
      </c>
      <c r="B69" s="13"/>
      <c r="C69" s="14"/>
      <c r="D69" s="15"/>
      <c r="E69" s="20"/>
      <c r="F69" s="16"/>
      <c r="G69" s="20"/>
      <c r="H69" s="13"/>
      <c r="I69" s="30"/>
      <c r="J69" s="119"/>
      <c r="K69" s="32"/>
      <c r="L69" s="17"/>
      <c r="M69" s="18">
        <f t="shared" si="7"/>
        <v>0</v>
      </c>
      <c r="N69" s="19">
        <f t="shared" si="4"/>
        <v>0</v>
      </c>
    </row>
    <row r="70" spans="1:14" ht="14.4" x14ac:dyDescent="0.25">
      <c r="A70" s="12" t="str">
        <f t="shared" si="0"/>
        <v/>
      </c>
      <c r="B70" s="13"/>
      <c r="C70" s="14"/>
      <c r="D70" s="15"/>
      <c r="E70" s="20"/>
      <c r="F70" s="16"/>
      <c r="G70" s="20"/>
      <c r="H70" s="13"/>
      <c r="I70" s="30"/>
      <c r="J70" s="119"/>
      <c r="K70" s="32"/>
      <c r="L70" s="17"/>
      <c r="M70" s="18">
        <f t="shared" si="7"/>
        <v>0</v>
      </c>
      <c r="N70" s="19">
        <f t="shared" si="4"/>
        <v>0</v>
      </c>
    </row>
    <row r="71" spans="1:14" ht="14.4" x14ac:dyDescent="0.25">
      <c r="A71" s="12" t="str">
        <f t="shared" ref="A71:A131" si="8">CONCATENATE(B71,C71,D71)</f>
        <v/>
      </c>
      <c r="B71" s="13"/>
      <c r="C71" s="14"/>
      <c r="D71" s="15"/>
      <c r="E71" s="20"/>
      <c r="F71" s="16"/>
      <c r="G71" s="20"/>
      <c r="H71" s="13"/>
      <c r="I71" s="30"/>
      <c r="J71" s="119"/>
      <c r="K71" s="32"/>
      <c r="L71" s="17"/>
      <c r="M71" s="18">
        <f t="shared" si="7"/>
        <v>0</v>
      </c>
      <c r="N71" s="19">
        <f t="shared" si="4"/>
        <v>0</v>
      </c>
    </row>
    <row r="72" spans="1:14" ht="14.4" x14ac:dyDescent="0.25">
      <c r="A72" s="12" t="str">
        <f t="shared" si="8"/>
        <v/>
      </c>
      <c r="B72" s="13"/>
      <c r="C72" s="14"/>
      <c r="D72" s="15"/>
      <c r="E72" s="20"/>
      <c r="F72" s="16"/>
      <c r="G72" s="20"/>
      <c r="H72" s="13"/>
      <c r="I72" s="30"/>
      <c r="J72" s="119"/>
      <c r="K72" s="32"/>
      <c r="L72" s="17"/>
      <c r="M72" s="18">
        <f t="shared" si="7"/>
        <v>0</v>
      </c>
      <c r="N72" s="19">
        <f t="shared" ref="N72:N131" si="9">SUM(M72+$N$5)</f>
        <v>0</v>
      </c>
    </row>
    <row r="73" spans="1:14" ht="14.4" x14ac:dyDescent="0.25">
      <c r="A73" s="12" t="str">
        <f t="shared" si="8"/>
        <v/>
      </c>
      <c r="B73" s="13"/>
      <c r="C73" s="14"/>
      <c r="D73" s="15"/>
      <c r="E73" s="20"/>
      <c r="F73" s="16"/>
      <c r="G73" s="20"/>
      <c r="H73" s="13"/>
      <c r="I73" s="30"/>
      <c r="J73" s="119"/>
      <c r="K73" s="32"/>
      <c r="L73" s="17"/>
      <c r="M73" s="18">
        <f t="shared" si="7"/>
        <v>0</v>
      </c>
      <c r="N73" s="19">
        <f t="shared" si="9"/>
        <v>0</v>
      </c>
    </row>
    <row r="74" spans="1:14" ht="14.4" x14ac:dyDescent="0.25">
      <c r="A74" s="12" t="str">
        <f t="shared" si="8"/>
        <v/>
      </c>
      <c r="B74" s="13"/>
      <c r="C74" s="14"/>
      <c r="D74" s="15"/>
      <c r="E74" s="20"/>
      <c r="F74" s="16"/>
      <c r="G74" s="20"/>
      <c r="H74" s="13"/>
      <c r="I74" s="30"/>
      <c r="J74" s="119"/>
      <c r="K74" s="32"/>
      <c r="L74" s="17"/>
      <c r="M74" s="18">
        <f t="shared" si="7"/>
        <v>0</v>
      </c>
      <c r="N74" s="19">
        <f t="shared" si="9"/>
        <v>0</v>
      </c>
    </row>
    <row r="75" spans="1:14" ht="14.4" x14ac:dyDescent="0.25">
      <c r="A75" s="12" t="str">
        <f t="shared" si="8"/>
        <v/>
      </c>
      <c r="B75" s="13"/>
      <c r="C75" s="14"/>
      <c r="D75" s="15"/>
      <c r="E75" s="20"/>
      <c r="F75" s="16"/>
      <c r="G75" s="20"/>
      <c r="H75" s="13"/>
      <c r="I75" s="30"/>
      <c r="J75" s="119"/>
      <c r="K75" s="32"/>
      <c r="L75" s="17"/>
      <c r="M75" s="18">
        <f t="shared" si="7"/>
        <v>0</v>
      </c>
      <c r="N75" s="19">
        <f t="shared" si="9"/>
        <v>0</v>
      </c>
    </row>
    <row r="76" spans="1:14" ht="14.4" x14ac:dyDescent="0.25">
      <c r="A76" s="12" t="str">
        <f t="shared" si="8"/>
        <v/>
      </c>
      <c r="B76" s="13"/>
      <c r="C76" s="14"/>
      <c r="D76" s="15"/>
      <c r="E76" s="20"/>
      <c r="F76" s="16"/>
      <c r="G76" s="20"/>
      <c r="H76" s="13"/>
      <c r="I76" s="30"/>
      <c r="J76" s="119"/>
      <c r="K76" s="32"/>
      <c r="L76" s="17"/>
      <c r="M76" s="18">
        <f t="shared" si="7"/>
        <v>0</v>
      </c>
      <c r="N76" s="19">
        <f t="shared" si="9"/>
        <v>0</v>
      </c>
    </row>
    <row r="77" spans="1:14" ht="14.4" x14ac:dyDescent="0.25">
      <c r="A77" s="12" t="str">
        <f t="shared" si="8"/>
        <v/>
      </c>
      <c r="B77" s="13"/>
      <c r="C77" s="14"/>
      <c r="D77" s="15"/>
      <c r="E77" s="20"/>
      <c r="F77" s="16"/>
      <c r="G77" s="20"/>
      <c r="H77" s="13"/>
      <c r="I77" s="30"/>
      <c r="J77" s="119"/>
      <c r="K77" s="32"/>
      <c r="L77" s="17"/>
      <c r="M77" s="18">
        <f t="shared" si="7"/>
        <v>0</v>
      </c>
      <c r="N77" s="19">
        <f t="shared" si="9"/>
        <v>0</v>
      </c>
    </row>
    <row r="78" spans="1:14" ht="14.4" x14ac:dyDescent="0.25">
      <c r="A78" s="12" t="str">
        <f t="shared" si="8"/>
        <v/>
      </c>
      <c r="B78" s="13"/>
      <c r="C78" s="14"/>
      <c r="D78" s="15"/>
      <c r="E78" s="20"/>
      <c r="F78" s="16"/>
      <c r="G78" s="20"/>
      <c r="H78" s="13"/>
      <c r="I78" s="30"/>
      <c r="J78" s="119"/>
      <c r="K78" s="32"/>
      <c r="L78" s="17"/>
      <c r="M78" s="18">
        <f t="shared" si="7"/>
        <v>0</v>
      </c>
      <c r="N78" s="19">
        <f t="shared" si="9"/>
        <v>0</v>
      </c>
    </row>
    <row r="79" spans="1:14" ht="14.4" x14ac:dyDescent="0.25">
      <c r="A79" s="12" t="str">
        <f t="shared" si="8"/>
        <v/>
      </c>
      <c r="B79" s="13"/>
      <c r="C79" s="14"/>
      <c r="D79" s="15"/>
      <c r="E79" s="20"/>
      <c r="F79" s="16"/>
      <c r="G79" s="20"/>
      <c r="H79" s="237"/>
      <c r="I79" s="30"/>
      <c r="J79" s="119"/>
      <c r="K79" s="32"/>
      <c r="L79" s="17"/>
      <c r="M79" s="18">
        <f t="shared" si="7"/>
        <v>0</v>
      </c>
      <c r="N79" s="19">
        <f t="shared" si="9"/>
        <v>0</v>
      </c>
    </row>
    <row r="80" spans="1:14" ht="14.4" x14ac:dyDescent="0.25">
      <c r="A80" s="12" t="str">
        <f t="shared" si="8"/>
        <v/>
      </c>
      <c r="B80" s="13"/>
      <c r="C80" s="14"/>
      <c r="D80" s="15"/>
      <c r="E80" s="20"/>
      <c r="F80" s="16"/>
      <c r="G80" s="20"/>
      <c r="H80" s="237"/>
      <c r="I80" s="30"/>
      <c r="J80" s="119"/>
      <c r="K80" s="32"/>
      <c r="L80" s="17"/>
      <c r="M80" s="18">
        <f t="shared" si="7"/>
        <v>0</v>
      </c>
      <c r="N80" s="19">
        <f t="shared" si="9"/>
        <v>0</v>
      </c>
    </row>
    <row r="81" spans="1:14" ht="14.4" x14ac:dyDescent="0.25">
      <c r="A81" s="12" t="str">
        <f t="shared" si="8"/>
        <v/>
      </c>
      <c r="B81" s="13"/>
      <c r="C81" s="14"/>
      <c r="D81" s="15"/>
      <c r="E81" s="20"/>
      <c r="F81" s="16"/>
      <c r="G81" s="20"/>
      <c r="H81" s="237"/>
      <c r="I81" s="30"/>
      <c r="J81" s="119"/>
      <c r="K81" s="32"/>
      <c r="L81" s="17"/>
      <c r="M81" s="18">
        <f t="shared" si="7"/>
        <v>0</v>
      </c>
      <c r="N81" s="19">
        <f t="shared" si="9"/>
        <v>0</v>
      </c>
    </row>
    <row r="82" spans="1:14" ht="14.4" x14ac:dyDescent="0.25">
      <c r="A82" s="12" t="str">
        <f t="shared" si="8"/>
        <v/>
      </c>
      <c r="B82" s="13"/>
      <c r="C82" s="14"/>
      <c r="D82" s="15"/>
      <c r="E82" s="20"/>
      <c r="F82" s="16"/>
      <c r="G82" s="20"/>
      <c r="H82" s="237"/>
      <c r="I82" s="30"/>
      <c r="J82" s="119"/>
      <c r="K82" s="32"/>
      <c r="L82" s="17"/>
      <c r="M82" s="18">
        <f t="shared" si="7"/>
        <v>0</v>
      </c>
      <c r="N82" s="19">
        <f t="shared" si="9"/>
        <v>0</v>
      </c>
    </row>
    <row r="83" spans="1:14" ht="14.4" x14ac:dyDescent="0.25">
      <c r="A83" s="12" t="str">
        <f t="shared" si="8"/>
        <v/>
      </c>
      <c r="B83" s="13"/>
      <c r="C83" s="14"/>
      <c r="D83" s="15"/>
      <c r="E83" s="20"/>
      <c r="F83" s="16"/>
      <c r="G83" s="20"/>
      <c r="H83" s="237"/>
      <c r="I83" s="30"/>
      <c r="J83" s="119"/>
      <c r="K83" s="32"/>
      <c r="L83" s="17"/>
      <c r="M83" s="18">
        <f t="shared" si="7"/>
        <v>0</v>
      </c>
      <c r="N83" s="19">
        <f t="shared" si="9"/>
        <v>0</v>
      </c>
    </row>
    <row r="84" spans="1:14" ht="14.4" x14ac:dyDescent="0.25">
      <c r="A84" s="12" t="str">
        <f t="shared" si="8"/>
        <v/>
      </c>
      <c r="B84" s="13"/>
      <c r="C84" s="14"/>
      <c r="D84" s="15"/>
      <c r="E84" s="20"/>
      <c r="F84" s="16"/>
      <c r="G84" s="20"/>
      <c r="H84" s="237"/>
      <c r="I84" s="30"/>
      <c r="J84" s="119"/>
      <c r="K84" s="32"/>
      <c r="L84" s="17"/>
      <c r="M84" s="18">
        <f t="shared" si="7"/>
        <v>0</v>
      </c>
      <c r="N84" s="19">
        <f t="shared" si="9"/>
        <v>0</v>
      </c>
    </row>
    <row r="85" spans="1:14" ht="14.4" x14ac:dyDescent="0.25">
      <c r="A85" s="12" t="str">
        <f t="shared" si="8"/>
        <v/>
      </c>
      <c r="B85" s="13"/>
      <c r="C85" s="14"/>
      <c r="D85" s="15"/>
      <c r="E85" s="20"/>
      <c r="F85" s="16"/>
      <c r="G85" s="20"/>
      <c r="H85" s="237"/>
      <c r="J85" s="119"/>
      <c r="K85" s="32"/>
      <c r="L85" s="17"/>
      <c r="M85" s="18">
        <f t="shared" si="7"/>
        <v>0</v>
      </c>
      <c r="N85" s="19">
        <f t="shared" si="9"/>
        <v>0</v>
      </c>
    </row>
    <row r="86" spans="1:14" ht="14.4" x14ac:dyDescent="0.25">
      <c r="A86" s="12" t="str">
        <f t="shared" si="8"/>
        <v/>
      </c>
      <c r="B86" s="13"/>
      <c r="C86" s="14"/>
      <c r="D86" s="15"/>
      <c r="E86" s="20"/>
      <c r="F86" s="16"/>
      <c r="G86" s="20"/>
      <c r="H86" s="13"/>
      <c r="I86" s="30"/>
      <c r="J86" s="119"/>
      <c r="K86" s="32"/>
      <c r="L86" s="17"/>
      <c r="M86" s="18">
        <f t="shared" si="7"/>
        <v>0</v>
      </c>
      <c r="N86" s="19">
        <f>SUM(M86+$N$5)</f>
        <v>0</v>
      </c>
    </row>
    <row r="87" spans="1:14" ht="14.4" x14ac:dyDescent="0.25">
      <c r="A87" s="12" t="str">
        <f t="shared" si="8"/>
        <v/>
      </c>
      <c r="B87" s="13"/>
      <c r="C87" s="14"/>
      <c r="D87" s="15"/>
      <c r="E87" s="20"/>
      <c r="F87" s="16"/>
      <c r="G87" s="20"/>
      <c r="H87" s="13"/>
      <c r="I87" s="30"/>
      <c r="J87" s="119"/>
      <c r="K87" s="32"/>
      <c r="L87" s="17"/>
      <c r="M87" s="18">
        <f t="shared" si="7"/>
        <v>0</v>
      </c>
      <c r="N87" s="19">
        <f t="shared" ref="N87:N123" si="10">SUM(M87+$N$5)</f>
        <v>0</v>
      </c>
    </row>
    <row r="88" spans="1:14" ht="14.4" x14ac:dyDescent="0.25">
      <c r="A88" s="12" t="str">
        <f t="shared" si="8"/>
        <v/>
      </c>
      <c r="B88" s="13"/>
      <c r="C88" s="14"/>
      <c r="D88" s="15"/>
      <c r="E88" s="20"/>
      <c r="F88" s="16"/>
      <c r="G88" s="20"/>
      <c r="H88" s="13"/>
      <c r="I88" s="30"/>
      <c r="J88" s="119"/>
      <c r="K88" s="32"/>
      <c r="L88" s="17"/>
      <c r="M88" s="18">
        <f t="shared" si="7"/>
        <v>0</v>
      </c>
      <c r="N88" s="19">
        <f t="shared" si="10"/>
        <v>0</v>
      </c>
    </row>
    <row r="89" spans="1:14" ht="14.4" x14ac:dyDescent="0.25">
      <c r="A89" s="12" t="str">
        <f t="shared" si="8"/>
        <v/>
      </c>
      <c r="B89" s="13"/>
      <c r="C89" s="14"/>
      <c r="D89" s="15"/>
      <c r="E89" s="20"/>
      <c r="F89" s="16"/>
      <c r="G89" s="20"/>
      <c r="H89" s="13"/>
      <c r="I89" s="30"/>
      <c r="J89" s="119"/>
      <c r="K89" s="32"/>
      <c r="L89" s="17"/>
      <c r="M89" s="18">
        <f t="shared" si="7"/>
        <v>0</v>
      </c>
      <c r="N89" s="19">
        <f t="shared" si="10"/>
        <v>0</v>
      </c>
    </row>
    <row r="90" spans="1:14" ht="14.4" x14ac:dyDescent="0.25">
      <c r="A90" s="12" t="str">
        <f t="shared" si="8"/>
        <v/>
      </c>
      <c r="B90" s="13"/>
      <c r="C90" s="14"/>
      <c r="D90" s="15"/>
      <c r="E90" s="20"/>
      <c r="F90" s="16"/>
      <c r="G90" s="20"/>
      <c r="H90" s="13"/>
      <c r="I90" s="30"/>
      <c r="J90" s="119"/>
      <c r="K90" s="32"/>
      <c r="L90" s="17"/>
      <c r="M90" s="18">
        <f t="shared" si="7"/>
        <v>0</v>
      </c>
      <c r="N90" s="19">
        <f t="shared" si="10"/>
        <v>0</v>
      </c>
    </row>
    <row r="91" spans="1:14" ht="14.4" x14ac:dyDescent="0.25">
      <c r="A91" s="12" t="str">
        <f t="shared" si="8"/>
        <v/>
      </c>
      <c r="B91" s="13"/>
      <c r="C91" s="14"/>
      <c r="D91" s="15"/>
      <c r="E91" s="20"/>
      <c r="F91" s="16"/>
      <c r="G91" s="20"/>
      <c r="H91" s="13"/>
      <c r="I91" s="30"/>
      <c r="J91" s="119"/>
      <c r="K91" s="32"/>
      <c r="L91" s="17"/>
      <c r="M91" s="18">
        <f t="shared" si="7"/>
        <v>0</v>
      </c>
      <c r="N91" s="19">
        <f t="shared" si="10"/>
        <v>0</v>
      </c>
    </row>
    <row r="92" spans="1:14" ht="14.4" x14ac:dyDescent="0.25">
      <c r="A92" s="12" t="str">
        <f t="shared" si="8"/>
        <v/>
      </c>
      <c r="B92" s="13"/>
      <c r="C92" s="14"/>
      <c r="D92" s="238"/>
      <c r="E92" s="20"/>
      <c r="F92" s="16"/>
      <c r="G92" s="20"/>
      <c r="H92" s="13"/>
      <c r="I92" s="30"/>
      <c r="J92" s="119"/>
      <c r="K92" s="32"/>
      <c r="L92" s="17"/>
      <c r="M92" s="18">
        <f t="shared" si="7"/>
        <v>0</v>
      </c>
      <c r="N92" s="19">
        <f t="shared" si="10"/>
        <v>0</v>
      </c>
    </row>
    <row r="93" spans="1:14" ht="14.4" x14ac:dyDescent="0.25">
      <c r="A93" s="12" t="str">
        <f t="shared" si="8"/>
        <v/>
      </c>
      <c r="B93" s="13"/>
      <c r="C93" s="14"/>
      <c r="D93" s="15"/>
      <c r="E93" s="20"/>
      <c r="F93" s="16"/>
      <c r="G93" s="20"/>
      <c r="H93" s="13"/>
      <c r="I93" s="30"/>
      <c r="J93" s="119"/>
      <c r="K93" s="32"/>
      <c r="L93" s="17"/>
      <c r="M93" s="18">
        <f t="shared" si="7"/>
        <v>0</v>
      </c>
      <c r="N93" s="19">
        <f t="shared" si="10"/>
        <v>0</v>
      </c>
    </row>
    <row r="94" spans="1:14" ht="14.4" x14ac:dyDescent="0.25">
      <c r="A94" s="12" t="str">
        <f t="shared" si="8"/>
        <v/>
      </c>
      <c r="B94" s="13"/>
      <c r="C94" s="14"/>
      <c r="D94" s="15"/>
      <c r="E94" s="20"/>
      <c r="F94" s="16"/>
      <c r="G94" s="20"/>
      <c r="H94" s="13"/>
      <c r="I94" s="30"/>
      <c r="J94" s="119"/>
      <c r="K94" s="32"/>
      <c r="L94" s="17"/>
      <c r="M94" s="18">
        <f t="shared" si="7"/>
        <v>0</v>
      </c>
      <c r="N94" s="19">
        <f t="shared" si="10"/>
        <v>0</v>
      </c>
    </row>
    <row r="95" spans="1:14" ht="14.4" x14ac:dyDescent="0.25">
      <c r="A95" s="12" t="str">
        <f t="shared" si="8"/>
        <v/>
      </c>
      <c r="B95" s="13"/>
      <c r="C95" s="14"/>
      <c r="D95" s="15"/>
      <c r="E95" s="20"/>
      <c r="F95" s="16"/>
      <c r="G95" s="20"/>
      <c r="H95" s="13"/>
      <c r="I95" s="30"/>
      <c r="J95" s="119"/>
      <c r="K95" s="32"/>
      <c r="L95" s="17"/>
      <c r="M95" s="18">
        <f t="shared" si="7"/>
        <v>0</v>
      </c>
      <c r="N95" s="19">
        <f t="shared" si="10"/>
        <v>0</v>
      </c>
    </row>
    <row r="96" spans="1:14" ht="14.4" x14ac:dyDescent="0.25">
      <c r="A96" s="12" t="str">
        <f t="shared" si="8"/>
        <v/>
      </c>
      <c r="B96" s="13"/>
      <c r="C96" s="14"/>
      <c r="D96" s="15"/>
      <c r="E96" s="20"/>
      <c r="F96" s="16"/>
      <c r="G96" s="20"/>
      <c r="H96" s="13"/>
      <c r="I96" s="30"/>
      <c r="J96" s="119"/>
      <c r="K96" s="32"/>
      <c r="L96" s="17"/>
      <c r="M96" s="18">
        <f t="shared" si="7"/>
        <v>0</v>
      </c>
      <c r="N96" s="19">
        <f t="shared" si="10"/>
        <v>0</v>
      </c>
    </row>
    <row r="97" spans="1:14" ht="14.4" x14ac:dyDescent="0.25">
      <c r="A97" s="12" t="str">
        <f t="shared" si="8"/>
        <v/>
      </c>
      <c r="B97" s="13"/>
      <c r="C97" s="14"/>
      <c r="D97" s="15"/>
      <c r="E97" s="20"/>
      <c r="F97" s="16"/>
      <c r="G97" s="20"/>
      <c r="H97" s="13"/>
      <c r="I97" s="30"/>
      <c r="J97" s="119"/>
      <c r="K97" s="32"/>
      <c r="L97" s="17"/>
      <c r="M97" s="18">
        <f t="shared" si="7"/>
        <v>0</v>
      </c>
      <c r="N97" s="19">
        <f t="shared" si="10"/>
        <v>0</v>
      </c>
    </row>
    <row r="98" spans="1:14" ht="14.4" x14ac:dyDescent="0.25">
      <c r="A98" s="12" t="str">
        <f t="shared" si="8"/>
        <v/>
      </c>
      <c r="B98" s="13"/>
      <c r="C98" s="14"/>
      <c r="D98" s="15"/>
      <c r="E98" s="20"/>
      <c r="F98" s="16"/>
      <c r="G98" s="20"/>
      <c r="H98" s="13"/>
      <c r="I98" s="30"/>
      <c r="J98" s="119"/>
      <c r="K98" s="32"/>
      <c r="L98" s="17"/>
      <c r="M98" s="18">
        <f t="shared" si="7"/>
        <v>0</v>
      </c>
      <c r="N98" s="19">
        <f t="shared" si="10"/>
        <v>0</v>
      </c>
    </row>
    <row r="99" spans="1:14" ht="14.4" x14ac:dyDescent="0.25">
      <c r="A99" s="12" t="str">
        <f t="shared" si="8"/>
        <v/>
      </c>
      <c r="B99" s="13"/>
      <c r="C99" s="14"/>
      <c r="D99" s="15"/>
      <c r="E99" s="20"/>
      <c r="F99" s="16"/>
      <c r="G99" s="20"/>
      <c r="H99" s="13"/>
      <c r="I99" s="30"/>
      <c r="J99" s="119"/>
      <c r="K99" s="32"/>
      <c r="L99" s="17"/>
      <c r="M99" s="18">
        <f t="shared" si="7"/>
        <v>0</v>
      </c>
      <c r="N99" s="19">
        <f t="shared" si="10"/>
        <v>0</v>
      </c>
    </row>
    <row r="100" spans="1:14" ht="14.4" x14ac:dyDescent="0.25">
      <c r="A100" s="12" t="str">
        <f t="shared" si="8"/>
        <v/>
      </c>
      <c r="B100" s="13"/>
      <c r="C100" s="14"/>
      <c r="D100" s="15"/>
      <c r="E100" s="20"/>
      <c r="F100" s="16"/>
      <c r="G100" s="20"/>
      <c r="H100" s="13"/>
      <c r="I100" s="30"/>
      <c r="J100" s="119"/>
      <c r="K100" s="32"/>
      <c r="L100" s="17"/>
      <c r="M100" s="18">
        <f t="shared" si="7"/>
        <v>0</v>
      </c>
      <c r="N100" s="19">
        <f t="shared" si="10"/>
        <v>0</v>
      </c>
    </row>
    <row r="101" spans="1:14" ht="14.4" x14ac:dyDescent="0.25">
      <c r="A101" s="12" t="str">
        <f t="shared" si="8"/>
        <v/>
      </c>
      <c r="B101" s="13"/>
      <c r="C101" s="14"/>
      <c r="D101" s="15"/>
      <c r="E101" s="20"/>
      <c r="F101" s="16"/>
      <c r="G101" s="20"/>
      <c r="H101" s="13"/>
      <c r="I101" s="30"/>
      <c r="J101" s="119"/>
      <c r="K101" s="32"/>
      <c r="L101" s="17"/>
      <c r="M101" s="18">
        <f t="shared" si="7"/>
        <v>0</v>
      </c>
      <c r="N101" s="19">
        <f t="shared" si="10"/>
        <v>0</v>
      </c>
    </row>
    <row r="102" spans="1:14" ht="14.4" x14ac:dyDescent="0.25">
      <c r="A102" s="12" t="str">
        <f t="shared" si="8"/>
        <v/>
      </c>
      <c r="B102" s="13"/>
      <c r="C102" s="14"/>
      <c r="D102" s="15"/>
      <c r="E102" s="20"/>
      <c r="F102" s="16"/>
      <c r="G102" s="20"/>
      <c r="H102" s="13"/>
      <c r="I102" s="30"/>
      <c r="J102" s="119"/>
      <c r="K102" s="32"/>
      <c r="L102" s="17"/>
      <c r="M102" s="18">
        <f t="shared" si="7"/>
        <v>0</v>
      </c>
      <c r="N102" s="19">
        <f t="shared" si="10"/>
        <v>0</v>
      </c>
    </row>
    <row r="103" spans="1:14" ht="14.4" x14ac:dyDescent="0.25">
      <c r="A103" s="12" t="str">
        <f t="shared" si="8"/>
        <v/>
      </c>
      <c r="B103" s="13"/>
      <c r="C103" s="14"/>
      <c r="D103" s="15"/>
      <c r="E103" s="20"/>
      <c r="F103" s="16"/>
      <c r="G103" s="20"/>
      <c r="H103" s="13"/>
      <c r="I103" s="30"/>
      <c r="J103" s="119"/>
      <c r="K103" s="32"/>
      <c r="L103" s="17"/>
      <c r="M103" s="18">
        <f t="shared" si="7"/>
        <v>0</v>
      </c>
      <c r="N103" s="19">
        <f t="shared" si="10"/>
        <v>0</v>
      </c>
    </row>
    <row r="104" spans="1:14" ht="14.4" x14ac:dyDescent="0.25">
      <c r="A104" s="12" t="str">
        <f t="shared" si="8"/>
        <v/>
      </c>
      <c r="B104" s="13"/>
      <c r="C104" s="14"/>
      <c r="D104" s="15"/>
      <c r="E104" s="20"/>
      <c r="F104" s="16"/>
      <c r="G104" s="20"/>
      <c r="H104" s="13"/>
      <c r="I104" s="30"/>
      <c r="J104" s="119"/>
      <c r="K104" s="32"/>
      <c r="L104" s="17"/>
      <c r="M104" s="18">
        <f t="shared" si="7"/>
        <v>0</v>
      </c>
      <c r="N104" s="19">
        <f t="shared" si="10"/>
        <v>0</v>
      </c>
    </row>
    <row r="105" spans="1:14" ht="14.4" x14ac:dyDescent="0.25">
      <c r="A105" s="12" t="str">
        <f t="shared" si="8"/>
        <v/>
      </c>
      <c r="B105" s="13"/>
      <c r="C105" s="14"/>
      <c r="D105" s="15"/>
      <c r="E105" s="20"/>
      <c r="F105" s="16"/>
      <c r="G105" s="20"/>
      <c r="H105" s="13"/>
      <c r="I105" s="30"/>
      <c r="J105" s="119"/>
      <c r="K105" s="32"/>
      <c r="L105" s="17"/>
      <c r="M105" s="18">
        <f t="shared" si="7"/>
        <v>0</v>
      </c>
      <c r="N105" s="19">
        <f t="shared" si="10"/>
        <v>0</v>
      </c>
    </row>
    <row r="106" spans="1:14" ht="14.4" x14ac:dyDescent="0.25">
      <c r="A106" s="12" t="str">
        <f t="shared" si="8"/>
        <v/>
      </c>
      <c r="B106" s="13"/>
      <c r="C106" s="14"/>
      <c r="D106" s="15"/>
      <c r="E106" s="20"/>
      <c r="F106" s="16"/>
      <c r="G106" s="20"/>
      <c r="H106" s="13"/>
      <c r="I106" s="30"/>
      <c r="J106" s="119"/>
      <c r="K106" s="32"/>
      <c r="L106" s="17"/>
      <c r="M106" s="18">
        <f t="shared" si="7"/>
        <v>0</v>
      </c>
      <c r="N106" s="19">
        <f t="shared" si="10"/>
        <v>0</v>
      </c>
    </row>
    <row r="107" spans="1:14" ht="14.4" x14ac:dyDescent="0.25">
      <c r="A107" s="12" t="str">
        <f t="shared" si="8"/>
        <v/>
      </c>
      <c r="B107" s="13"/>
      <c r="C107" s="14"/>
      <c r="D107" s="15"/>
      <c r="E107" s="20"/>
      <c r="F107" s="16"/>
      <c r="G107" s="20"/>
      <c r="H107" s="13"/>
      <c r="I107" s="30"/>
      <c r="J107" s="119"/>
      <c r="K107" s="32"/>
      <c r="L107" s="17"/>
      <c r="M107" s="18">
        <f t="shared" si="7"/>
        <v>0</v>
      </c>
      <c r="N107" s="19">
        <f t="shared" si="10"/>
        <v>0</v>
      </c>
    </row>
    <row r="108" spans="1:14" ht="14.4" x14ac:dyDescent="0.25">
      <c r="A108" s="12" t="str">
        <f t="shared" si="8"/>
        <v/>
      </c>
      <c r="B108" s="13"/>
      <c r="C108" s="14"/>
      <c r="D108" s="15"/>
      <c r="E108" s="20"/>
      <c r="F108" s="16"/>
      <c r="G108" s="20"/>
      <c r="H108" s="13"/>
      <c r="I108" s="30"/>
      <c r="J108" s="119"/>
      <c r="K108" s="32"/>
      <c r="L108" s="17"/>
      <c r="M108" s="18">
        <f t="shared" si="7"/>
        <v>0</v>
      </c>
      <c r="N108" s="19">
        <f t="shared" si="10"/>
        <v>0</v>
      </c>
    </row>
    <row r="109" spans="1:14" ht="14.4" x14ac:dyDescent="0.25">
      <c r="A109" s="12" t="str">
        <f t="shared" si="8"/>
        <v/>
      </c>
      <c r="B109" s="13"/>
      <c r="C109" s="14"/>
      <c r="D109" s="15"/>
      <c r="E109" s="20"/>
      <c r="F109" s="16"/>
      <c r="G109" s="20"/>
      <c r="H109" s="13"/>
      <c r="I109" s="30"/>
      <c r="J109" s="119"/>
      <c r="K109" s="32"/>
      <c r="L109" s="17"/>
      <c r="M109" s="18">
        <f t="shared" si="7"/>
        <v>0</v>
      </c>
      <c r="N109" s="19">
        <f t="shared" si="10"/>
        <v>0</v>
      </c>
    </row>
    <row r="110" spans="1:14" ht="14.4" x14ac:dyDescent="0.25">
      <c r="A110" s="12" t="str">
        <f t="shared" si="8"/>
        <v/>
      </c>
      <c r="B110" s="13"/>
      <c r="C110" s="14"/>
      <c r="D110" s="15"/>
      <c r="E110" s="20"/>
      <c r="F110" s="16"/>
      <c r="G110" s="20"/>
      <c r="H110" s="13"/>
      <c r="I110" s="30"/>
      <c r="J110" s="119"/>
      <c r="K110" s="32"/>
      <c r="L110" s="17"/>
      <c r="M110" s="18">
        <f t="shared" si="7"/>
        <v>0</v>
      </c>
      <c r="N110" s="19">
        <f t="shared" si="10"/>
        <v>0</v>
      </c>
    </row>
    <row r="111" spans="1:14" ht="14.4" x14ac:dyDescent="0.25">
      <c r="A111" s="12" t="str">
        <f t="shared" si="8"/>
        <v/>
      </c>
      <c r="B111" s="13"/>
      <c r="C111" s="14"/>
      <c r="D111" s="15"/>
      <c r="E111" s="20"/>
      <c r="F111" s="16"/>
      <c r="G111" s="20"/>
      <c r="H111" s="13"/>
      <c r="I111" s="272"/>
      <c r="J111" s="119"/>
      <c r="K111" s="32"/>
      <c r="L111" s="17"/>
      <c r="M111" s="18">
        <f t="shared" si="7"/>
        <v>0</v>
      </c>
      <c r="N111" s="19">
        <f t="shared" si="10"/>
        <v>0</v>
      </c>
    </row>
    <row r="112" spans="1:14" ht="14.4" x14ac:dyDescent="0.25">
      <c r="A112" s="12" t="str">
        <f t="shared" si="8"/>
        <v/>
      </c>
      <c r="B112" s="13"/>
      <c r="C112" s="14"/>
      <c r="D112" s="15"/>
      <c r="E112" s="20"/>
      <c r="F112" s="16"/>
      <c r="G112" s="20"/>
      <c r="H112" s="13"/>
      <c r="I112" s="272"/>
      <c r="J112" s="119"/>
      <c r="K112" s="32"/>
      <c r="L112" s="17"/>
      <c r="M112" s="18">
        <f t="shared" si="7"/>
        <v>0</v>
      </c>
      <c r="N112" s="19">
        <f t="shared" si="10"/>
        <v>0</v>
      </c>
    </row>
    <row r="113" spans="1:14" ht="14.4" x14ac:dyDescent="0.25">
      <c r="A113" s="12" t="str">
        <f t="shared" si="8"/>
        <v/>
      </c>
      <c r="B113" s="13"/>
      <c r="C113" s="14"/>
      <c r="D113" s="15"/>
      <c r="E113" s="20"/>
      <c r="F113" s="16"/>
      <c r="G113" s="20"/>
      <c r="H113" s="13"/>
      <c r="I113" s="272"/>
      <c r="J113" s="119"/>
      <c r="K113" s="32"/>
      <c r="L113" s="17"/>
      <c r="M113" s="18">
        <f t="shared" si="7"/>
        <v>0</v>
      </c>
      <c r="N113" s="19">
        <f t="shared" si="10"/>
        <v>0</v>
      </c>
    </row>
    <row r="114" spans="1:14" ht="14.4" x14ac:dyDescent="0.25">
      <c r="A114" s="12" t="str">
        <f t="shared" si="8"/>
        <v/>
      </c>
      <c r="B114" s="13"/>
      <c r="C114" s="14"/>
      <c r="D114" s="15"/>
      <c r="E114" s="20"/>
      <c r="F114" s="16"/>
      <c r="G114" s="20"/>
      <c r="H114" s="13"/>
      <c r="I114" s="272"/>
      <c r="J114" s="119"/>
      <c r="K114" s="32"/>
      <c r="L114" s="17"/>
      <c r="M114" s="18">
        <f t="shared" si="7"/>
        <v>0</v>
      </c>
      <c r="N114" s="19">
        <f t="shared" si="10"/>
        <v>0</v>
      </c>
    </row>
    <row r="115" spans="1:14" ht="14.4" x14ac:dyDescent="0.25">
      <c r="A115" s="12" t="str">
        <f t="shared" si="8"/>
        <v/>
      </c>
      <c r="B115" s="13"/>
      <c r="C115" s="14"/>
      <c r="D115" s="15"/>
      <c r="E115" s="20"/>
      <c r="F115" s="16"/>
      <c r="G115" s="20"/>
      <c r="H115" s="13"/>
      <c r="I115" s="272"/>
      <c r="J115" s="339"/>
      <c r="K115" s="32"/>
      <c r="L115" s="17"/>
      <c r="M115" s="18">
        <f t="shared" si="7"/>
        <v>0</v>
      </c>
      <c r="N115" s="19">
        <f t="shared" si="10"/>
        <v>0</v>
      </c>
    </row>
    <row r="116" spans="1:14" ht="14.4" x14ac:dyDescent="0.25">
      <c r="A116" s="12" t="str">
        <f t="shared" si="8"/>
        <v/>
      </c>
      <c r="B116" s="13"/>
      <c r="C116" s="14"/>
      <c r="D116" s="15"/>
      <c r="E116" s="20"/>
      <c r="F116" s="16"/>
      <c r="G116" s="20"/>
      <c r="H116" s="13"/>
      <c r="I116" s="272"/>
      <c r="J116" s="339"/>
      <c r="K116" s="32"/>
      <c r="L116" s="17"/>
      <c r="M116" s="18">
        <f t="shared" si="7"/>
        <v>0</v>
      </c>
      <c r="N116" s="19">
        <f t="shared" si="10"/>
        <v>0</v>
      </c>
    </row>
    <row r="117" spans="1:14" ht="14.4" x14ac:dyDescent="0.25">
      <c r="A117" s="12" t="str">
        <f t="shared" si="8"/>
        <v/>
      </c>
      <c r="B117" s="13"/>
      <c r="C117" s="14"/>
      <c r="D117" s="15"/>
      <c r="E117" s="20"/>
      <c r="F117" s="16"/>
      <c r="G117" s="20"/>
      <c r="H117" s="13"/>
      <c r="I117" s="272"/>
      <c r="J117" s="339"/>
      <c r="K117" s="32"/>
      <c r="L117" s="17"/>
      <c r="M117" s="18">
        <f t="shared" si="7"/>
        <v>0</v>
      </c>
      <c r="N117" s="19">
        <f t="shared" si="10"/>
        <v>0</v>
      </c>
    </row>
    <row r="118" spans="1:14" ht="14.4" x14ac:dyDescent="0.25">
      <c r="A118" s="12" t="str">
        <f t="shared" si="8"/>
        <v/>
      </c>
      <c r="B118" s="13"/>
      <c r="C118" s="14"/>
      <c r="D118" s="15"/>
      <c r="E118" s="20"/>
      <c r="F118" s="16"/>
      <c r="G118" s="20"/>
      <c r="H118" s="13"/>
      <c r="I118" s="272"/>
      <c r="J118" s="339"/>
      <c r="K118" s="32"/>
      <c r="L118" s="17"/>
      <c r="M118" s="18">
        <f t="shared" si="7"/>
        <v>0</v>
      </c>
      <c r="N118" s="19">
        <f t="shared" si="10"/>
        <v>0</v>
      </c>
    </row>
    <row r="119" spans="1:14" ht="14.4" x14ac:dyDescent="0.25">
      <c r="A119" s="12" t="str">
        <f t="shared" si="8"/>
        <v/>
      </c>
      <c r="B119" s="13"/>
      <c r="C119" s="14"/>
      <c r="D119" s="15"/>
      <c r="E119" s="20"/>
      <c r="F119" s="16"/>
      <c r="G119" s="20"/>
      <c r="H119" s="13"/>
      <c r="I119" s="272"/>
      <c r="J119" s="339"/>
      <c r="K119" s="32"/>
      <c r="L119" s="17"/>
      <c r="M119" s="18">
        <f t="shared" si="7"/>
        <v>0</v>
      </c>
      <c r="N119" s="19">
        <f t="shared" si="10"/>
        <v>0</v>
      </c>
    </row>
    <row r="120" spans="1:14" ht="14.4" x14ac:dyDescent="0.25">
      <c r="A120" s="12" t="str">
        <f t="shared" si="8"/>
        <v/>
      </c>
      <c r="B120" s="13"/>
      <c r="C120" s="14"/>
      <c r="D120" s="15"/>
      <c r="E120" s="20"/>
      <c r="F120" s="16"/>
      <c r="G120" s="20"/>
      <c r="H120" s="13"/>
      <c r="I120" s="272"/>
      <c r="J120" s="339"/>
      <c r="K120" s="32"/>
      <c r="L120" s="17"/>
      <c r="M120" s="18">
        <f t="shared" si="7"/>
        <v>0</v>
      </c>
      <c r="N120" s="19">
        <f t="shared" si="10"/>
        <v>0</v>
      </c>
    </row>
    <row r="121" spans="1:14" ht="14.4" x14ac:dyDescent="0.25">
      <c r="A121" s="12" t="str">
        <f t="shared" si="8"/>
        <v/>
      </c>
      <c r="B121" s="13"/>
      <c r="C121" s="14"/>
      <c r="D121" s="15"/>
      <c r="E121" s="20"/>
      <c r="F121" s="16"/>
      <c r="G121" s="20"/>
      <c r="H121" s="13"/>
      <c r="I121" s="272"/>
      <c r="J121" s="339"/>
      <c r="K121" s="32"/>
      <c r="L121" s="17"/>
      <c r="M121" s="18">
        <f t="shared" si="7"/>
        <v>0</v>
      </c>
      <c r="N121" s="19">
        <f t="shared" si="10"/>
        <v>0</v>
      </c>
    </row>
    <row r="122" spans="1:14" ht="14.4" x14ac:dyDescent="0.25">
      <c r="A122" s="12" t="str">
        <f t="shared" si="8"/>
        <v/>
      </c>
      <c r="B122" s="13"/>
      <c r="C122" s="14"/>
      <c r="D122" s="15"/>
      <c r="E122" s="20"/>
      <c r="F122" s="16"/>
      <c r="G122" s="20"/>
      <c r="H122" s="13"/>
      <c r="I122" s="272"/>
      <c r="J122" s="339"/>
      <c r="K122" s="32"/>
      <c r="L122" s="17"/>
      <c r="M122" s="18">
        <f t="shared" si="7"/>
        <v>0</v>
      </c>
      <c r="N122" s="19">
        <f t="shared" si="10"/>
        <v>0</v>
      </c>
    </row>
    <row r="123" spans="1:14" ht="14.4" x14ac:dyDescent="0.25">
      <c r="A123" s="12" t="str">
        <f t="shared" si="8"/>
        <v/>
      </c>
      <c r="B123" s="13"/>
      <c r="C123" s="14"/>
      <c r="D123" s="15"/>
      <c r="E123" s="20"/>
      <c r="F123" s="16"/>
      <c r="G123" s="20"/>
      <c r="H123" s="13"/>
      <c r="I123" s="272"/>
      <c r="J123" s="339"/>
      <c r="K123" s="32"/>
      <c r="L123" s="17"/>
      <c r="M123" s="18">
        <f t="shared" si="7"/>
        <v>0</v>
      </c>
      <c r="N123" s="19">
        <f t="shared" si="10"/>
        <v>0</v>
      </c>
    </row>
    <row r="124" spans="1:14" ht="14.4" x14ac:dyDescent="0.25">
      <c r="A124" s="12" t="str">
        <f t="shared" si="8"/>
        <v/>
      </c>
      <c r="B124" s="13"/>
      <c r="C124" s="14"/>
      <c r="D124" s="15"/>
      <c r="E124" s="20"/>
      <c r="F124" s="16"/>
      <c r="G124" s="20"/>
      <c r="H124" s="13"/>
      <c r="I124" s="30"/>
      <c r="J124" s="339"/>
      <c r="K124" s="32"/>
      <c r="L124" s="17"/>
      <c r="M124" s="18">
        <f t="shared" ref="M124:M131" si="11">IF(L124=1,7,IF(L124=2,6,IF(L124=3,5,IF(L124=4,4,IF(L124=5,3,IF(L124=6,2,IF(L124&gt;=6,1,0)))))))*2</f>
        <v>0</v>
      </c>
      <c r="N124" s="19">
        <f t="shared" si="9"/>
        <v>0</v>
      </c>
    </row>
    <row r="125" spans="1:14" ht="14.4" x14ac:dyDescent="0.25">
      <c r="A125" s="12" t="str">
        <f t="shared" si="8"/>
        <v/>
      </c>
      <c r="B125" s="13"/>
      <c r="C125" s="14"/>
      <c r="D125" s="15"/>
      <c r="E125" s="20"/>
      <c r="F125" s="16"/>
      <c r="G125" s="20"/>
      <c r="H125" s="13"/>
      <c r="I125" s="30"/>
      <c r="J125" s="339"/>
      <c r="K125" s="32"/>
      <c r="L125" s="17"/>
      <c r="M125" s="18">
        <f t="shared" si="11"/>
        <v>0</v>
      </c>
      <c r="N125" s="19">
        <f t="shared" si="9"/>
        <v>0</v>
      </c>
    </row>
    <row r="126" spans="1:14" ht="14.4" x14ac:dyDescent="0.25">
      <c r="A126" s="12" t="str">
        <f t="shared" si="8"/>
        <v/>
      </c>
      <c r="B126" s="13"/>
      <c r="C126" s="14"/>
      <c r="D126" s="15"/>
      <c r="E126" s="20"/>
      <c r="F126" s="16"/>
      <c r="G126" s="20"/>
      <c r="H126" s="13"/>
      <c r="I126" s="30"/>
      <c r="J126" s="339"/>
      <c r="K126" s="32"/>
      <c r="L126" s="17"/>
      <c r="M126" s="18">
        <f t="shared" si="11"/>
        <v>0</v>
      </c>
      <c r="N126" s="19">
        <f t="shared" si="9"/>
        <v>0</v>
      </c>
    </row>
    <row r="127" spans="1:14" ht="14.4" x14ac:dyDescent="0.25">
      <c r="A127" s="12" t="str">
        <f t="shared" si="8"/>
        <v/>
      </c>
      <c r="B127" s="13"/>
      <c r="C127" s="14"/>
      <c r="D127" s="15"/>
      <c r="E127" s="20"/>
      <c r="F127" s="16"/>
      <c r="G127" s="20"/>
      <c r="H127" s="13"/>
      <c r="I127" s="30"/>
      <c r="J127" s="273"/>
      <c r="K127" s="32"/>
      <c r="L127" s="17"/>
      <c r="M127" s="18">
        <f t="shared" si="11"/>
        <v>0</v>
      </c>
      <c r="N127" s="19">
        <f t="shared" si="9"/>
        <v>0</v>
      </c>
    </row>
    <row r="128" spans="1:14" ht="14.4" x14ac:dyDescent="0.25">
      <c r="A128" s="12" t="str">
        <f t="shared" si="8"/>
        <v/>
      </c>
      <c r="B128" s="13"/>
      <c r="C128" s="14"/>
      <c r="D128" s="15"/>
      <c r="E128" s="20"/>
      <c r="F128" s="16"/>
      <c r="G128" s="20"/>
      <c r="H128" s="13"/>
      <c r="I128" s="30"/>
      <c r="J128" s="273"/>
      <c r="K128" s="32"/>
      <c r="L128" s="17"/>
      <c r="M128" s="18">
        <f t="shared" si="11"/>
        <v>0</v>
      </c>
      <c r="N128" s="19">
        <f t="shared" si="9"/>
        <v>0</v>
      </c>
    </row>
    <row r="129" spans="1:14" ht="14.4" x14ac:dyDescent="0.25">
      <c r="A129" s="12" t="str">
        <f t="shared" si="8"/>
        <v/>
      </c>
      <c r="B129" s="13"/>
      <c r="C129" s="242"/>
      <c r="D129" s="238"/>
      <c r="E129" s="20"/>
      <c r="F129" s="16"/>
      <c r="G129" s="20"/>
      <c r="H129" s="13"/>
      <c r="I129" s="30"/>
      <c r="J129" s="119"/>
      <c r="K129" s="32"/>
      <c r="L129" s="17"/>
      <c r="M129" s="18">
        <f t="shared" si="11"/>
        <v>0</v>
      </c>
      <c r="N129" s="19">
        <f t="shared" si="9"/>
        <v>0</v>
      </c>
    </row>
    <row r="130" spans="1:14" ht="14.4" x14ac:dyDescent="0.25">
      <c r="A130" s="12" t="str">
        <f t="shared" si="8"/>
        <v/>
      </c>
      <c r="B130" s="13"/>
      <c r="C130" s="242"/>
      <c r="D130" s="238"/>
      <c r="E130" s="20"/>
      <c r="F130" s="16"/>
      <c r="G130" s="20"/>
      <c r="H130" s="13"/>
      <c r="I130" s="30"/>
      <c r="J130" s="119"/>
      <c r="K130" s="32"/>
      <c r="L130" s="17"/>
      <c r="M130" s="18">
        <f t="shared" si="11"/>
        <v>0</v>
      </c>
      <c r="N130" s="19">
        <f t="shared" si="9"/>
        <v>0</v>
      </c>
    </row>
    <row r="131" spans="1:14" ht="15" thickBot="1" x14ac:dyDescent="0.3">
      <c r="A131" s="12" t="str">
        <f t="shared" si="8"/>
        <v/>
      </c>
      <c r="B131" s="21"/>
      <c r="C131" s="22"/>
      <c r="D131" s="23"/>
      <c r="E131" s="24"/>
      <c r="F131" s="25"/>
      <c r="G131" s="24"/>
      <c r="H131" s="21"/>
      <c r="I131" s="31"/>
      <c r="J131" s="120"/>
      <c r="K131" s="121"/>
      <c r="L131" s="26"/>
      <c r="M131" s="18">
        <f t="shared" si="11"/>
        <v>0</v>
      </c>
      <c r="N131" s="19">
        <f t="shared" si="9"/>
        <v>0</v>
      </c>
    </row>
  </sheetData>
  <mergeCells count="19">
    <mergeCell ref="F3:F4"/>
    <mergeCell ref="E1:J1"/>
    <mergeCell ref="L1:M1"/>
    <mergeCell ref="B2:M2"/>
    <mergeCell ref="G3:K3"/>
    <mergeCell ref="M3:M5"/>
    <mergeCell ref="K4:K5"/>
    <mergeCell ref="E5:F5"/>
    <mergeCell ref="L3:L5"/>
    <mergeCell ref="G4:G5"/>
    <mergeCell ref="H4:H5"/>
    <mergeCell ref="I4:I5"/>
    <mergeCell ref="J4:J5"/>
    <mergeCell ref="B1:C1"/>
    <mergeCell ref="A3:A5"/>
    <mergeCell ref="B3:B5"/>
    <mergeCell ref="C3:C5"/>
    <mergeCell ref="D3:D5"/>
    <mergeCell ref="E3:E4"/>
  </mergeCells>
  <phoneticPr fontId="12" type="noConversion"/>
  <conditionalFormatting sqref="C1:D5">
    <cfRule type="duplicateValues" dxfId="8" priority="1"/>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0CF9C-EAC2-4BD9-A732-CFEAD40BE66D}">
  <sheetPr codeName="Sheet25">
    <tabColor rgb="FFC00000"/>
  </sheetPr>
  <dimension ref="A1:N100"/>
  <sheetViews>
    <sheetView workbookViewId="0">
      <selection activeCell="C6" sqref="C6:C88"/>
    </sheetView>
  </sheetViews>
  <sheetFormatPr defaultColWidth="9.109375" defaultRowHeight="13.2" x14ac:dyDescent="0.25"/>
  <cols>
    <col min="1" max="1" width="37.88671875" bestFit="1" customWidth="1"/>
    <col min="2" max="2" width="6.6640625" customWidth="1"/>
    <col min="3" max="3" width="18.6640625" bestFit="1" customWidth="1"/>
    <col min="4" max="4" width="17.88671875" bestFit="1" customWidth="1"/>
    <col min="5" max="5" width="10.6640625" bestFit="1" customWidth="1"/>
    <col min="6" max="6" width="16.33203125" bestFit="1" customWidth="1"/>
    <col min="7" max="10" width="6.5546875" bestFit="1" customWidth="1"/>
    <col min="11" max="11" width="15.109375" bestFit="1" customWidth="1"/>
    <col min="12" max="12" width="7" bestFit="1" customWidth="1"/>
    <col min="13" max="13" width="12.88671875" bestFit="1" customWidth="1"/>
    <col min="14" max="14" width="30.5546875" bestFit="1" customWidth="1"/>
  </cols>
  <sheetData>
    <row r="1" spans="1:14" s="9" customFormat="1" ht="22.5" customHeight="1" thickBot="1" x14ac:dyDescent="0.3">
      <c r="A1" s="76">
        <f>SUM(A2-1)</f>
        <v>81</v>
      </c>
      <c r="B1" s="559" t="s">
        <v>98</v>
      </c>
      <c r="C1" s="560"/>
      <c r="D1" s="7" t="s">
        <v>11</v>
      </c>
      <c r="E1" s="539" t="s">
        <v>1264</v>
      </c>
      <c r="F1" s="540"/>
      <c r="G1" s="540"/>
      <c r="H1" s="540"/>
      <c r="I1" s="540"/>
      <c r="J1" s="540"/>
      <c r="K1" s="8" t="s">
        <v>12</v>
      </c>
      <c r="L1" s="567"/>
      <c r="M1" s="542"/>
      <c r="N1" s="8" t="s">
        <v>22</v>
      </c>
    </row>
    <row r="2" spans="1:14" s="9" customFormat="1" ht="22.5" customHeight="1" thickBot="1" x14ac:dyDescent="0.3">
      <c r="A2" s="1">
        <f>COUNTA(_xlfn.UNIQUE(D8:D200))</f>
        <v>82</v>
      </c>
      <c r="B2" s="543" t="s">
        <v>23</v>
      </c>
      <c r="C2" s="544"/>
      <c r="D2" s="544"/>
      <c r="E2" s="544"/>
      <c r="F2" s="544"/>
      <c r="G2" s="544"/>
      <c r="H2" s="544"/>
      <c r="I2" s="544"/>
      <c r="J2" s="544"/>
      <c r="K2" s="544"/>
      <c r="L2" s="544"/>
      <c r="M2" s="545"/>
      <c r="N2" s="10" t="s">
        <v>24</v>
      </c>
    </row>
    <row r="3" spans="1:14" s="9" customFormat="1" ht="14.4" thickBot="1" x14ac:dyDescent="0.3">
      <c r="A3" s="524" t="s">
        <v>25</v>
      </c>
      <c r="B3" s="527" t="s">
        <v>13</v>
      </c>
      <c r="C3" s="530" t="s">
        <v>14</v>
      </c>
      <c r="D3" s="533" t="s">
        <v>15</v>
      </c>
      <c r="E3" s="536" t="s">
        <v>26</v>
      </c>
      <c r="F3" s="533" t="s">
        <v>18</v>
      </c>
      <c r="G3" s="539" t="s">
        <v>99</v>
      </c>
      <c r="H3" s="540"/>
      <c r="I3" s="540"/>
      <c r="J3" s="540"/>
      <c r="K3" s="546"/>
      <c r="L3" s="552" t="s">
        <v>10</v>
      </c>
      <c r="M3" s="547" t="s">
        <v>16</v>
      </c>
      <c r="N3" s="44" t="s">
        <v>27</v>
      </c>
    </row>
    <row r="4" spans="1:14" s="9" customFormat="1" ht="14.4" thickBot="1" x14ac:dyDescent="0.3">
      <c r="A4" s="525"/>
      <c r="B4" s="528"/>
      <c r="C4" s="531"/>
      <c r="D4" s="534"/>
      <c r="E4" s="537"/>
      <c r="F4" s="538"/>
      <c r="G4" s="555" t="s">
        <v>100</v>
      </c>
      <c r="H4" s="557" t="s">
        <v>101</v>
      </c>
      <c r="I4" s="557" t="s">
        <v>102</v>
      </c>
      <c r="J4" s="557" t="s">
        <v>103</v>
      </c>
      <c r="K4" s="533" t="s">
        <v>104</v>
      </c>
      <c r="L4" s="553"/>
      <c r="M4" s="548"/>
      <c r="N4" s="11">
        <v>1</v>
      </c>
    </row>
    <row r="5" spans="1:14" s="9" customFormat="1" ht="14.4" thickBot="1" x14ac:dyDescent="0.3">
      <c r="A5" s="526"/>
      <c r="B5" s="529"/>
      <c r="C5" s="532"/>
      <c r="D5" s="535"/>
      <c r="E5" s="550" t="s">
        <v>17</v>
      </c>
      <c r="F5" s="551"/>
      <c r="G5" s="556"/>
      <c r="H5" s="558"/>
      <c r="I5" s="558"/>
      <c r="J5" s="558"/>
      <c r="K5" s="535"/>
      <c r="L5" s="554"/>
      <c r="M5" s="549"/>
      <c r="N5" s="45">
        <f>IF(N4=1,0,IF(N4=2,1,IF(N4=3,2,0)))</f>
        <v>0</v>
      </c>
    </row>
    <row r="6" spans="1:14" s="9" customFormat="1" ht="14.4" x14ac:dyDescent="0.25">
      <c r="A6" s="12" t="str">
        <f t="shared" ref="A6:A37" si="0">CONCATENATE(B6,C6,D6)</f>
        <v>105Evie JamesJoshua Brook Stuart Little</v>
      </c>
      <c r="B6" s="194">
        <v>105</v>
      </c>
      <c r="C6" s="195" t="s">
        <v>405</v>
      </c>
      <c r="D6" s="196" t="s">
        <v>406</v>
      </c>
      <c r="E6" s="197"/>
      <c r="F6" s="198"/>
      <c r="G6" s="197"/>
      <c r="H6" s="194"/>
      <c r="I6" s="199"/>
      <c r="J6" s="200"/>
      <c r="K6" s="201">
        <v>35</v>
      </c>
      <c r="L6" s="411">
        <v>1</v>
      </c>
      <c r="M6" s="18">
        <f>IF(L6=1,7,IF(L6=2,6,IF(L6=3,5,IF(L6=4,4,IF(L6=5,3,IF(L6=6,2,IF(L6&gt;=6,1,0)))))))</f>
        <v>7</v>
      </c>
      <c r="N6" s="19">
        <f>SUM(M6+$N$5)</f>
        <v>7</v>
      </c>
    </row>
    <row r="7" spans="1:14" s="9" customFormat="1" ht="14.4" x14ac:dyDescent="0.25">
      <c r="A7" s="12" t="str">
        <f t="shared" si="0"/>
        <v>105Sophie BraggePresent Arms</v>
      </c>
      <c r="B7" s="194">
        <v>105</v>
      </c>
      <c r="C7" s="14" t="s">
        <v>836</v>
      </c>
      <c r="D7" s="15" t="s">
        <v>1316</v>
      </c>
      <c r="E7" s="20"/>
      <c r="F7" s="16"/>
      <c r="G7" s="20"/>
      <c r="H7" s="13"/>
      <c r="I7" s="30"/>
      <c r="J7" s="119"/>
      <c r="K7" s="32">
        <v>36.1</v>
      </c>
      <c r="L7" s="283">
        <v>2</v>
      </c>
      <c r="M7" s="18">
        <f t="shared" ref="M7:M64" si="1">IF(L7=1,7,IF(L7=2,6,IF(L7=3,5,IF(L7=4,4,IF(L7=5,3,IF(L7=6,2,IF(L7&gt;=6,1,0)))))))</f>
        <v>6</v>
      </c>
      <c r="N7" s="19">
        <f t="shared" ref="N7:N70" si="2">SUM(M7+$N$5)</f>
        <v>6</v>
      </c>
    </row>
    <row r="8" spans="1:14" s="9" customFormat="1" ht="14.4" x14ac:dyDescent="0.25">
      <c r="A8" s="12" t="str">
        <f t="shared" si="0"/>
        <v>105Charli HolmesHoosier</v>
      </c>
      <c r="B8" s="194">
        <v>105</v>
      </c>
      <c r="C8" s="14" t="s">
        <v>382</v>
      </c>
      <c r="D8" s="15" t="s">
        <v>383</v>
      </c>
      <c r="E8" s="20"/>
      <c r="F8" s="16"/>
      <c r="G8" s="20"/>
      <c r="H8" s="13"/>
      <c r="I8" s="30"/>
      <c r="J8" s="119"/>
      <c r="K8" s="32">
        <v>36.1</v>
      </c>
      <c r="L8" s="283">
        <v>3</v>
      </c>
      <c r="M8" s="18">
        <f t="shared" si="1"/>
        <v>5</v>
      </c>
      <c r="N8" s="19">
        <f t="shared" si="2"/>
        <v>5</v>
      </c>
    </row>
    <row r="9" spans="1:14" s="9" customFormat="1" ht="14.4" x14ac:dyDescent="0.25">
      <c r="A9" s="12" t="str">
        <f t="shared" si="0"/>
        <v>105Siena StasiwGlenbaile Half Pint</v>
      </c>
      <c r="B9" s="194">
        <v>105</v>
      </c>
      <c r="C9" s="14" t="s">
        <v>1265</v>
      </c>
      <c r="D9" s="15" t="s">
        <v>1317</v>
      </c>
      <c r="E9" s="20"/>
      <c r="F9" s="16"/>
      <c r="G9" s="20"/>
      <c r="H9" s="13"/>
      <c r="I9" s="30"/>
      <c r="J9" s="119"/>
      <c r="K9" s="32">
        <v>40.799999999999997</v>
      </c>
      <c r="L9" s="17">
        <v>4</v>
      </c>
      <c r="M9" s="18">
        <f t="shared" si="1"/>
        <v>4</v>
      </c>
      <c r="N9" s="19">
        <f t="shared" si="2"/>
        <v>4</v>
      </c>
    </row>
    <row r="10" spans="1:14" s="9" customFormat="1" ht="14.4" x14ac:dyDescent="0.25">
      <c r="A10" s="12" t="str">
        <f t="shared" si="0"/>
        <v>105Georgina ClarkeParkiarrup Puzzle</v>
      </c>
      <c r="B10" s="194">
        <v>105</v>
      </c>
      <c r="C10" s="14" t="s">
        <v>393</v>
      </c>
      <c r="D10" s="15" t="s">
        <v>394</v>
      </c>
      <c r="E10" s="20"/>
      <c r="F10" s="16"/>
      <c r="G10" s="20"/>
      <c r="H10" s="13"/>
      <c r="I10" s="30"/>
      <c r="J10" s="119"/>
      <c r="K10" s="32">
        <v>54.4</v>
      </c>
      <c r="L10" s="17">
        <v>5</v>
      </c>
      <c r="M10" s="18">
        <f t="shared" si="1"/>
        <v>3</v>
      </c>
      <c r="N10" s="19">
        <f t="shared" si="2"/>
        <v>3</v>
      </c>
    </row>
    <row r="11" spans="1:14" s="9" customFormat="1" ht="14.4" x14ac:dyDescent="0.25">
      <c r="A11" s="12" t="str">
        <f t="shared" si="0"/>
        <v>105Amy LethleanJust Wadda The Chances</v>
      </c>
      <c r="B11" s="194">
        <v>105</v>
      </c>
      <c r="C11" s="14" t="s">
        <v>334</v>
      </c>
      <c r="D11" s="238" t="s">
        <v>389</v>
      </c>
      <c r="E11" s="20"/>
      <c r="F11" s="16"/>
      <c r="G11" s="20"/>
      <c r="H11" s="13"/>
      <c r="I11" s="30"/>
      <c r="J11" s="119"/>
      <c r="K11" s="32">
        <v>56.4</v>
      </c>
      <c r="L11" s="17">
        <v>6</v>
      </c>
      <c r="M11" s="18">
        <f t="shared" si="1"/>
        <v>2</v>
      </c>
      <c r="N11" s="19">
        <f t="shared" si="2"/>
        <v>2</v>
      </c>
    </row>
    <row r="12" spans="1:14" s="9" customFormat="1" ht="14.4" x14ac:dyDescent="0.25">
      <c r="A12" s="12" t="str">
        <f t="shared" si="0"/>
        <v>105Kiara FitzeTiaja Park Jazz</v>
      </c>
      <c r="B12" s="194">
        <v>105</v>
      </c>
      <c r="C12" s="14" t="s">
        <v>537</v>
      </c>
      <c r="D12" s="15" t="s">
        <v>1266</v>
      </c>
      <c r="E12" s="20"/>
      <c r="F12" s="16"/>
      <c r="G12" s="20"/>
      <c r="H12" s="13"/>
      <c r="I12" s="30"/>
      <c r="J12" s="119"/>
      <c r="K12" s="32">
        <v>62.7</v>
      </c>
      <c r="L12" s="17">
        <v>7</v>
      </c>
      <c r="M12" s="18">
        <f t="shared" si="1"/>
        <v>1</v>
      </c>
      <c r="N12" s="19">
        <f t="shared" si="2"/>
        <v>1</v>
      </c>
    </row>
    <row r="13" spans="1:14" s="9" customFormat="1" ht="14.4" x14ac:dyDescent="0.25">
      <c r="A13" s="12" t="str">
        <f t="shared" si="0"/>
        <v>105Sophie BraggeMirawee Bronze Dragon</v>
      </c>
      <c r="B13" s="194">
        <v>105</v>
      </c>
      <c r="C13" s="14" t="s">
        <v>836</v>
      </c>
      <c r="D13" s="15" t="s">
        <v>1267</v>
      </c>
      <c r="E13" s="20"/>
      <c r="F13" s="16"/>
      <c r="G13" s="20"/>
      <c r="H13" s="13"/>
      <c r="I13" s="30"/>
      <c r="J13" s="119"/>
      <c r="K13" s="32" t="s">
        <v>1268</v>
      </c>
      <c r="L13" s="283"/>
      <c r="M13" s="18">
        <f t="shared" si="1"/>
        <v>0</v>
      </c>
      <c r="N13" s="19">
        <f t="shared" si="2"/>
        <v>0</v>
      </c>
    </row>
    <row r="14" spans="1:14" s="9" customFormat="1" ht="14.4" x14ac:dyDescent="0.25">
      <c r="A14" s="12" t="str">
        <f t="shared" si="0"/>
        <v>95Ava TinsleyImage Of Pilatus</v>
      </c>
      <c r="B14" s="13">
        <v>95</v>
      </c>
      <c r="C14" s="14" t="s">
        <v>400</v>
      </c>
      <c r="D14" s="15" t="s">
        <v>423</v>
      </c>
      <c r="E14" s="20"/>
      <c r="F14" s="16"/>
      <c r="G14" s="20"/>
      <c r="H14" s="13"/>
      <c r="I14" s="30"/>
      <c r="J14" s="119">
        <v>39.5</v>
      </c>
      <c r="K14" s="32"/>
      <c r="L14" s="17">
        <v>1</v>
      </c>
      <c r="M14" s="18">
        <f t="shared" si="1"/>
        <v>7</v>
      </c>
      <c r="N14" s="19">
        <f t="shared" si="2"/>
        <v>7</v>
      </c>
    </row>
    <row r="15" spans="1:14" s="9" customFormat="1" ht="14.4" x14ac:dyDescent="0.25">
      <c r="A15" s="12" t="str">
        <f t="shared" si="0"/>
        <v>95Caitlin WorthFingers Crossed</v>
      </c>
      <c r="B15" s="13">
        <v>95</v>
      </c>
      <c r="C15" s="14" t="s">
        <v>499</v>
      </c>
      <c r="D15" s="15" t="s">
        <v>501</v>
      </c>
      <c r="E15" s="20"/>
      <c r="F15" s="16"/>
      <c r="G15" s="20"/>
      <c r="H15" s="13"/>
      <c r="I15" s="30"/>
      <c r="J15" s="119">
        <v>40.799999999999997</v>
      </c>
      <c r="K15" s="32"/>
      <c r="L15" s="17">
        <v>2</v>
      </c>
      <c r="M15" s="18">
        <f t="shared" si="1"/>
        <v>6</v>
      </c>
      <c r="N15" s="19">
        <f t="shared" si="2"/>
        <v>6</v>
      </c>
    </row>
    <row r="16" spans="1:14" s="9" customFormat="1" ht="14.4" x14ac:dyDescent="0.25">
      <c r="A16" s="12" t="str">
        <f t="shared" si="0"/>
        <v>95Amberlee BrownMaccacino</v>
      </c>
      <c r="B16" s="13">
        <v>95</v>
      </c>
      <c r="C16" s="14" t="s">
        <v>586</v>
      </c>
      <c r="D16" s="15" t="s">
        <v>587</v>
      </c>
      <c r="E16" s="20"/>
      <c r="F16" s="16"/>
      <c r="G16" s="20"/>
      <c r="H16" s="13"/>
      <c r="I16" s="30"/>
      <c r="J16" s="119">
        <v>46.6</v>
      </c>
      <c r="K16" s="32"/>
      <c r="L16" s="17">
        <v>3</v>
      </c>
      <c r="M16" s="18">
        <f t="shared" si="1"/>
        <v>5</v>
      </c>
      <c r="N16" s="19">
        <f t="shared" si="2"/>
        <v>5</v>
      </c>
    </row>
    <row r="17" spans="1:14" s="9" customFormat="1" ht="14.4" x14ac:dyDescent="0.25">
      <c r="A17" s="12" t="str">
        <f t="shared" si="0"/>
        <v>95Rosie PalmerDundee</v>
      </c>
      <c r="B17" s="13">
        <v>95</v>
      </c>
      <c r="C17" s="14" t="s">
        <v>882</v>
      </c>
      <c r="D17" s="15" t="s">
        <v>883</v>
      </c>
      <c r="E17" s="20"/>
      <c r="F17" s="16"/>
      <c r="G17" s="20"/>
      <c r="H17" s="13"/>
      <c r="I17" s="30"/>
      <c r="J17" s="119">
        <v>47.2</v>
      </c>
      <c r="K17" s="32"/>
      <c r="L17" s="17">
        <v>4</v>
      </c>
      <c r="M17" s="18">
        <f t="shared" si="1"/>
        <v>4</v>
      </c>
      <c r="N17" s="19">
        <f t="shared" si="2"/>
        <v>4</v>
      </c>
    </row>
    <row r="18" spans="1:14" s="9" customFormat="1" ht="14.4" x14ac:dyDescent="0.25">
      <c r="A18" s="12" t="str">
        <f t="shared" si="0"/>
        <v>95Caitlin WorthJerry Seinfair</v>
      </c>
      <c r="B18" s="13">
        <v>95</v>
      </c>
      <c r="C18" s="14" t="s">
        <v>499</v>
      </c>
      <c r="D18" s="15" t="s">
        <v>500</v>
      </c>
      <c r="E18" s="20"/>
      <c r="F18" s="16"/>
      <c r="G18" s="20"/>
      <c r="H18" s="13"/>
      <c r="I18" s="30"/>
      <c r="J18" s="119">
        <v>51.5</v>
      </c>
      <c r="K18" s="32"/>
      <c r="L18" s="17">
        <v>5</v>
      </c>
      <c r="M18" s="18">
        <f t="shared" si="1"/>
        <v>3</v>
      </c>
      <c r="N18" s="19">
        <f t="shared" si="2"/>
        <v>3</v>
      </c>
    </row>
    <row r="19" spans="1:14" s="9" customFormat="1" ht="14.4" x14ac:dyDescent="0.25">
      <c r="A19" s="12" t="str">
        <f t="shared" si="0"/>
        <v>95Gabby WellsBalmax</v>
      </c>
      <c r="B19" s="13">
        <v>95</v>
      </c>
      <c r="C19" s="14" t="s">
        <v>1122</v>
      </c>
      <c r="D19" s="15" t="s">
        <v>1123</v>
      </c>
      <c r="E19" s="20"/>
      <c r="F19" s="16"/>
      <c r="G19" s="20"/>
      <c r="H19" s="13"/>
      <c r="I19" s="30"/>
      <c r="J19" s="119">
        <v>91.1</v>
      </c>
      <c r="K19" s="32"/>
      <c r="L19" s="17">
        <v>6</v>
      </c>
      <c r="M19" s="18">
        <f t="shared" si="1"/>
        <v>2</v>
      </c>
      <c r="N19" s="19">
        <f t="shared" si="2"/>
        <v>2</v>
      </c>
    </row>
    <row r="20" spans="1:14" s="9" customFormat="1" ht="14.4" x14ac:dyDescent="0.25">
      <c r="A20" s="12" t="str">
        <f t="shared" si="0"/>
        <v>80Baylee JenkinsParkiarrup Carnival</v>
      </c>
      <c r="B20" s="13">
        <v>80</v>
      </c>
      <c r="C20" s="14" t="s">
        <v>1269</v>
      </c>
      <c r="D20" s="15" t="s">
        <v>1318</v>
      </c>
      <c r="E20" s="20"/>
      <c r="F20" s="16"/>
      <c r="G20" s="20"/>
      <c r="H20" s="13"/>
      <c r="I20" s="30">
        <v>23.1</v>
      </c>
      <c r="J20" s="119"/>
      <c r="K20" s="32"/>
      <c r="L20" s="17">
        <v>1</v>
      </c>
      <c r="M20" s="18">
        <f t="shared" si="1"/>
        <v>7</v>
      </c>
      <c r="N20" s="19">
        <f t="shared" si="2"/>
        <v>7</v>
      </c>
    </row>
    <row r="21" spans="1:14" ht="14.4" x14ac:dyDescent="0.25">
      <c r="A21" s="12" t="str">
        <f t="shared" si="0"/>
        <v>80Lana ScullyBevanlee Gandalf</v>
      </c>
      <c r="B21" s="13">
        <v>80</v>
      </c>
      <c r="C21" s="14" t="s">
        <v>1270</v>
      </c>
      <c r="D21" s="15" t="s">
        <v>1271</v>
      </c>
      <c r="E21" s="20"/>
      <c r="F21" s="16"/>
      <c r="G21" s="20"/>
      <c r="H21" s="13"/>
      <c r="I21" s="30">
        <v>26.3</v>
      </c>
      <c r="J21" s="119"/>
      <c r="K21" s="32"/>
      <c r="L21" s="17">
        <v>2</v>
      </c>
      <c r="M21" s="18">
        <f t="shared" si="1"/>
        <v>6</v>
      </c>
      <c r="N21" s="19">
        <f t="shared" si="2"/>
        <v>6</v>
      </c>
    </row>
    <row r="22" spans="1:14" ht="14.4" x14ac:dyDescent="0.25">
      <c r="A22" s="12" t="str">
        <f t="shared" si="0"/>
        <v>80Marni BerceneParkiarrup Edward</v>
      </c>
      <c r="B22" s="13">
        <v>80</v>
      </c>
      <c r="C22" s="14" t="s">
        <v>543</v>
      </c>
      <c r="D22" s="15" t="s">
        <v>544</v>
      </c>
      <c r="E22" s="20"/>
      <c r="F22" s="16"/>
      <c r="G22" s="20"/>
      <c r="H22" s="13"/>
      <c r="I22" s="30">
        <v>29</v>
      </c>
      <c r="J22" s="119"/>
      <c r="K22" s="32"/>
      <c r="L22" s="17">
        <v>3</v>
      </c>
      <c r="M22" s="18">
        <f t="shared" si="1"/>
        <v>5</v>
      </c>
      <c r="N22" s="19">
        <f t="shared" si="2"/>
        <v>5</v>
      </c>
    </row>
    <row r="23" spans="1:14" ht="14.4" x14ac:dyDescent="0.25">
      <c r="A23" s="12" t="str">
        <f t="shared" si="0"/>
        <v>80Rachelle BrownRed Dar Jon</v>
      </c>
      <c r="B23" s="13">
        <v>80</v>
      </c>
      <c r="C23" s="14" t="s">
        <v>796</v>
      </c>
      <c r="D23" s="15" t="s">
        <v>797</v>
      </c>
      <c r="E23" s="20"/>
      <c r="F23" s="16"/>
      <c r="G23" s="20"/>
      <c r="H23" s="13"/>
      <c r="I23" s="30">
        <v>31.7</v>
      </c>
      <c r="J23" s="119"/>
      <c r="K23" s="32"/>
      <c r="L23" s="17">
        <v>4</v>
      </c>
      <c r="M23" s="18">
        <f t="shared" si="1"/>
        <v>4</v>
      </c>
      <c r="N23" s="19">
        <f t="shared" si="2"/>
        <v>4</v>
      </c>
    </row>
    <row r="24" spans="1:14" s="9" customFormat="1" ht="14.4" x14ac:dyDescent="0.25">
      <c r="A24" s="12" t="str">
        <f t="shared" si="0"/>
        <v>80Sophie CaldwellZia Park Classic</v>
      </c>
      <c r="B24" s="13">
        <v>80</v>
      </c>
      <c r="C24" s="14" t="s">
        <v>910</v>
      </c>
      <c r="D24" s="15" t="s">
        <v>911</v>
      </c>
      <c r="E24" s="20"/>
      <c r="F24" s="16"/>
      <c r="G24" s="20"/>
      <c r="H24" s="13"/>
      <c r="I24" s="30">
        <v>32.200000000000003</v>
      </c>
      <c r="J24" s="119"/>
      <c r="K24" s="32"/>
      <c r="L24" s="17">
        <v>5</v>
      </c>
      <c r="M24" s="18">
        <f t="shared" si="1"/>
        <v>3</v>
      </c>
      <c r="N24" s="19">
        <f t="shared" si="2"/>
        <v>3</v>
      </c>
    </row>
    <row r="25" spans="1:14" s="9" customFormat="1" ht="14.4" x14ac:dyDescent="0.25">
      <c r="A25" s="12" t="str">
        <f t="shared" si="0"/>
        <v>80Caitlin GodfreyMadero</v>
      </c>
      <c r="B25" s="13">
        <v>80</v>
      </c>
      <c r="C25" s="14" t="s">
        <v>497</v>
      </c>
      <c r="D25" s="15" t="s">
        <v>1139</v>
      </c>
      <c r="E25" s="20"/>
      <c r="F25" s="16"/>
      <c r="G25" s="20"/>
      <c r="H25" s="13"/>
      <c r="I25" s="30">
        <v>33.200000000000003</v>
      </c>
      <c r="J25" s="119"/>
      <c r="K25" s="32"/>
      <c r="L25" s="17">
        <v>6</v>
      </c>
      <c r="M25" s="18">
        <f t="shared" si="1"/>
        <v>2</v>
      </c>
      <c r="N25" s="19">
        <f t="shared" si="2"/>
        <v>2</v>
      </c>
    </row>
    <row r="26" spans="1:14" s="9" customFormat="1" ht="14.4" x14ac:dyDescent="0.25">
      <c r="A26" s="12" t="str">
        <f t="shared" si="0"/>
        <v>80Asha MasseeNuclear Weapon</v>
      </c>
      <c r="B26" s="13">
        <v>80</v>
      </c>
      <c r="C26" s="14" t="s">
        <v>306</v>
      </c>
      <c r="D26" s="15" t="s">
        <v>771</v>
      </c>
      <c r="E26" s="20"/>
      <c r="F26" s="16"/>
      <c r="G26" s="20"/>
      <c r="H26" s="13"/>
      <c r="I26" s="30">
        <v>34.4</v>
      </c>
      <c r="J26" s="119"/>
      <c r="K26" s="32"/>
      <c r="L26" s="17">
        <v>7</v>
      </c>
      <c r="M26" s="18">
        <f t="shared" si="1"/>
        <v>1</v>
      </c>
      <c r="N26" s="19">
        <f t="shared" si="2"/>
        <v>1</v>
      </c>
    </row>
    <row r="27" spans="1:14" s="9" customFormat="1" ht="14.4" x14ac:dyDescent="0.25">
      <c r="A27" s="12" t="str">
        <f t="shared" si="0"/>
        <v>80Lillianna JonesGibraltar</v>
      </c>
      <c r="B27" s="13">
        <v>80</v>
      </c>
      <c r="C27" s="14" t="s">
        <v>322</v>
      </c>
      <c r="D27" s="15" t="s">
        <v>1319</v>
      </c>
      <c r="E27" s="20"/>
      <c r="F27" s="16"/>
      <c r="G27" s="20"/>
      <c r="H27" s="13"/>
      <c r="I27" s="30">
        <v>35.4</v>
      </c>
      <c r="J27" s="119"/>
      <c r="K27" s="32"/>
      <c r="L27" s="17">
        <v>8</v>
      </c>
      <c r="M27" s="18">
        <f t="shared" si="1"/>
        <v>1</v>
      </c>
      <c r="N27" s="19">
        <f t="shared" si="2"/>
        <v>1</v>
      </c>
    </row>
    <row r="28" spans="1:14" s="9" customFormat="1" ht="14.4" x14ac:dyDescent="0.25">
      <c r="A28" s="12" t="str">
        <f t="shared" si="0"/>
        <v>80Olivia BarrableWindward Park Asha</v>
      </c>
      <c r="B28" s="13">
        <v>80</v>
      </c>
      <c r="C28" s="14" t="s">
        <v>1272</v>
      </c>
      <c r="D28" s="15" t="s">
        <v>1273</v>
      </c>
      <c r="E28" s="20"/>
      <c r="F28" s="16"/>
      <c r="G28" s="20"/>
      <c r="H28" s="13"/>
      <c r="I28" s="30">
        <v>36.4</v>
      </c>
      <c r="J28" s="119"/>
      <c r="K28" s="32"/>
      <c r="L28" s="17">
        <v>9</v>
      </c>
      <c r="M28" s="18">
        <f t="shared" si="1"/>
        <v>1</v>
      </c>
      <c r="N28" s="19">
        <f t="shared" si="2"/>
        <v>1</v>
      </c>
    </row>
    <row r="29" spans="1:14" s="9" customFormat="1" ht="14.4" x14ac:dyDescent="0.25">
      <c r="A29" s="12" t="str">
        <f t="shared" si="0"/>
        <v>80Celeste WhittakerNatural Luck</v>
      </c>
      <c r="B29" s="13">
        <v>80</v>
      </c>
      <c r="C29" s="14" t="s">
        <v>780</v>
      </c>
      <c r="D29" s="15" t="s">
        <v>781</v>
      </c>
      <c r="E29" s="20"/>
      <c r="F29" s="16"/>
      <c r="G29" s="20"/>
      <c r="H29" s="13"/>
      <c r="I29" s="30">
        <v>37.5</v>
      </c>
      <c r="J29" s="119"/>
      <c r="K29" s="32"/>
      <c r="L29" s="17">
        <v>10</v>
      </c>
      <c r="M29" s="18">
        <f t="shared" si="1"/>
        <v>1</v>
      </c>
      <c r="N29" s="19">
        <f t="shared" si="2"/>
        <v>1</v>
      </c>
    </row>
    <row r="30" spans="1:14" s="9" customFormat="1" ht="14.4" x14ac:dyDescent="0.25">
      <c r="A30" s="12" t="str">
        <f t="shared" si="0"/>
        <v>80Coco MitchellCherryfield Festival</v>
      </c>
      <c r="B30" s="13">
        <v>80</v>
      </c>
      <c r="C30" s="14" t="s">
        <v>1128</v>
      </c>
      <c r="D30" s="15" t="s">
        <v>1129</v>
      </c>
      <c r="E30" s="20"/>
      <c r="F30" s="16"/>
      <c r="G30" s="20"/>
      <c r="H30" s="13"/>
      <c r="I30" s="30">
        <v>38.6</v>
      </c>
      <c r="J30" s="119"/>
      <c r="K30" s="32"/>
      <c r="L30" s="17">
        <v>11</v>
      </c>
      <c r="M30" s="18">
        <f t="shared" si="1"/>
        <v>1</v>
      </c>
      <c r="N30" s="19">
        <f t="shared" si="2"/>
        <v>1</v>
      </c>
    </row>
    <row r="31" spans="1:14" s="9" customFormat="1" ht="14.4" x14ac:dyDescent="0.25">
      <c r="A31" s="12" t="str">
        <f t="shared" si="0"/>
        <v>80Mackenzie ThomasBorn Blue</v>
      </c>
      <c r="B31" s="13">
        <v>80</v>
      </c>
      <c r="C31" s="14" t="s">
        <v>1076</v>
      </c>
      <c r="D31" s="15" t="s">
        <v>1113</v>
      </c>
      <c r="E31" s="20"/>
      <c r="F31" s="16"/>
      <c r="G31" s="20"/>
      <c r="H31" s="13"/>
      <c r="I31" s="30">
        <v>40.799999999999997</v>
      </c>
      <c r="J31" s="119"/>
      <c r="K31" s="32"/>
      <c r="L31" s="17">
        <v>12</v>
      </c>
      <c r="M31" s="18">
        <f t="shared" si="1"/>
        <v>1</v>
      </c>
      <c r="N31" s="19">
        <f t="shared" si="2"/>
        <v>1</v>
      </c>
    </row>
    <row r="32" spans="1:14" s="9" customFormat="1" ht="14.4" x14ac:dyDescent="0.25">
      <c r="A32" s="12" t="str">
        <f t="shared" si="0"/>
        <v>80Amelia ChesterMayfield Lollie</v>
      </c>
      <c r="B32" s="13">
        <v>80</v>
      </c>
      <c r="C32" s="14" t="s">
        <v>479</v>
      </c>
      <c r="D32" s="15" t="s">
        <v>996</v>
      </c>
      <c r="E32" s="20"/>
      <c r="F32" s="16"/>
      <c r="G32" s="20"/>
      <c r="H32" s="13"/>
      <c r="I32" s="30">
        <v>42.3</v>
      </c>
      <c r="J32" s="119"/>
      <c r="K32" s="32"/>
      <c r="L32" s="17">
        <v>13</v>
      </c>
      <c r="M32" s="18">
        <f t="shared" si="1"/>
        <v>1</v>
      </c>
      <c r="N32" s="19">
        <f t="shared" si="2"/>
        <v>1</v>
      </c>
    </row>
    <row r="33" spans="1:14" s="9" customFormat="1" ht="14.4" x14ac:dyDescent="0.25">
      <c r="A33" s="12" t="str">
        <f t="shared" si="0"/>
        <v>80Kadee TaylorMapinduzi Viipuri</v>
      </c>
      <c r="B33" s="13">
        <v>80</v>
      </c>
      <c r="C33" s="14" t="s">
        <v>1133</v>
      </c>
      <c r="D33" s="15" t="s">
        <v>1134</v>
      </c>
      <c r="E33" s="20"/>
      <c r="F33" s="16"/>
      <c r="G33" s="20"/>
      <c r="H33" s="13"/>
      <c r="I33" s="30">
        <v>45.7</v>
      </c>
      <c r="J33" s="119"/>
      <c r="K33" s="32"/>
      <c r="L33" s="17">
        <v>14</v>
      </c>
      <c r="M33" s="18">
        <f t="shared" si="1"/>
        <v>1</v>
      </c>
      <c r="N33" s="19">
        <f t="shared" si="2"/>
        <v>1</v>
      </c>
    </row>
    <row r="34" spans="1:14" s="9" customFormat="1" ht="14.4" x14ac:dyDescent="0.25">
      <c r="A34" s="12" t="str">
        <f t="shared" si="0"/>
        <v>80Vanessa DavisOkies Little Anya</v>
      </c>
      <c r="B34" s="13">
        <v>80</v>
      </c>
      <c r="C34" s="14" t="s">
        <v>1274</v>
      </c>
      <c r="D34" s="15" t="s">
        <v>1275</v>
      </c>
      <c r="E34" s="20"/>
      <c r="F34" s="16"/>
      <c r="G34" s="20"/>
      <c r="H34" s="13"/>
      <c r="I34" s="30">
        <v>46.2</v>
      </c>
      <c r="J34" s="119"/>
      <c r="K34" s="32"/>
      <c r="L34" s="17">
        <v>15</v>
      </c>
      <c r="M34" s="18">
        <f t="shared" si="1"/>
        <v>1</v>
      </c>
      <c r="N34" s="19">
        <f t="shared" si="2"/>
        <v>1</v>
      </c>
    </row>
    <row r="35" spans="1:14" s="9" customFormat="1" ht="14.4" x14ac:dyDescent="0.25">
      <c r="A35" s="12" t="str">
        <f t="shared" si="0"/>
        <v>80Lana ScullyMirawee Night’S Watch</v>
      </c>
      <c r="B35" s="13">
        <v>80</v>
      </c>
      <c r="C35" s="14" t="s">
        <v>1270</v>
      </c>
      <c r="D35" s="15" t="s">
        <v>1320</v>
      </c>
      <c r="E35" s="20"/>
      <c r="F35" s="16"/>
      <c r="G35" s="20"/>
      <c r="H35" s="13"/>
      <c r="I35" s="30">
        <v>47.8</v>
      </c>
      <c r="J35" s="119"/>
      <c r="K35" s="32"/>
      <c r="L35" s="17">
        <v>16</v>
      </c>
      <c r="M35" s="18">
        <f t="shared" si="1"/>
        <v>1</v>
      </c>
      <c r="N35" s="19">
        <f t="shared" si="2"/>
        <v>1</v>
      </c>
    </row>
    <row r="36" spans="1:14" s="9" customFormat="1" ht="14.4" x14ac:dyDescent="0.25">
      <c r="A36" s="12" t="str">
        <f t="shared" si="0"/>
        <v>80Coco MitchellGoing My Own Way</v>
      </c>
      <c r="B36" s="13">
        <v>80</v>
      </c>
      <c r="C36" s="14" t="s">
        <v>1128</v>
      </c>
      <c r="D36" s="15" t="s">
        <v>1132</v>
      </c>
      <c r="E36" s="20"/>
      <c r="F36" s="16"/>
      <c r="G36" s="20"/>
      <c r="H36" s="13"/>
      <c r="I36" s="30">
        <v>48.6</v>
      </c>
      <c r="J36" s="119"/>
      <c r="K36" s="32"/>
      <c r="L36" s="17">
        <v>17</v>
      </c>
      <c r="M36" s="18">
        <f t="shared" si="1"/>
        <v>1</v>
      </c>
      <c r="N36" s="19">
        <f t="shared" si="2"/>
        <v>1</v>
      </c>
    </row>
    <row r="37" spans="1:14" s="9" customFormat="1" ht="14.4" x14ac:dyDescent="0.25">
      <c r="A37" s="12" t="str">
        <f t="shared" si="0"/>
        <v>80Amber LewisRio Delta</v>
      </c>
      <c r="B37" s="13">
        <v>80</v>
      </c>
      <c r="C37" s="14" t="s">
        <v>1326</v>
      </c>
      <c r="D37" s="15" t="s">
        <v>1321</v>
      </c>
      <c r="E37" s="20"/>
      <c r="F37" s="16"/>
      <c r="G37" s="20"/>
      <c r="H37" s="13"/>
      <c r="I37" s="30">
        <v>55.6</v>
      </c>
      <c r="J37" s="119"/>
      <c r="K37" s="32"/>
      <c r="L37" s="17">
        <v>18</v>
      </c>
      <c r="M37" s="18">
        <f t="shared" si="1"/>
        <v>1</v>
      </c>
      <c r="N37" s="19">
        <f t="shared" si="2"/>
        <v>1</v>
      </c>
    </row>
    <row r="38" spans="1:14" ht="14.4" x14ac:dyDescent="0.25">
      <c r="A38" s="12" t="str">
        <f t="shared" ref="A38:A69" si="3">CONCATENATE(B38,C38,D38)</f>
        <v>80Ella MccrumKp Playback</v>
      </c>
      <c r="B38" s="13">
        <v>80</v>
      </c>
      <c r="C38" s="14" t="s">
        <v>439</v>
      </c>
      <c r="D38" s="15" t="s">
        <v>448</v>
      </c>
      <c r="E38" s="20"/>
      <c r="F38" s="16"/>
      <c r="G38" s="20"/>
      <c r="H38" s="13"/>
      <c r="I38" s="30">
        <v>68.7</v>
      </c>
      <c r="J38" s="119"/>
      <c r="K38" s="32"/>
      <c r="L38" s="17">
        <v>19</v>
      </c>
      <c r="M38" s="18">
        <f t="shared" si="1"/>
        <v>1</v>
      </c>
      <c r="N38" s="19">
        <f t="shared" si="2"/>
        <v>1</v>
      </c>
    </row>
    <row r="39" spans="1:14" ht="14.4" x14ac:dyDescent="0.25">
      <c r="A39" s="12" t="str">
        <f t="shared" si="3"/>
        <v>80Sophie WaymouthTank</v>
      </c>
      <c r="B39" s="13">
        <v>80</v>
      </c>
      <c r="C39" s="14" t="s">
        <v>1276</v>
      </c>
      <c r="D39" s="15" t="s">
        <v>1277</v>
      </c>
      <c r="E39" s="20"/>
      <c r="F39" s="16"/>
      <c r="G39" s="20"/>
      <c r="H39" s="13"/>
      <c r="I39" s="30" t="s">
        <v>1268</v>
      </c>
      <c r="J39" s="119"/>
      <c r="K39" s="32"/>
      <c r="L39" s="283"/>
      <c r="M39" s="18">
        <f t="shared" si="1"/>
        <v>0</v>
      </c>
      <c r="N39" s="19">
        <f t="shared" si="2"/>
        <v>0</v>
      </c>
    </row>
    <row r="40" spans="1:14" ht="14.4" x14ac:dyDescent="0.25">
      <c r="A40" s="12" t="str">
        <f t="shared" si="3"/>
        <v>80Kaitlyn BrownMellandra Touch Of Class</v>
      </c>
      <c r="B40" s="13">
        <v>80</v>
      </c>
      <c r="C40" s="14" t="s">
        <v>531</v>
      </c>
      <c r="D40" s="15" t="s">
        <v>580</v>
      </c>
      <c r="E40" s="20"/>
      <c r="F40" s="16"/>
      <c r="G40" s="20"/>
      <c r="H40" s="13"/>
      <c r="I40" s="30" t="s">
        <v>1278</v>
      </c>
      <c r="J40" s="119"/>
      <c r="K40" s="32"/>
      <c r="L40" s="283"/>
      <c r="M40" s="18">
        <f t="shared" si="1"/>
        <v>0</v>
      </c>
      <c r="N40" s="19">
        <f t="shared" si="2"/>
        <v>0</v>
      </c>
    </row>
    <row r="41" spans="1:14" ht="14.4" x14ac:dyDescent="0.25">
      <c r="A41" s="12" t="str">
        <f t="shared" si="3"/>
        <v>65Meg FowlerBreezewater Mr Brown</v>
      </c>
      <c r="B41" s="13">
        <v>65</v>
      </c>
      <c r="C41" s="14" t="s">
        <v>1279</v>
      </c>
      <c r="D41" s="15" t="s">
        <v>1280</v>
      </c>
      <c r="E41" s="20"/>
      <c r="F41" s="16"/>
      <c r="G41" s="20"/>
      <c r="H41" s="13">
        <v>30.7</v>
      </c>
      <c r="I41" s="30"/>
      <c r="J41" s="119"/>
      <c r="K41" s="32"/>
      <c r="L41" s="17">
        <v>1</v>
      </c>
      <c r="M41" s="18">
        <f t="shared" si="1"/>
        <v>7</v>
      </c>
      <c r="N41" s="19">
        <f t="shared" si="2"/>
        <v>7</v>
      </c>
    </row>
    <row r="42" spans="1:14" ht="14.4" x14ac:dyDescent="0.25">
      <c r="A42" s="12" t="str">
        <f t="shared" si="3"/>
        <v>65Joshua DuncanTyalla Oriole</v>
      </c>
      <c r="B42" s="13">
        <v>65</v>
      </c>
      <c r="C42" s="14" t="s">
        <v>715</v>
      </c>
      <c r="D42" s="15" t="s">
        <v>716</v>
      </c>
      <c r="E42" s="20"/>
      <c r="F42" s="16"/>
      <c r="G42" s="20"/>
      <c r="H42" s="13">
        <v>32.200000000000003</v>
      </c>
      <c r="I42" s="30"/>
      <c r="J42" s="119"/>
      <c r="K42" s="32"/>
      <c r="L42" s="17">
        <v>2</v>
      </c>
      <c r="M42" s="18">
        <f t="shared" si="1"/>
        <v>6</v>
      </c>
      <c r="N42" s="19">
        <f t="shared" si="2"/>
        <v>6</v>
      </c>
    </row>
    <row r="43" spans="1:14" ht="14.4" x14ac:dyDescent="0.25">
      <c r="A43" s="12" t="str">
        <f t="shared" si="3"/>
        <v>65Amy ChallenorKoonawarra Fighter Pilot</v>
      </c>
      <c r="B43" s="13">
        <v>65</v>
      </c>
      <c r="C43" s="14" t="s">
        <v>313</v>
      </c>
      <c r="D43" s="15" t="s">
        <v>314</v>
      </c>
      <c r="E43" s="20"/>
      <c r="F43" s="16"/>
      <c r="G43" s="20"/>
      <c r="H43" s="13">
        <v>32.6</v>
      </c>
      <c r="I43" s="30"/>
      <c r="J43" s="119"/>
      <c r="K43" s="32"/>
      <c r="L43" s="283">
        <v>3</v>
      </c>
      <c r="M43" s="18">
        <f t="shared" si="1"/>
        <v>5</v>
      </c>
      <c r="N43" s="19">
        <f t="shared" si="2"/>
        <v>5</v>
      </c>
    </row>
    <row r="44" spans="1:14" ht="14.4" x14ac:dyDescent="0.25">
      <c r="A44" s="12" t="str">
        <f t="shared" si="3"/>
        <v>65Madison TaylorMarglyn Bien Cruisin</v>
      </c>
      <c r="B44" s="13">
        <v>65</v>
      </c>
      <c r="C44" s="14" t="s">
        <v>1130</v>
      </c>
      <c r="D44" s="15" t="s">
        <v>1131</v>
      </c>
      <c r="E44" s="20"/>
      <c r="F44" s="16"/>
      <c r="G44" s="20"/>
      <c r="H44" s="13">
        <v>32.6</v>
      </c>
      <c r="I44" s="30"/>
      <c r="J44" s="119"/>
      <c r="K44" s="32"/>
      <c r="L44" s="283">
        <v>4</v>
      </c>
      <c r="M44" s="18">
        <f t="shared" si="1"/>
        <v>4</v>
      </c>
      <c r="N44" s="19">
        <f t="shared" si="2"/>
        <v>4</v>
      </c>
    </row>
    <row r="45" spans="1:14" ht="14.4" x14ac:dyDescent="0.25">
      <c r="A45" s="12" t="str">
        <f t="shared" si="3"/>
        <v>65Charlee CrispinRowen Bee Gee</v>
      </c>
      <c r="B45" s="13">
        <v>65</v>
      </c>
      <c r="C45" s="14" t="s">
        <v>602</v>
      </c>
      <c r="D45" s="15" t="s">
        <v>603</v>
      </c>
      <c r="E45" s="20"/>
      <c r="F45" s="16"/>
      <c r="G45" s="20"/>
      <c r="H45" s="13">
        <v>35</v>
      </c>
      <c r="I45" s="30"/>
      <c r="J45" s="119"/>
      <c r="K45" s="32"/>
      <c r="L45" s="17">
        <v>5</v>
      </c>
      <c r="M45" s="18">
        <f t="shared" si="1"/>
        <v>3</v>
      </c>
      <c r="N45" s="19">
        <f t="shared" si="2"/>
        <v>3</v>
      </c>
    </row>
    <row r="46" spans="1:14" ht="14.4" x14ac:dyDescent="0.25">
      <c r="A46" s="12" t="str">
        <f t="shared" si="3"/>
        <v>65Adelaide GibbsJoshua Brook Moonshine</v>
      </c>
      <c r="B46" s="13">
        <v>65</v>
      </c>
      <c r="C46" s="14" t="s">
        <v>475</v>
      </c>
      <c r="D46" s="15" t="s">
        <v>476</v>
      </c>
      <c r="E46" s="20"/>
      <c r="F46" s="16"/>
      <c r="G46" s="20"/>
      <c r="H46" s="13">
        <v>35.299999999999997</v>
      </c>
      <c r="I46" s="30"/>
      <c r="J46" s="119"/>
      <c r="K46" s="32"/>
      <c r="L46" s="17">
        <v>6</v>
      </c>
      <c r="M46" s="18">
        <f t="shared" si="1"/>
        <v>2</v>
      </c>
      <c r="N46" s="19">
        <f t="shared" si="2"/>
        <v>2</v>
      </c>
    </row>
    <row r="47" spans="1:14" ht="14.4" x14ac:dyDescent="0.25">
      <c r="A47" s="12" t="str">
        <f t="shared" si="3"/>
        <v>65Anastasia BreachNyambas Avenger</v>
      </c>
      <c r="B47" s="13">
        <v>65</v>
      </c>
      <c r="C47" s="14" t="s">
        <v>1069</v>
      </c>
      <c r="D47" s="15" t="s">
        <v>1140</v>
      </c>
      <c r="E47" s="20"/>
      <c r="F47" s="16"/>
      <c r="G47" s="20"/>
      <c r="H47" s="13">
        <v>36.200000000000003</v>
      </c>
      <c r="I47" s="30"/>
      <c r="J47" s="119"/>
      <c r="K47" s="32"/>
      <c r="L47" s="17">
        <v>7</v>
      </c>
      <c r="M47" s="18">
        <f t="shared" si="1"/>
        <v>1</v>
      </c>
      <c r="N47" s="19">
        <f t="shared" si="2"/>
        <v>1</v>
      </c>
    </row>
    <row r="48" spans="1:14" ht="14.4" x14ac:dyDescent="0.25">
      <c r="A48" s="12" t="str">
        <f t="shared" si="3"/>
        <v>65Charlotte CrichtonPenley Domino</v>
      </c>
      <c r="B48" s="13">
        <v>65</v>
      </c>
      <c r="C48" s="14" t="s">
        <v>1158</v>
      </c>
      <c r="D48" s="15" t="s">
        <v>1159</v>
      </c>
      <c r="E48" s="20"/>
      <c r="F48" s="16"/>
      <c r="G48" s="20"/>
      <c r="H48" s="13">
        <v>47.6</v>
      </c>
      <c r="I48" s="30"/>
      <c r="J48" s="119"/>
      <c r="K48" s="32"/>
      <c r="L48" s="17">
        <v>8</v>
      </c>
      <c r="M48" s="18">
        <f t="shared" si="1"/>
        <v>1</v>
      </c>
      <c r="N48" s="19">
        <f t="shared" si="2"/>
        <v>1</v>
      </c>
    </row>
    <row r="49" spans="1:14" ht="14.4" x14ac:dyDescent="0.25">
      <c r="A49" s="12" t="str">
        <f t="shared" si="3"/>
        <v>65Hunter BrownLamont Estate Russian Roulette</v>
      </c>
      <c r="B49" s="13">
        <v>65</v>
      </c>
      <c r="C49" s="14" t="s">
        <v>606</v>
      </c>
      <c r="D49" s="15" t="s">
        <v>607</v>
      </c>
      <c r="E49" s="20"/>
      <c r="F49" s="16"/>
      <c r="G49" s="20"/>
      <c r="H49" s="13">
        <v>47.8</v>
      </c>
      <c r="I49" s="30"/>
      <c r="J49" s="119"/>
      <c r="K49" s="32"/>
      <c r="L49" s="17">
        <v>9</v>
      </c>
      <c r="M49" s="18">
        <f t="shared" si="1"/>
        <v>1</v>
      </c>
      <c r="N49" s="19">
        <f t="shared" si="2"/>
        <v>1</v>
      </c>
    </row>
    <row r="50" spans="1:14" ht="14.4" x14ac:dyDescent="0.25">
      <c r="A50" s="12" t="str">
        <f t="shared" si="3"/>
        <v>65Indy MoffittPengari Silver Dawn</v>
      </c>
      <c r="B50" s="13">
        <v>65</v>
      </c>
      <c r="C50" s="14" t="s">
        <v>1160</v>
      </c>
      <c r="D50" s="15" t="s">
        <v>1281</v>
      </c>
      <c r="E50" s="20"/>
      <c r="F50" s="16"/>
      <c r="G50" s="20"/>
      <c r="H50" s="13">
        <v>51</v>
      </c>
      <c r="I50" s="30"/>
      <c r="J50" s="119"/>
      <c r="K50" s="32"/>
      <c r="L50" s="17">
        <v>10</v>
      </c>
      <c r="M50" s="18">
        <f t="shared" si="1"/>
        <v>1</v>
      </c>
      <c r="N50" s="19">
        <f t="shared" si="2"/>
        <v>1</v>
      </c>
    </row>
    <row r="51" spans="1:14" ht="14.4" x14ac:dyDescent="0.25">
      <c r="A51" s="12" t="str">
        <f t="shared" si="3"/>
        <v>65Allye HaydonPikelet</v>
      </c>
      <c r="B51" s="13">
        <v>65</v>
      </c>
      <c r="C51" s="14" t="s">
        <v>750</v>
      </c>
      <c r="D51" s="15" t="s">
        <v>751</v>
      </c>
      <c r="E51" s="20"/>
      <c r="F51" s="16"/>
      <c r="G51" s="20"/>
      <c r="H51" s="13">
        <v>51.3</v>
      </c>
      <c r="I51" s="30"/>
      <c r="J51" s="119"/>
      <c r="K51" s="32"/>
      <c r="L51" s="17">
        <v>11</v>
      </c>
      <c r="M51" s="18">
        <f t="shared" si="1"/>
        <v>1</v>
      </c>
      <c r="N51" s="19">
        <f t="shared" si="2"/>
        <v>1</v>
      </c>
    </row>
    <row r="52" spans="1:14" ht="14.4" x14ac:dyDescent="0.25">
      <c r="A52" s="12" t="str">
        <f t="shared" si="3"/>
        <v>65Libbi FindlayRoyal Archie</v>
      </c>
      <c r="B52" s="13">
        <v>65</v>
      </c>
      <c r="C52" s="14" t="s">
        <v>1077</v>
      </c>
      <c r="D52" s="15" t="s">
        <v>1114</v>
      </c>
      <c r="E52" s="20"/>
      <c r="F52" s="16"/>
      <c r="G52" s="20"/>
      <c r="H52" s="13">
        <v>53.7</v>
      </c>
      <c r="I52" s="30"/>
      <c r="J52" s="119"/>
      <c r="K52" s="32"/>
      <c r="L52" s="17">
        <v>12</v>
      </c>
      <c r="M52" s="18">
        <f t="shared" si="1"/>
        <v>1</v>
      </c>
      <c r="N52" s="19">
        <f t="shared" si="2"/>
        <v>1</v>
      </c>
    </row>
    <row r="53" spans="1:14" ht="14.4" x14ac:dyDescent="0.25">
      <c r="A53" s="12" t="str">
        <f t="shared" si="3"/>
        <v>65Matilda MeiklejohnJimmy O’Reilly</v>
      </c>
      <c r="B53" s="13">
        <v>65</v>
      </c>
      <c r="C53" s="14" t="s">
        <v>1282</v>
      </c>
      <c r="D53" s="15" t="s">
        <v>1322</v>
      </c>
      <c r="E53" s="20"/>
      <c r="F53" s="16"/>
      <c r="G53" s="20"/>
      <c r="H53" s="13">
        <v>56.2</v>
      </c>
      <c r="I53" s="30"/>
      <c r="J53" s="119"/>
      <c r="K53" s="32"/>
      <c r="L53" s="17">
        <v>13</v>
      </c>
      <c r="M53" s="18">
        <f t="shared" si="1"/>
        <v>1</v>
      </c>
      <c r="N53" s="19">
        <f t="shared" si="2"/>
        <v>1</v>
      </c>
    </row>
    <row r="54" spans="1:14" ht="14.4" x14ac:dyDescent="0.25">
      <c r="A54" s="12" t="str">
        <f t="shared" si="3"/>
        <v>65Olivia BassolaSalt River Twilight</v>
      </c>
      <c r="B54" s="13">
        <v>65</v>
      </c>
      <c r="C54" s="14" t="s">
        <v>1283</v>
      </c>
      <c r="D54" s="15" t="s">
        <v>1284</v>
      </c>
      <c r="E54" s="20"/>
      <c r="F54" s="16"/>
      <c r="G54" s="20"/>
      <c r="H54" s="13">
        <v>65.3</v>
      </c>
      <c r="I54" s="30"/>
      <c r="J54" s="119"/>
      <c r="K54" s="32"/>
      <c r="L54" s="17">
        <v>14</v>
      </c>
      <c r="M54" s="18">
        <f t="shared" si="1"/>
        <v>1</v>
      </c>
      <c r="N54" s="19">
        <f t="shared" si="2"/>
        <v>1</v>
      </c>
    </row>
    <row r="55" spans="1:14" ht="14.4" x14ac:dyDescent="0.25">
      <c r="A55" s="12" t="str">
        <f t="shared" si="3"/>
        <v>65Kaya MfuneDynamic Force</v>
      </c>
      <c r="B55" s="13">
        <v>65</v>
      </c>
      <c r="C55" s="14" t="s">
        <v>1285</v>
      </c>
      <c r="D55" s="15" t="s">
        <v>1146</v>
      </c>
      <c r="E55" s="20"/>
      <c r="F55" s="16"/>
      <c r="G55" s="20"/>
      <c r="H55" s="13">
        <v>69.7</v>
      </c>
      <c r="I55" s="30"/>
      <c r="J55" s="119"/>
      <c r="K55" s="32"/>
      <c r="L55" s="17">
        <v>15</v>
      </c>
      <c r="M55" s="18">
        <f t="shared" si="1"/>
        <v>1</v>
      </c>
      <c r="N55" s="19">
        <f t="shared" si="2"/>
        <v>1</v>
      </c>
    </row>
    <row r="56" spans="1:14" ht="14.4" x14ac:dyDescent="0.25">
      <c r="A56" s="12" t="str">
        <f t="shared" si="3"/>
        <v>65Claire JamesSuperbolt</v>
      </c>
      <c r="B56" s="13">
        <v>65</v>
      </c>
      <c r="C56" s="14" t="s">
        <v>1286</v>
      </c>
      <c r="D56" s="15" t="s">
        <v>1323</v>
      </c>
      <c r="E56" s="20"/>
      <c r="F56" s="16"/>
      <c r="G56" s="20"/>
      <c r="H56" s="13">
        <v>84.4</v>
      </c>
      <c r="I56" s="30"/>
      <c r="J56" s="119"/>
      <c r="K56" s="32"/>
      <c r="L56" s="17">
        <v>16</v>
      </c>
      <c r="M56" s="18">
        <f t="shared" si="1"/>
        <v>1</v>
      </c>
      <c r="N56" s="19">
        <f t="shared" si="2"/>
        <v>1</v>
      </c>
    </row>
    <row r="57" spans="1:14" ht="14.4" x14ac:dyDescent="0.25">
      <c r="A57" s="12" t="str">
        <f t="shared" si="3"/>
        <v>65Sophie RaymondPheonix</v>
      </c>
      <c r="B57" s="13">
        <v>65</v>
      </c>
      <c r="C57" s="14" t="s">
        <v>1287</v>
      </c>
      <c r="D57" s="15" t="s">
        <v>1288</v>
      </c>
      <c r="E57" s="20"/>
      <c r="F57" s="16"/>
      <c r="G57" s="20"/>
      <c r="H57" s="13">
        <v>137.4</v>
      </c>
      <c r="I57" s="30"/>
      <c r="J57" s="119"/>
      <c r="K57" s="32"/>
      <c r="L57" s="17">
        <v>17</v>
      </c>
      <c r="M57" s="18">
        <f t="shared" si="1"/>
        <v>1</v>
      </c>
      <c r="N57" s="19">
        <f t="shared" si="2"/>
        <v>1</v>
      </c>
    </row>
    <row r="58" spans="1:14" ht="14.4" x14ac:dyDescent="0.25">
      <c r="A58" s="12" t="str">
        <f t="shared" si="3"/>
        <v>65Chloe RaymondRuby</v>
      </c>
      <c r="B58" s="13">
        <v>65</v>
      </c>
      <c r="C58" s="14" t="s">
        <v>1289</v>
      </c>
      <c r="D58" s="15" t="s">
        <v>1290</v>
      </c>
      <c r="E58" s="20"/>
      <c r="F58" s="16"/>
      <c r="G58" s="20"/>
      <c r="H58" s="13" t="s">
        <v>1268</v>
      </c>
      <c r="I58" s="30"/>
      <c r="J58" s="119"/>
      <c r="K58" s="32"/>
      <c r="L58" s="283"/>
      <c r="M58" s="18">
        <f t="shared" si="1"/>
        <v>0</v>
      </c>
      <c r="N58" s="19">
        <f t="shared" si="2"/>
        <v>0</v>
      </c>
    </row>
    <row r="59" spans="1:14" ht="14.4" x14ac:dyDescent="0.25">
      <c r="A59" s="12" t="str">
        <f t="shared" si="3"/>
        <v>65Pippa TriggsWilling Wattle</v>
      </c>
      <c r="B59" s="13">
        <v>65</v>
      </c>
      <c r="C59" s="14" t="s">
        <v>1291</v>
      </c>
      <c r="D59" s="15" t="s">
        <v>1292</v>
      </c>
      <c r="E59" s="20"/>
      <c r="F59" s="16"/>
      <c r="G59" s="20"/>
      <c r="H59" s="13" t="s">
        <v>1268</v>
      </c>
      <c r="I59" s="30"/>
      <c r="J59" s="119"/>
      <c r="K59" s="32"/>
      <c r="L59" s="283"/>
      <c r="M59" s="18">
        <f t="shared" si="1"/>
        <v>0</v>
      </c>
      <c r="N59" s="19">
        <f t="shared" si="2"/>
        <v>0</v>
      </c>
    </row>
    <row r="60" spans="1:14" ht="14.4" x14ac:dyDescent="0.25">
      <c r="A60" s="12" t="str">
        <f t="shared" si="3"/>
        <v>65Michelle HarrisFiredance Firstclass</v>
      </c>
      <c r="B60" s="13">
        <v>65</v>
      </c>
      <c r="C60" s="14" t="s">
        <v>1293</v>
      </c>
      <c r="D60" s="15" t="s">
        <v>1294</v>
      </c>
      <c r="E60" s="20"/>
      <c r="F60" s="16"/>
      <c r="G60" s="20"/>
      <c r="H60" s="13" t="s">
        <v>1268</v>
      </c>
      <c r="I60" s="30"/>
      <c r="J60" s="119"/>
      <c r="K60" s="32"/>
      <c r="L60" s="283"/>
      <c r="M60" s="18">
        <f t="shared" si="1"/>
        <v>0</v>
      </c>
      <c r="N60" s="19">
        <f t="shared" si="2"/>
        <v>0</v>
      </c>
    </row>
    <row r="61" spans="1:14" ht="14.4" x14ac:dyDescent="0.25">
      <c r="A61" s="12" t="str">
        <f t="shared" si="3"/>
        <v>65Vesper AtkinsCharlie</v>
      </c>
      <c r="B61" s="13">
        <v>65</v>
      </c>
      <c r="C61" s="14" t="s">
        <v>1020</v>
      </c>
      <c r="D61" s="15" t="s">
        <v>597</v>
      </c>
      <c r="E61" s="20"/>
      <c r="F61" s="16"/>
      <c r="G61" s="20"/>
      <c r="H61" s="13" t="s">
        <v>1268</v>
      </c>
      <c r="I61" s="30"/>
      <c r="J61" s="119"/>
      <c r="K61" s="32"/>
      <c r="L61" s="283"/>
      <c r="M61" s="18">
        <f t="shared" si="1"/>
        <v>0</v>
      </c>
      <c r="N61" s="19">
        <f t="shared" si="2"/>
        <v>0</v>
      </c>
    </row>
    <row r="62" spans="1:14" ht="14.4" x14ac:dyDescent="0.25">
      <c r="A62" s="12" t="str">
        <f t="shared" si="3"/>
        <v>65Jess DuellCass</v>
      </c>
      <c r="B62" s="13">
        <v>65</v>
      </c>
      <c r="C62" s="14" t="s">
        <v>1295</v>
      </c>
      <c r="D62" s="15" t="s">
        <v>1324</v>
      </c>
      <c r="E62" s="20"/>
      <c r="F62" s="16"/>
      <c r="G62" s="20"/>
      <c r="H62" s="13" t="s">
        <v>1268</v>
      </c>
      <c r="I62" s="30"/>
      <c r="J62" s="119"/>
      <c r="K62" s="32"/>
      <c r="L62" s="283"/>
      <c r="M62" s="18">
        <f t="shared" si="1"/>
        <v>0</v>
      </c>
      <c r="N62" s="19">
        <f t="shared" si="2"/>
        <v>0</v>
      </c>
    </row>
    <row r="63" spans="1:14" ht="14.4" x14ac:dyDescent="0.25">
      <c r="A63" s="12" t="str">
        <f t="shared" si="3"/>
        <v>65Jasmine HodkinsonGrantulla Bedwyr</v>
      </c>
      <c r="B63" s="13">
        <v>65</v>
      </c>
      <c r="C63" s="14" t="s">
        <v>524</v>
      </c>
      <c r="D63" s="15" t="s">
        <v>527</v>
      </c>
      <c r="E63" s="20"/>
      <c r="F63" s="16"/>
      <c r="G63" s="20"/>
      <c r="H63" s="13" t="s">
        <v>1268</v>
      </c>
      <c r="I63" s="30"/>
      <c r="J63" s="119"/>
      <c r="K63" s="32"/>
      <c r="L63" s="283"/>
      <c r="M63" s="18">
        <f t="shared" si="1"/>
        <v>0</v>
      </c>
      <c r="N63" s="19">
        <f t="shared" si="2"/>
        <v>0</v>
      </c>
    </row>
    <row r="64" spans="1:14" ht="14.4" x14ac:dyDescent="0.25">
      <c r="A64" s="12" t="str">
        <f t="shared" si="3"/>
        <v>65Reagan HughesKalaf</v>
      </c>
      <c r="B64" s="13">
        <v>65</v>
      </c>
      <c r="C64" s="14" t="s">
        <v>808</v>
      </c>
      <c r="D64" s="15" t="s">
        <v>809</v>
      </c>
      <c r="E64" s="20"/>
      <c r="F64" s="16"/>
      <c r="G64" s="20"/>
      <c r="H64" s="13" t="s">
        <v>1278</v>
      </c>
      <c r="I64" s="30"/>
      <c r="J64" s="119"/>
      <c r="K64" s="32"/>
      <c r="L64" s="283"/>
      <c r="M64" s="18">
        <f t="shared" si="1"/>
        <v>0</v>
      </c>
      <c r="N64" s="19">
        <f t="shared" si="2"/>
        <v>0</v>
      </c>
    </row>
    <row r="65" spans="1:14" ht="14.4" x14ac:dyDescent="0.25">
      <c r="A65" s="12" t="str">
        <f t="shared" si="3"/>
        <v>45Rachel Staniforth-SmithKatannah Chardonnay</v>
      </c>
      <c r="B65" s="13">
        <v>45</v>
      </c>
      <c r="C65" s="14" t="s">
        <v>317</v>
      </c>
      <c r="D65" s="15" t="s">
        <v>304</v>
      </c>
      <c r="E65" s="20"/>
      <c r="F65" s="16"/>
      <c r="G65" s="20">
        <v>30.3</v>
      </c>
      <c r="H65" s="13"/>
      <c r="I65" s="30"/>
      <c r="J65" s="119"/>
      <c r="K65" s="32"/>
      <c r="L65" s="17">
        <v>1</v>
      </c>
      <c r="M65" s="18">
        <f t="shared" ref="M65:M79" si="4">IF(L65=1,7,IF(L65=2,6,IF(L65=3,5,IF(L65=4,4,IF(L65=5,3,IF(L65=6,2,IF(L65&gt;=6,1,0)))))))</f>
        <v>7</v>
      </c>
      <c r="N65" s="19">
        <f t="shared" si="2"/>
        <v>7</v>
      </c>
    </row>
    <row r="66" spans="1:14" ht="14.4" x14ac:dyDescent="0.25">
      <c r="A66" s="12" t="str">
        <f t="shared" si="3"/>
        <v>45Millie HardmanCharisma Beethoven</v>
      </c>
      <c r="B66" s="13">
        <v>45</v>
      </c>
      <c r="C66" s="14" t="s">
        <v>612</v>
      </c>
      <c r="D66" s="15" t="s">
        <v>613</v>
      </c>
      <c r="E66" s="20"/>
      <c r="F66" s="16"/>
      <c r="G66" s="20">
        <v>31.2</v>
      </c>
      <c r="H66" s="13"/>
      <c r="I66" s="30"/>
      <c r="J66" s="119"/>
      <c r="K66" s="32"/>
      <c r="L66" s="17">
        <v>2</v>
      </c>
      <c r="M66" s="18">
        <f t="shared" si="4"/>
        <v>6</v>
      </c>
      <c r="N66" s="19">
        <f t="shared" si="2"/>
        <v>6</v>
      </c>
    </row>
    <row r="67" spans="1:14" ht="14.4" x14ac:dyDescent="0.25">
      <c r="A67" s="12" t="str">
        <f t="shared" si="3"/>
        <v>45Seren EspositoBeelo Bi Golden Girl</v>
      </c>
      <c r="B67" s="13">
        <v>45</v>
      </c>
      <c r="C67" s="14" t="s">
        <v>178</v>
      </c>
      <c r="D67" s="15" t="s">
        <v>190</v>
      </c>
      <c r="E67" s="20"/>
      <c r="F67" s="16"/>
      <c r="G67" s="20">
        <v>39.200000000000003</v>
      </c>
      <c r="H67" s="13"/>
      <c r="I67" s="30"/>
      <c r="J67" s="119"/>
      <c r="K67" s="32"/>
      <c r="L67" s="17">
        <v>3</v>
      </c>
      <c r="M67" s="18">
        <f t="shared" si="4"/>
        <v>5</v>
      </c>
      <c r="N67" s="19">
        <f t="shared" si="2"/>
        <v>5</v>
      </c>
    </row>
    <row r="68" spans="1:14" ht="14.4" x14ac:dyDescent="0.25">
      <c r="A68" s="12" t="str">
        <f t="shared" si="3"/>
        <v>45Lauren BassolaMolly</v>
      </c>
      <c r="B68" s="13">
        <v>45</v>
      </c>
      <c r="C68" s="14" t="s">
        <v>1296</v>
      </c>
      <c r="D68" s="15" t="s">
        <v>1297</v>
      </c>
      <c r="E68" s="20"/>
      <c r="F68" s="16"/>
      <c r="G68" s="20">
        <v>42.4</v>
      </c>
      <c r="H68" s="13"/>
      <c r="I68" s="30"/>
      <c r="J68" s="119"/>
      <c r="K68" s="32"/>
      <c r="L68" s="17">
        <v>4</v>
      </c>
      <c r="M68" s="18">
        <f t="shared" si="4"/>
        <v>4</v>
      </c>
      <c r="N68" s="19">
        <f t="shared" si="2"/>
        <v>4</v>
      </c>
    </row>
    <row r="69" spans="1:14" ht="14.4" x14ac:dyDescent="0.25">
      <c r="A69" s="12" t="str">
        <f t="shared" si="3"/>
        <v>45Sara JamesLilly</v>
      </c>
      <c r="B69" s="13">
        <v>45</v>
      </c>
      <c r="C69" s="14" t="s">
        <v>1298</v>
      </c>
      <c r="D69" s="15" t="s">
        <v>816</v>
      </c>
      <c r="E69" s="20"/>
      <c r="F69" s="16"/>
      <c r="G69" s="20">
        <v>43</v>
      </c>
      <c r="H69" s="13"/>
      <c r="I69" s="30"/>
      <c r="J69" s="119"/>
      <c r="K69" s="32"/>
      <c r="L69" s="17">
        <v>5</v>
      </c>
      <c r="M69" s="18">
        <f t="shared" si="4"/>
        <v>3</v>
      </c>
      <c r="N69" s="19">
        <f t="shared" si="2"/>
        <v>3</v>
      </c>
    </row>
    <row r="70" spans="1:14" ht="14.4" x14ac:dyDescent="0.25">
      <c r="A70" s="12" t="str">
        <f t="shared" ref="A70:A100" si="5">CONCATENATE(B70,C70,D70)</f>
        <v>45Sophie SummersHeez Steppin Out</v>
      </c>
      <c r="B70" s="13">
        <v>45</v>
      </c>
      <c r="C70" s="14" t="s">
        <v>565</v>
      </c>
      <c r="D70" s="15" t="s">
        <v>1081</v>
      </c>
      <c r="E70" s="20"/>
      <c r="F70" s="16"/>
      <c r="G70" s="20">
        <v>47.3</v>
      </c>
      <c r="H70" s="13"/>
      <c r="I70" s="30"/>
      <c r="J70" s="119"/>
      <c r="K70" s="32"/>
      <c r="L70" s="17">
        <v>6</v>
      </c>
      <c r="M70" s="18">
        <f t="shared" si="4"/>
        <v>2</v>
      </c>
      <c r="N70" s="19">
        <f t="shared" si="2"/>
        <v>2</v>
      </c>
    </row>
    <row r="71" spans="1:14" ht="14.4" x14ac:dyDescent="0.25">
      <c r="A71" s="12" t="str">
        <f t="shared" si="5"/>
        <v>45Hailey SnymanGordon Park Smarty Pants</v>
      </c>
      <c r="B71" s="13">
        <v>45</v>
      </c>
      <c r="C71" s="14" t="s">
        <v>185</v>
      </c>
      <c r="D71" s="15" t="s">
        <v>186</v>
      </c>
      <c r="E71" s="20"/>
      <c r="F71" s="16"/>
      <c r="G71" s="20">
        <v>48.4</v>
      </c>
      <c r="H71" s="13"/>
      <c r="I71" s="30"/>
      <c r="J71" s="119"/>
      <c r="K71" s="32"/>
      <c r="L71" s="17">
        <v>7</v>
      </c>
      <c r="M71" s="18">
        <f t="shared" si="4"/>
        <v>1</v>
      </c>
      <c r="N71" s="19">
        <f t="shared" ref="N71:N97" si="6">SUM(M71+$N$5)</f>
        <v>1</v>
      </c>
    </row>
    <row r="72" spans="1:14" ht="14.4" x14ac:dyDescent="0.25">
      <c r="A72" s="12" t="str">
        <f t="shared" si="5"/>
        <v>45Rory O'NeillBlue Suede Denim</v>
      </c>
      <c r="B72" s="13">
        <v>45</v>
      </c>
      <c r="C72" s="14" t="s">
        <v>233</v>
      </c>
      <c r="D72" s="15" t="s">
        <v>324</v>
      </c>
      <c r="E72" s="20"/>
      <c r="F72" s="16"/>
      <c r="G72" s="20">
        <v>61.3</v>
      </c>
      <c r="H72" s="13"/>
      <c r="I72" s="30"/>
      <c r="J72" s="119"/>
      <c r="K72" s="32"/>
      <c r="L72" s="17">
        <v>8</v>
      </c>
      <c r="M72" s="18">
        <f t="shared" si="4"/>
        <v>1</v>
      </c>
      <c r="N72" s="19">
        <f t="shared" si="6"/>
        <v>1</v>
      </c>
    </row>
    <row r="73" spans="1:14" ht="14.4" x14ac:dyDescent="0.25">
      <c r="A73" s="12" t="str">
        <f t="shared" si="5"/>
        <v>45Holly BrimblecombeKing Park Aberdeen Pelion</v>
      </c>
      <c r="B73" s="13">
        <v>45</v>
      </c>
      <c r="C73" s="14" t="s">
        <v>1299</v>
      </c>
      <c r="D73" s="15" t="s">
        <v>1094</v>
      </c>
      <c r="E73" s="20"/>
      <c r="F73" s="16"/>
      <c r="G73" s="20">
        <v>64.5</v>
      </c>
      <c r="H73" s="13"/>
      <c r="I73" s="30"/>
      <c r="J73" s="119"/>
      <c r="K73" s="32"/>
      <c r="L73" s="17">
        <v>9</v>
      </c>
      <c r="M73" s="18">
        <f t="shared" si="4"/>
        <v>1</v>
      </c>
      <c r="N73" s="19">
        <f t="shared" si="6"/>
        <v>1</v>
      </c>
    </row>
    <row r="74" spans="1:14" ht="14.4" x14ac:dyDescent="0.25">
      <c r="A74" s="12" t="str">
        <f t="shared" si="5"/>
        <v>45Molly LewisChicken</v>
      </c>
      <c r="B74" s="13">
        <v>45</v>
      </c>
      <c r="C74" s="14" t="s">
        <v>1300</v>
      </c>
      <c r="D74" s="15" t="s">
        <v>1301</v>
      </c>
      <c r="E74" s="20"/>
      <c r="F74" s="16"/>
      <c r="G74" s="20">
        <v>64.900000000000006</v>
      </c>
      <c r="H74" s="13"/>
      <c r="I74" s="30"/>
      <c r="J74" s="119"/>
      <c r="K74" s="32"/>
      <c r="L74" s="17">
        <v>10</v>
      </c>
      <c r="M74" s="18">
        <f t="shared" si="4"/>
        <v>1</v>
      </c>
      <c r="N74" s="19">
        <f t="shared" si="6"/>
        <v>1</v>
      </c>
    </row>
    <row r="75" spans="1:14" ht="14.4" x14ac:dyDescent="0.25">
      <c r="A75" s="12" t="str">
        <f t="shared" si="5"/>
        <v>45Hannah BassolaMissy</v>
      </c>
      <c r="B75" s="13">
        <v>45</v>
      </c>
      <c r="C75" s="14" t="s">
        <v>1302</v>
      </c>
      <c r="D75" s="15" t="s">
        <v>1136</v>
      </c>
      <c r="E75" s="20"/>
      <c r="F75" s="16"/>
      <c r="G75" s="20">
        <v>68</v>
      </c>
      <c r="H75" s="13"/>
      <c r="I75" s="30"/>
      <c r="J75" s="119"/>
      <c r="K75" s="32"/>
      <c r="L75" s="17">
        <v>11</v>
      </c>
      <c r="M75" s="18">
        <f t="shared" si="4"/>
        <v>1</v>
      </c>
      <c r="N75" s="19">
        <f t="shared" si="6"/>
        <v>1</v>
      </c>
    </row>
    <row r="76" spans="1:14" ht="14.4" x14ac:dyDescent="0.25">
      <c r="A76" s="12" t="str">
        <f t="shared" si="5"/>
        <v>45Sienna ChesterGem Park Tinkerbelle</v>
      </c>
      <c r="B76" s="13">
        <v>45</v>
      </c>
      <c r="C76" s="14" t="s">
        <v>1049</v>
      </c>
      <c r="D76" s="15" t="s">
        <v>483</v>
      </c>
      <c r="E76" s="20"/>
      <c r="F76" s="16"/>
      <c r="G76" s="20">
        <v>70.8</v>
      </c>
      <c r="H76" s="13"/>
      <c r="I76" s="30"/>
      <c r="J76" s="119"/>
      <c r="K76" s="32"/>
      <c r="L76" s="17">
        <v>12</v>
      </c>
      <c r="M76" s="18">
        <f t="shared" si="4"/>
        <v>1</v>
      </c>
      <c r="N76" s="19">
        <f t="shared" si="6"/>
        <v>1</v>
      </c>
    </row>
    <row r="77" spans="1:14" ht="14.4" x14ac:dyDescent="0.25">
      <c r="A77" s="12" t="str">
        <f t="shared" si="5"/>
        <v>45Lily FrancisZiggy Stardust</v>
      </c>
      <c r="B77" s="13">
        <v>45</v>
      </c>
      <c r="C77" s="14" t="s">
        <v>1303</v>
      </c>
      <c r="D77" s="15" t="s">
        <v>1304</v>
      </c>
      <c r="E77" s="20"/>
      <c r="F77" s="16"/>
      <c r="G77" s="20">
        <v>75.2</v>
      </c>
      <c r="H77" s="13"/>
      <c r="I77" s="30"/>
      <c r="J77" s="119"/>
      <c r="K77" s="32"/>
      <c r="L77" s="17">
        <v>13</v>
      </c>
      <c r="M77" s="18">
        <f t="shared" si="4"/>
        <v>1</v>
      </c>
      <c r="N77" s="19">
        <f t="shared" si="6"/>
        <v>1</v>
      </c>
    </row>
    <row r="78" spans="1:14" ht="14.4" x14ac:dyDescent="0.25">
      <c r="A78" s="12" t="str">
        <f t="shared" si="5"/>
        <v>45Kiara FitzeApollo</v>
      </c>
      <c r="B78" s="13">
        <v>45</v>
      </c>
      <c r="C78" s="14" t="s">
        <v>537</v>
      </c>
      <c r="D78" s="15" t="s">
        <v>1115</v>
      </c>
      <c r="E78" s="20"/>
      <c r="F78" s="16"/>
      <c r="G78" s="20">
        <v>77</v>
      </c>
      <c r="H78" s="13"/>
      <c r="I78" s="30"/>
      <c r="J78" s="119"/>
      <c r="K78" s="32"/>
      <c r="L78" s="17">
        <v>14</v>
      </c>
      <c r="M78" s="18">
        <f t="shared" si="4"/>
        <v>1</v>
      </c>
      <c r="N78" s="19">
        <f t="shared" si="6"/>
        <v>1</v>
      </c>
    </row>
    <row r="79" spans="1:14" ht="14.4" x14ac:dyDescent="0.25">
      <c r="A79" s="12" t="str">
        <f t="shared" si="5"/>
        <v>45Alice HuntRosie</v>
      </c>
      <c r="B79" s="13">
        <v>45</v>
      </c>
      <c r="C79" s="14" t="s">
        <v>1251</v>
      </c>
      <c r="D79" s="15" t="s">
        <v>1252</v>
      </c>
      <c r="E79" s="20"/>
      <c r="F79" s="16"/>
      <c r="G79" s="20">
        <v>77.099999999999994</v>
      </c>
      <c r="H79" s="13"/>
      <c r="I79" s="30"/>
      <c r="J79" s="119"/>
      <c r="K79" s="32"/>
      <c r="L79" s="17">
        <v>15</v>
      </c>
      <c r="M79" s="18">
        <f t="shared" si="4"/>
        <v>1</v>
      </c>
      <c r="N79" s="19">
        <f t="shared" si="6"/>
        <v>1</v>
      </c>
    </row>
    <row r="80" spans="1:14" ht="14.4" x14ac:dyDescent="0.25">
      <c r="A80" s="12" t="str">
        <f t="shared" si="5"/>
        <v>45Sienna ChesterBroadwater Park Garland</v>
      </c>
      <c r="B80" s="13">
        <v>45</v>
      </c>
      <c r="C80" s="14" t="s">
        <v>1049</v>
      </c>
      <c r="D80" s="15" t="s">
        <v>1305</v>
      </c>
      <c r="E80" s="20"/>
      <c r="F80" s="16"/>
      <c r="G80" s="20" t="s">
        <v>1268</v>
      </c>
      <c r="H80" s="13"/>
      <c r="I80" s="30"/>
      <c r="J80" s="119"/>
      <c r="K80" s="32"/>
      <c r="L80" s="283"/>
      <c r="M80" s="18">
        <f t="shared" ref="M80:M97" si="7">IF(L80=1,7,IF(L80=2,6,IF(L80=3,5,IF(L80=4,4,IF(L80=5,3,IF(L80=6,2,IF(L80&gt;=6,1,0)))))))</f>
        <v>0</v>
      </c>
      <c r="N80" s="19">
        <f t="shared" si="6"/>
        <v>0</v>
      </c>
    </row>
    <row r="81" spans="1:14" ht="14.4" x14ac:dyDescent="0.25">
      <c r="A81" s="12" t="str">
        <f t="shared" si="5"/>
        <v>45Bridie BushDavincis Wanderer</v>
      </c>
      <c r="B81" s="13">
        <v>45</v>
      </c>
      <c r="C81" s="14" t="s">
        <v>708</v>
      </c>
      <c r="D81" s="15" t="s">
        <v>945</v>
      </c>
      <c r="E81" s="20"/>
      <c r="F81" s="16"/>
      <c r="G81" s="20" t="s">
        <v>1268</v>
      </c>
      <c r="H81" s="13"/>
      <c r="I81" s="30"/>
      <c r="J81" s="119"/>
      <c r="K81" s="32"/>
      <c r="L81" s="283"/>
      <c r="M81" s="18">
        <f t="shared" si="7"/>
        <v>0</v>
      </c>
      <c r="N81" s="19">
        <f t="shared" si="6"/>
        <v>0</v>
      </c>
    </row>
    <row r="82" spans="1:14" ht="14.4" x14ac:dyDescent="0.25">
      <c r="A82" s="12" t="str">
        <f t="shared" si="5"/>
        <v>45Ruby Neame LutyWendamar Nia</v>
      </c>
      <c r="B82" s="13">
        <v>45</v>
      </c>
      <c r="C82" s="14" t="s">
        <v>1306</v>
      </c>
      <c r="D82" s="15" t="s">
        <v>1307</v>
      </c>
      <c r="E82" s="20"/>
      <c r="F82" s="16"/>
      <c r="G82" s="20" t="s">
        <v>1268</v>
      </c>
      <c r="H82" s="13"/>
      <c r="I82" s="30"/>
      <c r="J82" s="119"/>
      <c r="K82" s="32"/>
      <c r="L82" s="283"/>
      <c r="M82" s="18">
        <f t="shared" si="7"/>
        <v>0</v>
      </c>
      <c r="N82" s="19">
        <f t="shared" si="6"/>
        <v>0</v>
      </c>
    </row>
    <row r="83" spans="1:14" ht="14.4" x14ac:dyDescent="0.25">
      <c r="A83" s="12" t="str">
        <f t="shared" si="5"/>
        <v>45Indy BrajkovichIndi</v>
      </c>
      <c r="B83" s="13">
        <v>45</v>
      </c>
      <c r="C83" s="14" t="s">
        <v>1053</v>
      </c>
      <c r="D83" s="15" t="s">
        <v>1308</v>
      </c>
      <c r="E83" s="20"/>
      <c r="F83" s="16"/>
      <c r="G83" s="20" t="s">
        <v>1268</v>
      </c>
      <c r="H83" s="13"/>
      <c r="I83" s="30"/>
      <c r="J83" s="119"/>
      <c r="K83" s="32"/>
      <c r="L83" s="283"/>
      <c r="M83" s="18">
        <f t="shared" si="7"/>
        <v>0</v>
      </c>
      <c r="N83" s="19">
        <f t="shared" si="6"/>
        <v>0</v>
      </c>
    </row>
    <row r="84" spans="1:14" ht="14.4" x14ac:dyDescent="0.25">
      <c r="A84" s="12" t="str">
        <f t="shared" si="5"/>
        <v>45Estelle OakmanElvonara Park Romeo</v>
      </c>
      <c r="B84" s="13">
        <v>45</v>
      </c>
      <c r="C84" s="14" t="s">
        <v>699</v>
      </c>
      <c r="D84" s="15" t="s">
        <v>1309</v>
      </c>
      <c r="E84" s="20"/>
      <c r="F84" s="16"/>
      <c r="G84" s="20" t="s">
        <v>1268</v>
      </c>
      <c r="H84" s="13"/>
      <c r="I84" s="30"/>
      <c r="J84" s="119"/>
      <c r="K84" s="32"/>
      <c r="L84" s="283"/>
      <c r="M84" s="18">
        <f t="shared" si="7"/>
        <v>0</v>
      </c>
      <c r="N84" s="19">
        <f t="shared" si="6"/>
        <v>0</v>
      </c>
    </row>
    <row r="85" spans="1:14" ht="14.4" x14ac:dyDescent="0.25">
      <c r="A85" s="12" t="str">
        <f t="shared" si="5"/>
        <v>45Lilly MclennanPowderbark Violet Gray</v>
      </c>
      <c r="B85" s="13">
        <v>45</v>
      </c>
      <c r="C85" s="14" t="s">
        <v>1310</v>
      </c>
      <c r="D85" s="15" t="s">
        <v>1311</v>
      </c>
      <c r="E85" s="20"/>
      <c r="F85" s="16"/>
      <c r="G85" s="20" t="s">
        <v>1268</v>
      </c>
      <c r="H85" s="13"/>
      <c r="I85" s="30"/>
      <c r="J85" s="119"/>
      <c r="K85" s="32"/>
      <c r="L85" s="283"/>
      <c r="M85" s="18">
        <f t="shared" si="7"/>
        <v>0</v>
      </c>
      <c r="N85" s="19">
        <f t="shared" si="6"/>
        <v>0</v>
      </c>
    </row>
    <row r="86" spans="1:14" ht="14.4" x14ac:dyDescent="0.25">
      <c r="A86" s="12" t="str">
        <f t="shared" si="5"/>
        <v>45Caitlin CordenMerrivale Dexter</v>
      </c>
      <c r="B86" s="13">
        <v>45</v>
      </c>
      <c r="C86" s="14" t="s">
        <v>1312</v>
      </c>
      <c r="D86" s="15" t="s">
        <v>1313</v>
      </c>
      <c r="E86" s="20"/>
      <c r="F86" s="16"/>
      <c r="G86" s="20" t="s">
        <v>1268</v>
      </c>
      <c r="H86" s="13"/>
      <c r="I86" s="30"/>
      <c r="J86" s="119"/>
      <c r="K86" s="32"/>
      <c r="L86" s="283"/>
      <c r="M86" s="18">
        <f t="shared" si="7"/>
        <v>0</v>
      </c>
      <c r="N86" s="19">
        <f t="shared" si="6"/>
        <v>0</v>
      </c>
    </row>
    <row r="87" spans="1:14" ht="14.4" x14ac:dyDescent="0.25">
      <c r="A87" s="12" t="str">
        <f t="shared" si="5"/>
        <v>45Ruby BrajkovichCarlingford Park Tour Of Duty</v>
      </c>
      <c r="B87" s="13">
        <v>45</v>
      </c>
      <c r="C87" s="14" t="s">
        <v>1051</v>
      </c>
      <c r="D87" s="15" t="s">
        <v>1325</v>
      </c>
      <c r="E87" s="20"/>
      <c r="F87" s="16"/>
      <c r="G87" s="20" t="s">
        <v>1278</v>
      </c>
      <c r="H87" s="13"/>
      <c r="I87" s="30"/>
      <c r="J87" s="119"/>
      <c r="K87" s="32"/>
      <c r="L87" s="17"/>
      <c r="M87" s="18">
        <f t="shared" si="7"/>
        <v>0</v>
      </c>
      <c r="N87" s="19">
        <f t="shared" si="6"/>
        <v>0</v>
      </c>
    </row>
    <row r="88" spans="1:14" ht="14.4" x14ac:dyDescent="0.25">
      <c r="A88" s="12" t="str">
        <f t="shared" si="5"/>
        <v>45Neve HoffrichterRuby Bling Bling</v>
      </c>
      <c r="B88" s="13">
        <v>45</v>
      </c>
      <c r="C88" s="14" t="s">
        <v>1314</v>
      </c>
      <c r="D88" s="15" t="s">
        <v>1315</v>
      </c>
      <c r="E88" s="20"/>
      <c r="F88" s="16"/>
      <c r="G88" s="20" t="s">
        <v>1278</v>
      </c>
      <c r="H88" s="13"/>
      <c r="I88" s="30"/>
      <c r="J88" s="119"/>
      <c r="K88" s="32"/>
      <c r="L88" s="17"/>
      <c r="M88" s="18">
        <f t="shared" si="7"/>
        <v>0</v>
      </c>
      <c r="N88" s="19">
        <f t="shared" si="6"/>
        <v>0</v>
      </c>
    </row>
    <row r="89" spans="1:14" ht="14.4" x14ac:dyDescent="0.25">
      <c r="A89" s="12" t="str">
        <f t="shared" si="5"/>
        <v/>
      </c>
      <c r="B89" s="13"/>
      <c r="C89" s="14"/>
      <c r="D89" s="15"/>
      <c r="E89" s="20"/>
      <c r="F89" s="16"/>
      <c r="G89" s="20"/>
      <c r="H89" s="13"/>
      <c r="I89" s="30"/>
      <c r="J89" s="119"/>
      <c r="K89" s="32"/>
      <c r="L89" s="17"/>
      <c r="M89" s="18">
        <f t="shared" si="7"/>
        <v>0</v>
      </c>
      <c r="N89" s="19">
        <f t="shared" si="6"/>
        <v>0</v>
      </c>
    </row>
    <row r="90" spans="1:14" ht="14.4" x14ac:dyDescent="0.25">
      <c r="A90" s="12" t="str">
        <f t="shared" si="5"/>
        <v/>
      </c>
      <c r="B90" s="13"/>
      <c r="C90" s="14"/>
      <c r="D90" s="15"/>
      <c r="E90" s="20"/>
      <c r="F90" s="16"/>
      <c r="G90" s="20"/>
      <c r="H90" s="13"/>
      <c r="I90" s="30"/>
      <c r="J90" s="119"/>
      <c r="K90" s="32"/>
      <c r="L90" s="17"/>
      <c r="M90" s="18">
        <f t="shared" si="7"/>
        <v>0</v>
      </c>
      <c r="N90" s="19">
        <f t="shared" si="6"/>
        <v>0</v>
      </c>
    </row>
    <row r="91" spans="1:14" ht="14.4" x14ac:dyDescent="0.25">
      <c r="A91" s="12" t="str">
        <f t="shared" si="5"/>
        <v/>
      </c>
      <c r="B91" s="13"/>
      <c r="C91" s="14"/>
      <c r="D91" s="15"/>
      <c r="E91" s="20"/>
      <c r="F91" s="16"/>
      <c r="G91" s="20"/>
      <c r="H91" s="13"/>
      <c r="I91" s="30"/>
      <c r="J91" s="119"/>
      <c r="K91" s="32"/>
      <c r="L91" s="17"/>
      <c r="M91" s="18">
        <f t="shared" si="7"/>
        <v>0</v>
      </c>
      <c r="N91" s="19">
        <f t="shared" si="6"/>
        <v>0</v>
      </c>
    </row>
    <row r="92" spans="1:14" ht="14.4" x14ac:dyDescent="0.25">
      <c r="A92" s="12" t="str">
        <f t="shared" si="5"/>
        <v/>
      </c>
      <c r="B92" s="13"/>
      <c r="C92" s="14"/>
      <c r="D92" s="15"/>
      <c r="E92" s="20"/>
      <c r="F92" s="16"/>
      <c r="G92" s="20"/>
      <c r="H92" s="13"/>
      <c r="I92" s="30"/>
      <c r="J92" s="119"/>
      <c r="K92" s="32"/>
      <c r="L92" s="17"/>
      <c r="M92" s="18">
        <f t="shared" si="7"/>
        <v>0</v>
      </c>
      <c r="N92" s="19">
        <f t="shared" si="6"/>
        <v>0</v>
      </c>
    </row>
    <row r="93" spans="1:14" ht="14.4" x14ac:dyDescent="0.25">
      <c r="A93" s="12" t="str">
        <f t="shared" si="5"/>
        <v/>
      </c>
      <c r="B93" s="13"/>
      <c r="C93" s="14"/>
      <c r="D93" s="15"/>
      <c r="E93" s="20"/>
      <c r="F93" s="16"/>
      <c r="G93" s="20"/>
      <c r="H93" s="13"/>
      <c r="I93" s="30"/>
      <c r="J93" s="119"/>
      <c r="K93" s="32"/>
      <c r="L93" s="17"/>
      <c r="M93" s="18">
        <f t="shared" si="7"/>
        <v>0</v>
      </c>
      <c r="N93" s="19">
        <f t="shared" si="6"/>
        <v>0</v>
      </c>
    </row>
    <row r="94" spans="1:14" ht="14.4" x14ac:dyDescent="0.25">
      <c r="A94" s="12" t="str">
        <f t="shared" si="5"/>
        <v/>
      </c>
      <c r="B94" s="13"/>
      <c r="C94" s="14"/>
      <c r="D94" s="15"/>
      <c r="E94" s="20"/>
      <c r="F94" s="16"/>
      <c r="G94" s="20"/>
      <c r="H94" s="13"/>
      <c r="I94" s="30"/>
      <c r="J94" s="119"/>
      <c r="K94" s="32"/>
      <c r="L94" s="17"/>
      <c r="M94" s="18">
        <f t="shared" si="7"/>
        <v>0</v>
      </c>
      <c r="N94" s="19">
        <f t="shared" si="6"/>
        <v>0</v>
      </c>
    </row>
    <row r="95" spans="1:14" ht="14.4" x14ac:dyDescent="0.25">
      <c r="A95" s="12" t="str">
        <f t="shared" si="5"/>
        <v/>
      </c>
      <c r="B95" s="13"/>
      <c r="C95" s="14"/>
      <c r="D95" s="15"/>
      <c r="E95" s="20"/>
      <c r="F95" s="16"/>
      <c r="G95" s="20"/>
      <c r="H95" s="13"/>
      <c r="I95" s="30"/>
      <c r="J95" s="119"/>
      <c r="K95" s="32"/>
      <c r="L95" s="17"/>
      <c r="M95" s="18">
        <f t="shared" si="7"/>
        <v>0</v>
      </c>
      <c r="N95" s="19">
        <f t="shared" si="6"/>
        <v>0</v>
      </c>
    </row>
    <row r="96" spans="1:14" ht="14.4" x14ac:dyDescent="0.25">
      <c r="A96" s="12" t="str">
        <f t="shared" si="5"/>
        <v/>
      </c>
      <c r="B96" s="13"/>
      <c r="C96" s="14"/>
      <c r="D96" s="15"/>
      <c r="E96" s="20"/>
      <c r="F96" s="16"/>
      <c r="G96" s="20"/>
      <c r="H96" s="13"/>
      <c r="I96" s="30"/>
      <c r="J96" s="119"/>
      <c r="K96" s="32"/>
      <c r="L96" s="17"/>
      <c r="M96" s="18">
        <f t="shared" si="7"/>
        <v>0</v>
      </c>
      <c r="N96" s="19">
        <f t="shared" si="6"/>
        <v>0</v>
      </c>
    </row>
    <row r="97" spans="1:14" ht="14.4" x14ac:dyDescent="0.25">
      <c r="A97" s="12" t="str">
        <f t="shared" si="5"/>
        <v/>
      </c>
      <c r="B97" s="13"/>
      <c r="C97" s="14"/>
      <c r="D97" s="15"/>
      <c r="E97" s="20"/>
      <c r="F97" s="16"/>
      <c r="G97" s="20"/>
      <c r="H97" s="13"/>
      <c r="I97" s="30"/>
      <c r="J97" s="119"/>
      <c r="K97" s="32"/>
      <c r="L97" s="17"/>
      <c r="M97" s="18">
        <f t="shared" si="7"/>
        <v>0</v>
      </c>
      <c r="N97" s="19">
        <f t="shared" si="6"/>
        <v>0</v>
      </c>
    </row>
    <row r="98" spans="1:14" ht="14.4" x14ac:dyDescent="0.25">
      <c r="A98" s="12" t="str">
        <f t="shared" si="5"/>
        <v/>
      </c>
      <c r="B98" s="13"/>
      <c r="C98" s="14"/>
      <c r="D98" s="15"/>
      <c r="E98" s="20"/>
      <c r="F98" s="16"/>
      <c r="G98" s="20"/>
      <c r="H98" s="13"/>
      <c r="I98" s="30"/>
      <c r="J98" s="119"/>
      <c r="K98" s="32"/>
      <c r="L98" s="17"/>
      <c r="M98" s="18"/>
      <c r="N98" s="19"/>
    </row>
    <row r="99" spans="1:14" ht="14.4" x14ac:dyDescent="0.25">
      <c r="A99" s="12" t="str">
        <f t="shared" si="5"/>
        <v/>
      </c>
      <c r="B99" s="13"/>
      <c r="C99" s="14"/>
      <c r="D99" s="15"/>
      <c r="E99" s="20"/>
      <c r="F99" s="16"/>
      <c r="G99" s="20"/>
      <c r="H99" s="13"/>
      <c r="I99" s="30"/>
      <c r="J99" s="119"/>
      <c r="K99" s="32"/>
      <c r="L99" s="17"/>
      <c r="M99" s="18"/>
      <c r="N99" s="19"/>
    </row>
    <row r="100" spans="1:14" ht="15" thickBot="1" x14ac:dyDescent="0.3">
      <c r="A100" s="12" t="str">
        <f t="shared" si="5"/>
        <v/>
      </c>
      <c r="B100" s="21"/>
      <c r="C100" s="22"/>
      <c r="D100" s="23"/>
      <c r="E100" s="24"/>
      <c r="F100" s="25"/>
      <c r="G100" s="24"/>
      <c r="H100" s="21"/>
      <c r="I100" s="31"/>
      <c r="J100" s="120"/>
      <c r="K100" s="121"/>
      <c r="L100" s="26"/>
      <c r="M100" s="27"/>
      <c r="N100" s="19"/>
    </row>
  </sheetData>
  <mergeCells count="19">
    <mergeCell ref="F3:F4"/>
    <mergeCell ref="E1:J1"/>
    <mergeCell ref="L1:M1"/>
    <mergeCell ref="B2:M2"/>
    <mergeCell ref="G3:K3"/>
    <mergeCell ref="M3:M5"/>
    <mergeCell ref="K4:K5"/>
    <mergeCell ref="E5:F5"/>
    <mergeCell ref="L3:L5"/>
    <mergeCell ref="G4:G5"/>
    <mergeCell ref="H4:H5"/>
    <mergeCell ref="I4:I5"/>
    <mergeCell ref="J4:J5"/>
    <mergeCell ref="B1:C1"/>
    <mergeCell ref="A3:A5"/>
    <mergeCell ref="B3:B5"/>
    <mergeCell ref="C3:C5"/>
    <mergeCell ref="D3:D5"/>
    <mergeCell ref="E3:E4"/>
  </mergeCells>
  <conditionalFormatting sqref="C1:D5">
    <cfRule type="duplicateValues" dxfId="7" priority="633"/>
  </conditionalFormatting>
  <conditionalFormatting sqref="C6:D36">
    <cfRule type="duplicateValues" dxfId="6" priority="629"/>
  </conditionalFormatting>
  <conditionalFormatting sqref="C6:D42">
    <cfRule type="duplicateValues" dxfId="5" priority="631"/>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3CED6-2A58-4924-9CE0-18B0A6E145F5}">
  <sheetPr>
    <tabColor theme="8" tint="0.79998168889431442"/>
  </sheetPr>
  <dimension ref="A1:P100"/>
  <sheetViews>
    <sheetView workbookViewId="0">
      <selection activeCell="L23" sqref="L23"/>
    </sheetView>
  </sheetViews>
  <sheetFormatPr defaultColWidth="9.109375" defaultRowHeight="13.2" x14ac:dyDescent="0.25"/>
  <cols>
    <col min="1" max="1" width="37.88671875" bestFit="1" customWidth="1"/>
    <col min="2" max="2" width="6.6640625" customWidth="1"/>
    <col min="3" max="3" width="18.6640625" bestFit="1" customWidth="1"/>
    <col min="4" max="4" width="17.88671875" bestFit="1" customWidth="1"/>
    <col min="5" max="5" width="10.6640625" bestFit="1" customWidth="1"/>
    <col min="6" max="6" width="16.33203125" bestFit="1" customWidth="1"/>
    <col min="7" max="10" width="6.5546875" bestFit="1" customWidth="1"/>
    <col min="11" max="11" width="15.109375" bestFit="1" customWidth="1"/>
    <col min="12" max="12" width="7" bestFit="1" customWidth="1"/>
    <col min="13" max="13" width="12.88671875" bestFit="1" customWidth="1"/>
    <col min="14" max="14" width="30.5546875" bestFit="1" customWidth="1"/>
  </cols>
  <sheetData>
    <row r="1" spans="1:16" s="9" customFormat="1" ht="22.5" customHeight="1" thickBot="1" x14ac:dyDescent="0.3">
      <c r="A1" s="76">
        <f>SUM(A2-1)</f>
        <v>0</v>
      </c>
      <c r="B1" s="559" t="s">
        <v>98</v>
      </c>
      <c r="C1" s="560"/>
      <c r="D1" s="7" t="s">
        <v>11</v>
      </c>
      <c r="E1" s="539"/>
      <c r="F1" s="540"/>
      <c r="G1" s="540"/>
      <c r="H1" s="540"/>
      <c r="I1" s="540"/>
      <c r="J1" s="540"/>
      <c r="K1" s="8" t="s">
        <v>12</v>
      </c>
      <c r="L1" s="541"/>
      <c r="M1" s="542"/>
      <c r="N1" s="8" t="s">
        <v>22</v>
      </c>
    </row>
    <row r="2" spans="1:16" s="9" customFormat="1" ht="22.5" customHeight="1" thickBot="1" x14ac:dyDescent="0.3">
      <c r="A2" s="1">
        <f>COUNTA(_xlfn.UNIQUE(D8:D200))</f>
        <v>1</v>
      </c>
      <c r="B2" s="543" t="s">
        <v>23</v>
      </c>
      <c r="C2" s="544"/>
      <c r="D2" s="544"/>
      <c r="E2" s="544"/>
      <c r="F2" s="544"/>
      <c r="G2" s="544"/>
      <c r="H2" s="544"/>
      <c r="I2" s="544"/>
      <c r="J2" s="544"/>
      <c r="K2" s="544"/>
      <c r="L2" s="544"/>
      <c r="M2" s="545"/>
      <c r="N2" s="10" t="s">
        <v>24</v>
      </c>
    </row>
    <row r="3" spans="1:16" s="9" customFormat="1" ht="14.4" thickBot="1" x14ac:dyDescent="0.3">
      <c r="A3" s="524" t="s">
        <v>25</v>
      </c>
      <c r="B3" s="527" t="s">
        <v>13</v>
      </c>
      <c r="C3" s="530" t="s">
        <v>14</v>
      </c>
      <c r="D3" s="533" t="s">
        <v>15</v>
      </c>
      <c r="E3" s="536" t="s">
        <v>26</v>
      </c>
      <c r="F3" s="533" t="s">
        <v>18</v>
      </c>
      <c r="G3" s="539" t="s">
        <v>99</v>
      </c>
      <c r="H3" s="540"/>
      <c r="I3" s="540"/>
      <c r="J3" s="540"/>
      <c r="K3" s="546"/>
      <c r="L3" s="552" t="s">
        <v>10</v>
      </c>
      <c r="M3" s="547" t="s">
        <v>16</v>
      </c>
      <c r="N3" s="44" t="s">
        <v>27</v>
      </c>
    </row>
    <row r="4" spans="1:16" s="9" customFormat="1" ht="14.4" thickBot="1" x14ac:dyDescent="0.3">
      <c r="A4" s="525"/>
      <c r="B4" s="528"/>
      <c r="C4" s="531"/>
      <c r="D4" s="534"/>
      <c r="E4" s="537"/>
      <c r="F4" s="538"/>
      <c r="G4" s="555" t="s">
        <v>100</v>
      </c>
      <c r="H4" s="557" t="s">
        <v>101</v>
      </c>
      <c r="I4" s="557" t="s">
        <v>102</v>
      </c>
      <c r="J4" s="557" t="s">
        <v>103</v>
      </c>
      <c r="K4" s="533" t="s">
        <v>104</v>
      </c>
      <c r="L4" s="553"/>
      <c r="M4" s="548"/>
      <c r="N4" s="11">
        <v>1</v>
      </c>
    </row>
    <row r="5" spans="1:16" s="9" customFormat="1" ht="14.4" thickBot="1" x14ac:dyDescent="0.3">
      <c r="A5" s="526"/>
      <c r="B5" s="529"/>
      <c r="C5" s="532"/>
      <c r="D5" s="535"/>
      <c r="E5" s="550" t="s">
        <v>17</v>
      </c>
      <c r="F5" s="551"/>
      <c r="G5" s="556"/>
      <c r="H5" s="558"/>
      <c r="I5" s="558"/>
      <c r="J5" s="558"/>
      <c r="K5" s="535"/>
      <c r="L5" s="554"/>
      <c r="M5" s="549"/>
      <c r="N5" s="45">
        <f>IF(N4=1,0,IF(N4=2,1,IF(N4=3,2,0)))</f>
        <v>0</v>
      </c>
    </row>
    <row r="6" spans="1:16" ht="14.4" x14ac:dyDescent="0.25">
      <c r="A6" s="77" t="str">
        <f>CONCATENATE(B6,C6,D6)</f>
        <v xml:space="preserve">45Example Rider AExample Horse </v>
      </c>
      <c r="B6" s="78">
        <v>45</v>
      </c>
      <c r="C6" s="79" t="s">
        <v>92</v>
      </c>
      <c r="D6" s="80" t="s">
        <v>93</v>
      </c>
      <c r="E6" s="81">
        <v>6000000</v>
      </c>
      <c r="F6" s="82" t="s">
        <v>94</v>
      </c>
      <c r="G6" s="81">
        <v>60</v>
      </c>
      <c r="H6" s="78"/>
      <c r="I6" s="83"/>
      <c r="J6" s="117"/>
      <c r="K6" s="84"/>
      <c r="L6" s="85">
        <v>1</v>
      </c>
      <c r="M6" s="86">
        <f>IF(L6=1,7,IF(L6=2,6,IF(L6=3,5,IF(L6=4,4,IF(L6=5,3,IF(L6=6,2,IF(L6&gt;=6,1,0)))))))</f>
        <v>7</v>
      </c>
      <c r="N6" s="87">
        <f>SUM(M6+$N$5)</f>
        <v>7</v>
      </c>
      <c r="O6" s="29"/>
      <c r="P6" s="29"/>
    </row>
    <row r="7" spans="1:16" ht="14.4" x14ac:dyDescent="0.25">
      <c r="A7" s="12" t="str">
        <f>CONCATENATE(B7,C7,D7)</f>
        <v xml:space="preserve">65Example RiderExample Horse </v>
      </c>
      <c r="B7" s="88">
        <v>65</v>
      </c>
      <c r="C7" s="89" t="s">
        <v>95</v>
      </c>
      <c r="D7" s="90" t="s">
        <v>93</v>
      </c>
      <c r="E7" s="91">
        <v>6000001</v>
      </c>
      <c r="F7" s="92" t="s">
        <v>94</v>
      </c>
      <c r="G7" s="91"/>
      <c r="H7" s="88">
        <v>45</v>
      </c>
      <c r="I7" s="93"/>
      <c r="J7" s="118"/>
      <c r="K7" s="94"/>
      <c r="L7" s="95">
        <v>3</v>
      </c>
      <c r="M7" s="96">
        <f>IF(L7=1,7,IF(L7=2,6,IF(L7=3,5,IF(L7=4,4,IF(L7=5,3,IF(L7=6,2,IF(L7&gt;=6,1,0)))))))</f>
        <v>5</v>
      </c>
      <c r="N7" s="97">
        <f>SUM(M7+$N$5)</f>
        <v>5</v>
      </c>
      <c r="O7" s="29"/>
      <c r="P7" s="29"/>
    </row>
    <row r="8" spans="1:16" ht="14.4" x14ac:dyDescent="0.25">
      <c r="A8" s="12" t="str">
        <f t="shared" ref="A8:A71" si="0">CONCATENATE(B8,C8,D8)</f>
        <v/>
      </c>
      <c r="B8" s="13"/>
      <c r="C8" s="14"/>
      <c r="D8" s="15"/>
      <c r="E8" s="20"/>
      <c r="F8" s="16"/>
      <c r="G8" s="20"/>
      <c r="H8" s="13"/>
      <c r="I8" s="30"/>
      <c r="J8" s="119"/>
      <c r="K8" s="32"/>
      <c r="L8" s="17"/>
      <c r="M8" s="18">
        <f t="shared" ref="M8:M71" si="1">IF(L8=1,7,IF(L8=2,6,IF(L8=3,5,IF(L8=4,4,IF(L8=5,3,IF(L8=6,2,IF(L8&gt;=6,1,0)))))))</f>
        <v>0</v>
      </c>
      <c r="N8" s="19">
        <f>SUM(M8+$N$5)</f>
        <v>0</v>
      </c>
      <c r="O8" s="29"/>
      <c r="P8" s="29"/>
    </row>
    <row r="9" spans="1:16" ht="14.4" x14ac:dyDescent="0.25">
      <c r="A9" s="12" t="str">
        <f t="shared" si="0"/>
        <v/>
      </c>
      <c r="B9" s="13"/>
      <c r="C9" s="14"/>
      <c r="D9" s="15"/>
      <c r="E9" s="20"/>
      <c r="F9" s="16"/>
      <c r="G9" s="20"/>
      <c r="H9" s="13"/>
      <c r="I9" s="30"/>
      <c r="J9" s="119"/>
      <c r="K9" s="32"/>
      <c r="L9" s="17"/>
      <c r="M9" s="18">
        <f t="shared" si="1"/>
        <v>0</v>
      </c>
      <c r="N9" s="19">
        <f t="shared" ref="N9:N72" si="2">SUM(M9+$N$5)</f>
        <v>0</v>
      </c>
      <c r="O9" s="29"/>
      <c r="P9" s="29"/>
    </row>
    <row r="10" spans="1:16" ht="14.4" x14ac:dyDescent="0.25">
      <c r="A10" s="12" t="str">
        <f t="shared" si="0"/>
        <v/>
      </c>
      <c r="B10" s="13"/>
      <c r="C10" s="14"/>
      <c r="D10" s="15"/>
      <c r="E10" s="20"/>
      <c r="F10" s="16"/>
      <c r="G10" s="20"/>
      <c r="H10" s="13"/>
      <c r="I10" s="30"/>
      <c r="J10" s="119"/>
      <c r="K10" s="32"/>
      <c r="L10" s="17"/>
      <c r="M10" s="18">
        <f t="shared" si="1"/>
        <v>0</v>
      </c>
      <c r="N10" s="19">
        <f t="shared" si="2"/>
        <v>0</v>
      </c>
      <c r="O10" s="29"/>
      <c r="P10" s="29"/>
    </row>
    <row r="11" spans="1:16" ht="14.4" x14ac:dyDescent="0.25">
      <c r="A11" s="12" t="str">
        <f t="shared" si="0"/>
        <v/>
      </c>
      <c r="B11" s="13"/>
      <c r="C11" s="14"/>
      <c r="D11" s="15"/>
      <c r="E11" s="20"/>
      <c r="F11" s="16"/>
      <c r="G11" s="20"/>
      <c r="H11" s="13"/>
      <c r="I11" s="30"/>
      <c r="J11" s="119"/>
      <c r="K11" s="32"/>
      <c r="L11" s="17"/>
      <c r="M11" s="18">
        <f t="shared" si="1"/>
        <v>0</v>
      </c>
      <c r="N11" s="19">
        <f t="shared" si="2"/>
        <v>0</v>
      </c>
      <c r="O11" s="29"/>
      <c r="P11" s="29"/>
    </row>
    <row r="12" spans="1:16" ht="14.4" x14ac:dyDescent="0.25">
      <c r="A12" s="12" t="str">
        <f t="shared" si="0"/>
        <v/>
      </c>
      <c r="B12" s="13"/>
      <c r="C12" s="14"/>
      <c r="D12" s="15"/>
      <c r="E12" s="20"/>
      <c r="F12" s="16"/>
      <c r="G12" s="20"/>
      <c r="H12" s="13"/>
      <c r="I12" s="30"/>
      <c r="J12" s="119"/>
      <c r="K12" s="32"/>
      <c r="L12" s="17"/>
      <c r="M12" s="18">
        <f t="shared" si="1"/>
        <v>0</v>
      </c>
      <c r="N12" s="19">
        <f t="shared" si="2"/>
        <v>0</v>
      </c>
      <c r="O12" s="29"/>
      <c r="P12" s="29"/>
    </row>
    <row r="13" spans="1:16" ht="14.4" x14ac:dyDescent="0.25">
      <c r="A13" s="12" t="str">
        <f t="shared" si="0"/>
        <v/>
      </c>
      <c r="B13" s="13"/>
      <c r="C13" s="14"/>
      <c r="D13" s="15"/>
      <c r="E13" s="20"/>
      <c r="F13" s="16"/>
      <c r="G13" s="20"/>
      <c r="H13" s="13"/>
      <c r="I13" s="30"/>
      <c r="J13" s="119"/>
      <c r="K13" s="32"/>
      <c r="L13" s="17"/>
      <c r="M13" s="18">
        <f t="shared" si="1"/>
        <v>0</v>
      </c>
      <c r="N13" s="19">
        <f t="shared" si="2"/>
        <v>0</v>
      </c>
      <c r="O13" s="29"/>
      <c r="P13" s="29"/>
    </row>
    <row r="14" spans="1:16" ht="14.4" x14ac:dyDescent="0.25">
      <c r="A14" s="12" t="str">
        <f t="shared" si="0"/>
        <v/>
      </c>
      <c r="B14" s="13"/>
      <c r="C14" s="14"/>
      <c r="D14" s="15"/>
      <c r="E14" s="20"/>
      <c r="F14" s="16"/>
      <c r="G14" s="20"/>
      <c r="H14" s="13"/>
      <c r="I14" s="30"/>
      <c r="J14" s="119"/>
      <c r="K14" s="32"/>
      <c r="L14" s="17"/>
      <c r="M14" s="18">
        <f t="shared" si="1"/>
        <v>0</v>
      </c>
      <c r="N14" s="19">
        <f t="shared" si="2"/>
        <v>0</v>
      </c>
      <c r="O14" s="29"/>
      <c r="P14" s="29"/>
    </row>
    <row r="15" spans="1:16" ht="14.4" x14ac:dyDescent="0.25">
      <c r="A15" s="12" t="str">
        <f t="shared" si="0"/>
        <v/>
      </c>
      <c r="B15" s="13"/>
      <c r="C15" s="14"/>
      <c r="D15" s="15"/>
      <c r="E15" s="20"/>
      <c r="F15" s="16"/>
      <c r="G15" s="20"/>
      <c r="H15" s="13"/>
      <c r="I15" s="30"/>
      <c r="J15" s="119"/>
      <c r="K15" s="32"/>
      <c r="L15" s="17"/>
      <c r="M15" s="18">
        <f t="shared" si="1"/>
        <v>0</v>
      </c>
      <c r="N15" s="19">
        <f t="shared" si="2"/>
        <v>0</v>
      </c>
      <c r="O15" s="29"/>
      <c r="P15" s="29"/>
    </row>
    <row r="16" spans="1:16" ht="14.4" x14ac:dyDescent="0.25">
      <c r="A16" s="12" t="str">
        <f t="shared" si="0"/>
        <v/>
      </c>
      <c r="B16" s="13"/>
      <c r="C16" s="14"/>
      <c r="D16" s="15"/>
      <c r="E16" s="20"/>
      <c r="F16" s="16"/>
      <c r="G16" s="20"/>
      <c r="H16" s="13"/>
      <c r="I16" s="30"/>
      <c r="J16" s="119"/>
      <c r="K16" s="32"/>
      <c r="L16" s="17"/>
      <c r="M16" s="18">
        <f t="shared" si="1"/>
        <v>0</v>
      </c>
      <c r="N16" s="19">
        <f t="shared" si="2"/>
        <v>0</v>
      </c>
      <c r="P16" s="29"/>
    </row>
    <row r="17" spans="1:16" ht="14.4" x14ac:dyDescent="0.25">
      <c r="A17" s="12" t="str">
        <f t="shared" si="0"/>
        <v/>
      </c>
      <c r="B17" s="13"/>
      <c r="C17" s="14"/>
      <c r="D17" s="15"/>
      <c r="E17" s="20"/>
      <c r="F17" s="16"/>
      <c r="G17" s="20"/>
      <c r="H17" s="13"/>
      <c r="I17" s="30"/>
      <c r="J17" s="119"/>
      <c r="K17" s="32"/>
      <c r="L17" s="17"/>
      <c r="M17" s="18">
        <f t="shared" si="1"/>
        <v>0</v>
      </c>
      <c r="N17" s="19">
        <f t="shared" si="2"/>
        <v>0</v>
      </c>
      <c r="P17" s="29"/>
    </row>
    <row r="18" spans="1:16" ht="14.4" x14ac:dyDescent="0.25">
      <c r="A18" s="12" t="str">
        <f t="shared" si="0"/>
        <v/>
      </c>
      <c r="B18" s="13"/>
      <c r="C18" s="14"/>
      <c r="D18" s="15"/>
      <c r="E18" s="20"/>
      <c r="F18" s="16"/>
      <c r="G18" s="20"/>
      <c r="H18" s="13"/>
      <c r="I18" s="30"/>
      <c r="J18" s="119"/>
      <c r="K18" s="32"/>
      <c r="L18" s="17"/>
      <c r="M18" s="18">
        <f t="shared" si="1"/>
        <v>0</v>
      </c>
      <c r="N18" s="19">
        <f t="shared" si="2"/>
        <v>0</v>
      </c>
    </row>
    <row r="19" spans="1:16" ht="14.4" x14ac:dyDescent="0.25">
      <c r="A19" s="12" t="str">
        <f t="shared" si="0"/>
        <v/>
      </c>
      <c r="B19" s="13"/>
      <c r="C19" s="14"/>
      <c r="D19" s="15"/>
      <c r="E19" s="20"/>
      <c r="F19" s="16"/>
      <c r="G19" s="20"/>
      <c r="H19" s="13"/>
      <c r="I19" s="30"/>
      <c r="J19" s="119"/>
      <c r="K19" s="32"/>
      <c r="L19" s="17"/>
      <c r="M19" s="18">
        <f t="shared" si="1"/>
        <v>0</v>
      </c>
      <c r="N19" s="19">
        <f t="shared" si="2"/>
        <v>0</v>
      </c>
    </row>
    <row r="20" spans="1:16" ht="14.4" x14ac:dyDescent="0.25">
      <c r="A20" s="12" t="str">
        <f t="shared" si="0"/>
        <v/>
      </c>
      <c r="B20" s="13"/>
      <c r="C20" s="14"/>
      <c r="D20" s="15"/>
      <c r="E20" s="20"/>
      <c r="F20" s="16"/>
      <c r="G20" s="20"/>
      <c r="H20" s="13"/>
      <c r="I20" s="30"/>
      <c r="J20" s="119"/>
      <c r="K20" s="32"/>
      <c r="L20" s="17"/>
      <c r="M20" s="18">
        <f t="shared" si="1"/>
        <v>0</v>
      </c>
      <c r="N20" s="19">
        <f t="shared" si="2"/>
        <v>0</v>
      </c>
    </row>
    <row r="21" spans="1:16" ht="14.4" x14ac:dyDescent="0.25">
      <c r="A21" s="12" t="str">
        <f t="shared" si="0"/>
        <v/>
      </c>
      <c r="B21" s="13"/>
      <c r="C21" s="14"/>
      <c r="D21" s="15"/>
      <c r="E21" s="20"/>
      <c r="F21" s="16"/>
      <c r="G21" s="20"/>
      <c r="H21" s="13"/>
      <c r="I21" s="30"/>
      <c r="J21" s="119"/>
      <c r="K21" s="32"/>
      <c r="L21" s="17"/>
      <c r="M21" s="18">
        <f t="shared" si="1"/>
        <v>0</v>
      </c>
      <c r="N21" s="19">
        <f t="shared" si="2"/>
        <v>0</v>
      </c>
    </row>
    <row r="22" spans="1:16" ht="14.4" x14ac:dyDescent="0.25">
      <c r="A22" s="12" t="str">
        <f t="shared" si="0"/>
        <v/>
      </c>
      <c r="B22" s="13"/>
      <c r="C22" s="14"/>
      <c r="D22" s="15"/>
      <c r="E22" s="20"/>
      <c r="F22" s="16"/>
      <c r="G22" s="20"/>
      <c r="H22" s="13"/>
      <c r="I22" s="30"/>
      <c r="J22" s="119"/>
      <c r="K22" s="274"/>
      <c r="L22" s="17"/>
      <c r="M22" s="18">
        <f t="shared" si="1"/>
        <v>0</v>
      </c>
      <c r="N22" s="19">
        <f t="shared" si="2"/>
        <v>0</v>
      </c>
    </row>
    <row r="23" spans="1:16" ht="14.4" x14ac:dyDescent="0.25">
      <c r="A23" s="12" t="str">
        <f t="shared" si="0"/>
        <v/>
      </c>
      <c r="B23" s="13"/>
      <c r="C23" s="14"/>
      <c r="D23" s="15"/>
      <c r="E23" s="20"/>
      <c r="F23" s="16"/>
      <c r="G23" s="20"/>
      <c r="H23" s="13"/>
      <c r="I23" s="30"/>
      <c r="J23" s="119"/>
      <c r="K23" s="32"/>
      <c r="L23" s="17"/>
      <c r="M23" s="18">
        <f t="shared" si="1"/>
        <v>0</v>
      </c>
      <c r="N23" s="19">
        <f t="shared" si="2"/>
        <v>0</v>
      </c>
    </row>
    <row r="24" spans="1:16" ht="14.4" x14ac:dyDescent="0.25">
      <c r="A24" s="12" t="str">
        <f t="shared" si="0"/>
        <v/>
      </c>
      <c r="B24" s="13"/>
      <c r="C24" s="14"/>
      <c r="D24" s="15"/>
      <c r="E24" s="20"/>
      <c r="F24" s="16"/>
      <c r="G24" s="20"/>
      <c r="H24" s="13"/>
      <c r="I24" s="30"/>
      <c r="J24" s="119"/>
      <c r="K24" s="32"/>
      <c r="L24" s="17"/>
      <c r="M24" s="18">
        <f t="shared" si="1"/>
        <v>0</v>
      </c>
      <c r="N24" s="19">
        <f t="shared" si="2"/>
        <v>0</v>
      </c>
    </row>
    <row r="25" spans="1:16" ht="14.4" x14ac:dyDescent="0.25">
      <c r="A25" s="12" t="str">
        <f t="shared" si="0"/>
        <v/>
      </c>
      <c r="B25" s="13"/>
      <c r="C25" s="14"/>
      <c r="D25" s="15"/>
      <c r="E25" s="20"/>
      <c r="F25" s="16"/>
      <c r="G25" s="20"/>
      <c r="H25" s="13"/>
      <c r="I25" s="30"/>
      <c r="J25" s="119"/>
      <c r="K25" s="32"/>
      <c r="L25" s="17"/>
      <c r="M25" s="18">
        <f t="shared" si="1"/>
        <v>0</v>
      </c>
      <c r="N25" s="19">
        <f t="shared" si="2"/>
        <v>0</v>
      </c>
    </row>
    <row r="26" spans="1:16" ht="14.4" x14ac:dyDescent="0.25">
      <c r="A26" s="12" t="str">
        <f t="shared" si="0"/>
        <v/>
      </c>
      <c r="B26" s="13"/>
      <c r="C26" s="14"/>
      <c r="D26" s="15"/>
      <c r="E26" s="20"/>
      <c r="F26" s="16"/>
      <c r="G26" s="20"/>
      <c r="H26" s="13"/>
      <c r="I26" s="30"/>
      <c r="J26" s="119"/>
      <c r="K26" s="32"/>
      <c r="L26" s="17"/>
      <c r="M26" s="18">
        <f t="shared" si="1"/>
        <v>0</v>
      </c>
      <c r="N26" s="19">
        <f t="shared" si="2"/>
        <v>0</v>
      </c>
    </row>
    <row r="27" spans="1:16" ht="14.4" x14ac:dyDescent="0.25">
      <c r="A27" s="12" t="str">
        <f t="shared" si="0"/>
        <v/>
      </c>
      <c r="B27" s="13"/>
      <c r="C27" s="14"/>
      <c r="D27" s="15"/>
      <c r="E27" s="20"/>
      <c r="F27" s="16"/>
      <c r="G27" s="20"/>
      <c r="H27" s="13"/>
      <c r="I27" s="30"/>
      <c r="J27" s="119"/>
      <c r="K27" s="32"/>
      <c r="L27" s="17"/>
      <c r="M27" s="18">
        <f t="shared" si="1"/>
        <v>0</v>
      </c>
      <c r="N27" s="19">
        <f t="shared" si="2"/>
        <v>0</v>
      </c>
    </row>
    <row r="28" spans="1:16" ht="14.4" x14ac:dyDescent="0.25">
      <c r="A28" s="12" t="str">
        <f t="shared" si="0"/>
        <v/>
      </c>
      <c r="B28" s="13"/>
      <c r="C28" s="14"/>
      <c r="D28" s="15"/>
      <c r="E28" s="20"/>
      <c r="F28" s="16"/>
      <c r="G28" s="20"/>
      <c r="H28" s="13"/>
      <c r="I28" s="30"/>
      <c r="J28" s="119"/>
      <c r="K28" s="32"/>
      <c r="L28" s="17"/>
      <c r="M28" s="18">
        <f t="shared" si="1"/>
        <v>0</v>
      </c>
      <c r="N28" s="19">
        <f t="shared" si="2"/>
        <v>0</v>
      </c>
    </row>
    <row r="29" spans="1:16" ht="14.4" x14ac:dyDescent="0.25">
      <c r="A29" s="12" t="str">
        <f t="shared" si="0"/>
        <v/>
      </c>
      <c r="B29" s="13"/>
      <c r="C29" s="14"/>
      <c r="D29" s="15"/>
      <c r="E29" s="20"/>
      <c r="F29" s="16"/>
      <c r="G29" s="20"/>
      <c r="H29" s="13"/>
      <c r="I29" s="30"/>
      <c r="J29" s="119"/>
      <c r="K29" s="32"/>
      <c r="L29" s="17"/>
      <c r="M29" s="18">
        <f t="shared" si="1"/>
        <v>0</v>
      </c>
      <c r="N29" s="19">
        <f t="shared" si="2"/>
        <v>0</v>
      </c>
    </row>
    <row r="30" spans="1:16" ht="14.4" x14ac:dyDescent="0.25">
      <c r="A30" s="12" t="str">
        <f t="shared" si="0"/>
        <v/>
      </c>
      <c r="B30" s="13"/>
      <c r="C30" s="14"/>
      <c r="D30" s="15"/>
      <c r="E30" s="20"/>
      <c r="F30" s="16"/>
      <c r="G30" s="20"/>
      <c r="H30" s="13"/>
      <c r="I30" s="30"/>
      <c r="J30" s="119"/>
      <c r="K30" s="32"/>
      <c r="L30" s="17"/>
      <c r="M30" s="18">
        <f t="shared" si="1"/>
        <v>0</v>
      </c>
      <c r="N30" s="19">
        <f t="shared" si="2"/>
        <v>0</v>
      </c>
    </row>
    <row r="31" spans="1:16" ht="14.4" x14ac:dyDescent="0.25">
      <c r="A31" s="12" t="str">
        <f t="shared" si="0"/>
        <v/>
      </c>
      <c r="B31" s="13"/>
      <c r="C31" s="14"/>
      <c r="D31" s="15"/>
      <c r="E31" s="20"/>
      <c r="F31" s="16"/>
      <c r="G31" s="20"/>
      <c r="H31" s="13"/>
      <c r="I31" s="30"/>
      <c r="J31" s="119"/>
      <c r="K31" s="32"/>
      <c r="L31" s="17"/>
      <c r="M31" s="18">
        <f t="shared" si="1"/>
        <v>0</v>
      </c>
      <c r="N31" s="19">
        <f t="shared" si="2"/>
        <v>0</v>
      </c>
    </row>
    <row r="32" spans="1:16" ht="14.4" x14ac:dyDescent="0.25">
      <c r="A32" s="12" t="str">
        <f t="shared" si="0"/>
        <v/>
      </c>
      <c r="B32" s="13"/>
      <c r="C32" s="14"/>
      <c r="D32" s="15"/>
      <c r="E32" s="20"/>
      <c r="F32" s="16"/>
      <c r="G32" s="20"/>
      <c r="H32" s="13"/>
      <c r="I32" s="30"/>
      <c r="J32" s="119"/>
      <c r="K32" s="32"/>
      <c r="L32" s="17"/>
      <c r="M32" s="18">
        <f t="shared" si="1"/>
        <v>0</v>
      </c>
      <c r="N32" s="19">
        <f t="shared" si="2"/>
        <v>0</v>
      </c>
    </row>
    <row r="33" spans="1:14" ht="14.4" x14ac:dyDescent="0.25">
      <c r="A33" s="12" t="str">
        <f t="shared" si="0"/>
        <v/>
      </c>
      <c r="B33" s="13"/>
      <c r="C33" s="14"/>
      <c r="D33" s="15"/>
      <c r="E33" s="20"/>
      <c r="F33" s="16"/>
      <c r="G33" s="20"/>
      <c r="H33" s="13"/>
      <c r="I33" s="30"/>
      <c r="J33" s="119"/>
      <c r="K33" s="32"/>
      <c r="L33" s="17"/>
      <c r="M33" s="18">
        <f t="shared" si="1"/>
        <v>0</v>
      </c>
      <c r="N33" s="19">
        <f t="shared" si="2"/>
        <v>0</v>
      </c>
    </row>
    <row r="34" spans="1:14" ht="14.4" x14ac:dyDescent="0.25">
      <c r="A34" s="12" t="str">
        <f t="shared" si="0"/>
        <v/>
      </c>
      <c r="B34" s="13"/>
      <c r="C34" s="14"/>
      <c r="D34" s="15"/>
      <c r="E34" s="20"/>
      <c r="F34" s="16"/>
      <c r="G34" s="20"/>
      <c r="H34" s="13"/>
      <c r="I34" s="30"/>
      <c r="J34" s="119"/>
      <c r="K34" s="32"/>
      <c r="L34" s="17"/>
      <c r="M34" s="18">
        <f t="shared" si="1"/>
        <v>0</v>
      </c>
      <c r="N34" s="19">
        <f t="shared" si="2"/>
        <v>0</v>
      </c>
    </row>
    <row r="35" spans="1:14" ht="14.4" x14ac:dyDescent="0.25">
      <c r="A35" s="12" t="str">
        <f t="shared" si="0"/>
        <v/>
      </c>
      <c r="B35" s="13"/>
      <c r="C35" s="14"/>
      <c r="D35" s="15"/>
      <c r="E35" s="20"/>
      <c r="F35" s="16"/>
      <c r="G35" s="20"/>
      <c r="H35" s="13"/>
      <c r="I35" s="30"/>
      <c r="J35" s="119"/>
      <c r="K35" s="32"/>
      <c r="L35" s="17"/>
      <c r="M35" s="18">
        <f t="shared" si="1"/>
        <v>0</v>
      </c>
      <c r="N35" s="19">
        <f t="shared" si="2"/>
        <v>0</v>
      </c>
    </row>
    <row r="36" spans="1:14" ht="14.4" x14ac:dyDescent="0.25">
      <c r="A36" s="12" t="str">
        <f t="shared" si="0"/>
        <v/>
      </c>
      <c r="B36" s="13"/>
      <c r="C36" s="14"/>
      <c r="D36" s="15"/>
      <c r="E36" s="20"/>
      <c r="F36" s="16"/>
      <c r="G36" s="20"/>
      <c r="H36" s="13"/>
      <c r="I36" s="30"/>
      <c r="J36" s="119"/>
      <c r="K36" s="32"/>
      <c r="L36" s="17"/>
      <c r="M36" s="18">
        <f t="shared" si="1"/>
        <v>0</v>
      </c>
      <c r="N36" s="19">
        <f t="shared" si="2"/>
        <v>0</v>
      </c>
    </row>
    <row r="37" spans="1:14" ht="14.4" x14ac:dyDescent="0.25">
      <c r="A37" s="12" t="str">
        <f t="shared" si="0"/>
        <v/>
      </c>
      <c r="B37" s="13"/>
      <c r="C37" s="14"/>
      <c r="D37" s="15"/>
      <c r="E37" s="20"/>
      <c r="F37" s="16"/>
      <c r="G37" s="20"/>
      <c r="H37" s="13"/>
      <c r="I37" s="30"/>
      <c r="J37" s="119"/>
      <c r="K37" s="32"/>
      <c r="L37" s="17"/>
      <c r="M37" s="18">
        <f t="shared" si="1"/>
        <v>0</v>
      </c>
      <c r="N37" s="19">
        <f t="shared" si="2"/>
        <v>0</v>
      </c>
    </row>
    <row r="38" spans="1:14" ht="14.4" x14ac:dyDescent="0.25">
      <c r="A38" s="12" t="str">
        <f t="shared" si="0"/>
        <v/>
      </c>
      <c r="B38" s="13"/>
      <c r="C38" s="14"/>
      <c r="D38" s="15"/>
      <c r="E38" s="20"/>
      <c r="F38" s="16"/>
      <c r="G38" s="20"/>
      <c r="H38" s="13"/>
      <c r="I38" s="30"/>
      <c r="J38" s="119"/>
      <c r="K38" s="32"/>
      <c r="L38" s="17"/>
      <c r="M38" s="18">
        <f t="shared" si="1"/>
        <v>0</v>
      </c>
      <c r="N38" s="19">
        <f t="shared" si="2"/>
        <v>0</v>
      </c>
    </row>
    <row r="39" spans="1:14" ht="14.4" x14ac:dyDescent="0.25">
      <c r="A39" s="12" t="str">
        <f t="shared" si="0"/>
        <v/>
      </c>
      <c r="B39" s="13"/>
      <c r="C39" s="14"/>
      <c r="D39" s="15"/>
      <c r="E39" s="20"/>
      <c r="F39" s="16"/>
      <c r="G39" s="20"/>
      <c r="H39" s="13"/>
      <c r="I39" s="30"/>
      <c r="J39" s="119"/>
      <c r="K39" s="32"/>
      <c r="L39" s="17"/>
      <c r="M39" s="18">
        <f t="shared" si="1"/>
        <v>0</v>
      </c>
      <c r="N39" s="19">
        <f t="shared" si="2"/>
        <v>0</v>
      </c>
    </row>
    <row r="40" spans="1:14" ht="14.4" x14ac:dyDescent="0.25">
      <c r="A40" s="12" t="str">
        <f t="shared" si="0"/>
        <v/>
      </c>
      <c r="B40" s="13"/>
      <c r="C40" s="14"/>
      <c r="D40" s="15"/>
      <c r="E40" s="20"/>
      <c r="F40" s="16"/>
      <c r="G40" s="20"/>
      <c r="H40" s="13"/>
      <c r="I40" s="30"/>
      <c r="J40" s="119"/>
      <c r="K40" s="32"/>
      <c r="L40" s="17"/>
      <c r="M40" s="18">
        <f t="shared" si="1"/>
        <v>0</v>
      </c>
      <c r="N40" s="19">
        <f t="shared" si="2"/>
        <v>0</v>
      </c>
    </row>
    <row r="41" spans="1:14" ht="14.4" x14ac:dyDescent="0.25">
      <c r="A41" s="12" t="str">
        <f t="shared" si="0"/>
        <v/>
      </c>
      <c r="B41" s="13"/>
      <c r="C41" s="14"/>
      <c r="D41" s="15"/>
      <c r="E41" s="20"/>
      <c r="F41" s="16"/>
      <c r="G41" s="20"/>
      <c r="H41" s="13"/>
      <c r="I41" s="30"/>
      <c r="J41" s="119"/>
      <c r="K41" s="32"/>
      <c r="L41" s="17"/>
      <c r="M41" s="18">
        <f t="shared" si="1"/>
        <v>0</v>
      </c>
      <c r="N41" s="19">
        <f t="shared" si="2"/>
        <v>0</v>
      </c>
    </row>
    <row r="42" spans="1:14" ht="14.4" x14ac:dyDescent="0.25">
      <c r="A42" s="12" t="str">
        <f t="shared" si="0"/>
        <v/>
      </c>
      <c r="B42" s="13"/>
      <c r="C42" s="14"/>
      <c r="D42" s="15"/>
      <c r="E42" s="20"/>
      <c r="F42" s="16"/>
      <c r="G42" s="20"/>
      <c r="H42" s="13"/>
      <c r="I42" s="30"/>
      <c r="J42" s="119"/>
      <c r="K42" s="32"/>
      <c r="L42" s="17"/>
      <c r="M42" s="18">
        <f t="shared" si="1"/>
        <v>0</v>
      </c>
      <c r="N42" s="19">
        <f t="shared" si="2"/>
        <v>0</v>
      </c>
    </row>
    <row r="43" spans="1:14" ht="14.4" x14ac:dyDescent="0.25">
      <c r="A43" s="12" t="str">
        <f t="shared" si="0"/>
        <v/>
      </c>
      <c r="B43" s="13"/>
      <c r="C43" s="14"/>
      <c r="D43" s="15"/>
      <c r="E43" s="20"/>
      <c r="F43" s="16"/>
      <c r="G43" s="20"/>
      <c r="H43" s="13"/>
      <c r="I43" s="30"/>
      <c r="J43" s="119"/>
      <c r="K43" s="32"/>
      <c r="L43" s="17"/>
      <c r="M43" s="18">
        <f t="shared" si="1"/>
        <v>0</v>
      </c>
      <c r="N43" s="19">
        <f t="shared" si="2"/>
        <v>0</v>
      </c>
    </row>
    <row r="44" spans="1:14" ht="14.4" x14ac:dyDescent="0.25">
      <c r="A44" s="12" t="str">
        <f t="shared" si="0"/>
        <v/>
      </c>
      <c r="B44" s="13"/>
      <c r="C44" s="14"/>
      <c r="D44" s="15"/>
      <c r="E44" s="20"/>
      <c r="F44" s="16"/>
      <c r="G44" s="20"/>
      <c r="H44" s="13"/>
      <c r="I44" s="30"/>
      <c r="J44" s="119"/>
      <c r="K44" s="32"/>
      <c r="L44" s="17"/>
      <c r="M44" s="18">
        <f t="shared" si="1"/>
        <v>0</v>
      </c>
      <c r="N44" s="19">
        <f t="shared" si="2"/>
        <v>0</v>
      </c>
    </row>
    <row r="45" spans="1:14" ht="14.4" x14ac:dyDescent="0.25">
      <c r="A45" s="12" t="str">
        <f t="shared" si="0"/>
        <v/>
      </c>
      <c r="B45" s="13"/>
      <c r="C45" s="14"/>
      <c r="D45" s="15"/>
      <c r="E45" s="20"/>
      <c r="F45" s="16"/>
      <c r="G45" s="20"/>
      <c r="H45" s="13"/>
      <c r="I45" s="30"/>
      <c r="J45" s="119"/>
      <c r="K45" s="32"/>
      <c r="L45" s="17"/>
      <c r="M45" s="18">
        <f t="shared" si="1"/>
        <v>0</v>
      </c>
      <c r="N45" s="19">
        <f t="shared" si="2"/>
        <v>0</v>
      </c>
    </row>
    <row r="46" spans="1:14" ht="14.4" x14ac:dyDescent="0.25">
      <c r="A46" s="12" t="str">
        <f t="shared" si="0"/>
        <v/>
      </c>
      <c r="B46" s="13"/>
      <c r="C46" s="14"/>
      <c r="D46" s="15"/>
      <c r="E46" s="20"/>
      <c r="F46" s="16"/>
      <c r="G46" s="20"/>
      <c r="H46" s="13"/>
      <c r="I46" s="30"/>
      <c r="J46" s="119"/>
      <c r="K46" s="32"/>
      <c r="L46" s="17"/>
      <c r="M46" s="18">
        <f t="shared" si="1"/>
        <v>0</v>
      </c>
      <c r="N46" s="19">
        <f t="shared" si="2"/>
        <v>0</v>
      </c>
    </row>
    <row r="47" spans="1:14" ht="14.4" x14ac:dyDescent="0.25">
      <c r="A47" s="12" t="str">
        <f t="shared" si="0"/>
        <v/>
      </c>
      <c r="B47" s="13"/>
      <c r="C47" s="14"/>
      <c r="D47" s="15"/>
      <c r="E47" s="20"/>
      <c r="F47" s="16"/>
      <c r="G47" s="20"/>
      <c r="H47" s="13"/>
      <c r="I47" s="30"/>
      <c r="J47" s="119"/>
      <c r="K47" s="32"/>
      <c r="L47" s="17"/>
      <c r="M47" s="18">
        <f t="shared" si="1"/>
        <v>0</v>
      </c>
      <c r="N47" s="19">
        <f t="shared" si="2"/>
        <v>0</v>
      </c>
    </row>
    <row r="48" spans="1:14" ht="14.4" x14ac:dyDescent="0.25">
      <c r="A48" s="12" t="str">
        <f t="shared" si="0"/>
        <v/>
      </c>
      <c r="B48" s="13"/>
      <c r="C48" s="14"/>
      <c r="D48" s="15"/>
      <c r="E48" s="20"/>
      <c r="F48" s="16"/>
      <c r="G48" s="20"/>
      <c r="H48" s="13"/>
      <c r="I48" s="30"/>
      <c r="J48" s="119"/>
      <c r="K48" s="32"/>
      <c r="L48" s="17"/>
      <c r="M48" s="18">
        <f t="shared" si="1"/>
        <v>0</v>
      </c>
      <c r="N48" s="19">
        <f t="shared" si="2"/>
        <v>0</v>
      </c>
    </row>
    <row r="49" spans="1:14" ht="14.4" x14ac:dyDescent="0.25">
      <c r="A49" s="12" t="str">
        <f t="shared" si="0"/>
        <v/>
      </c>
      <c r="B49" s="13"/>
      <c r="C49" s="14"/>
      <c r="D49" s="15"/>
      <c r="E49" s="20"/>
      <c r="F49" s="16"/>
      <c r="G49" s="20"/>
      <c r="H49" s="13"/>
      <c r="I49" s="30"/>
      <c r="J49" s="119"/>
      <c r="K49" s="32"/>
      <c r="L49" s="17"/>
      <c r="M49" s="18">
        <f t="shared" si="1"/>
        <v>0</v>
      </c>
      <c r="N49" s="19">
        <f t="shared" si="2"/>
        <v>0</v>
      </c>
    </row>
    <row r="50" spans="1:14" ht="14.4" x14ac:dyDescent="0.25">
      <c r="A50" s="12" t="str">
        <f t="shared" si="0"/>
        <v/>
      </c>
      <c r="B50" s="13"/>
      <c r="C50" s="14"/>
      <c r="D50" s="15"/>
      <c r="E50" s="20"/>
      <c r="F50" s="16"/>
      <c r="G50" s="20"/>
      <c r="H50" s="13"/>
      <c r="I50" s="30"/>
      <c r="J50" s="119"/>
      <c r="K50" s="32"/>
      <c r="L50" s="17"/>
      <c r="M50" s="18">
        <f t="shared" si="1"/>
        <v>0</v>
      </c>
      <c r="N50" s="19">
        <f t="shared" si="2"/>
        <v>0</v>
      </c>
    </row>
    <row r="51" spans="1:14" ht="14.4" x14ac:dyDescent="0.25">
      <c r="A51" s="12" t="str">
        <f t="shared" si="0"/>
        <v/>
      </c>
      <c r="B51" s="13"/>
      <c r="C51" s="14"/>
      <c r="D51" s="15"/>
      <c r="E51" s="20"/>
      <c r="F51" s="16"/>
      <c r="G51" s="20"/>
      <c r="H51" s="13"/>
      <c r="I51" s="30"/>
      <c r="J51" s="119"/>
      <c r="K51" s="32"/>
      <c r="L51" s="17"/>
      <c r="M51" s="18">
        <f t="shared" si="1"/>
        <v>0</v>
      </c>
      <c r="N51" s="19">
        <f t="shared" si="2"/>
        <v>0</v>
      </c>
    </row>
    <row r="52" spans="1:14" ht="14.4" x14ac:dyDescent="0.25">
      <c r="A52" s="12" t="str">
        <f t="shared" si="0"/>
        <v/>
      </c>
      <c r="B52" s="13"/>
      <c r="C52" s="14"/>
      <c r="D52" s="15"/>
      <c r="E52" s="20"/>
      <c r="F52" s="16"/>
      <c r="G52" s="20"/>
      <c r="H52" s="13"/>
      <c r="I52" s="30"/>
      <c r="J52" s="119"/>
      <c r="K52" s="32"/>
      <c r="L52" s="17"/>
      <c r="M52" s="18">
        <f t="shared" si="1"/>
        <v>0</v>
      </c>
      <c r="N52" s="19">
        <f t="shared" si="2"/>
        <v>0</v>
      </c>
    </row>
    <row r="53" spans="1:14" ht="14.4" x14ac:dyDescent="0.25">
      <c r="A53" s="12" t="str">
        <f t="shared" si="0"/>
        <v/>
      </c>
      <c r="B53" s="13"/>
      <c r="C53" s="14"/>
      <c r="D53" s="15"/>
      <c r="E53" s="20"/>
      <c r="F53" s="16"/>
      <c r="G53" s="20"/>
      <c r="H53" s="13"/>
      <c r="I53" s="30"/>
      <c r="J53" s="119"/>
      <c r="K53" s="32"/>
      <c r="L53" s="17"/>
      <c r="M53" s="18">
        <f t="shared" si="1"/>
        <v>0</v>
      </c>
      <c r="N53" s="19">
        <f t="shared" si="2"/>
        <v>0</v>
      </c>
    </row>
    <row r="54" spans="1:14" ht="14.4" x14ac:dyDescent="0.25">
      <c r="A54" s="12" t="str">
        <f t="shared" si="0"/>
        <v/>
      </c>
      <c r="B54" s="13"/>
      <c r="C54" s="14"/>
      <c r="D54" s="15"/>
      <c r="E54" s="20"/>
      <c r="F54" s="16"/>
      <c r="G54" s="20"/>
      <c r="H54" s="13"/>
      <c r="I54" s="30"/>
      <c r="J54" s="119"/>
      <c r="K54" s="32"/>
      <c r="L54" s="17"/>
      <c r="M54" s="18">
        <f t="shared" si="1"/>
        <v>0</v>
      </c>
      <c r="N54" s="19">
        <f t="shared" si="2"/>
        <v>0</v>
      </c>
    </row>
    <row r="55" spans="1:14" ht="14.4" x14ac:dyDescent="0.25">
      <c r="A55" s="12" t="str">
        <f t="shared" si="0"/>
        <v/>
      </c>
      <c r="B55" s="13"/>
      <c r="C55" s="14"/>
      <c r="D55" s="15"/>
      <c r="E55" s="20"/>
      <c r="F55" s="16"/>
      <c r="G55" s="20"/>
      <c r="H55" s="13"/>
      <c r="I55" s="30"/>
      <c r="J55" s="119"/>
      <c r="K55" s="32"/>
      <c r="L55" s="17"/>
      <c r="M55" s="18">
        <f t="shared" si="1"/>
        <v>0</v>
      </c>
      <c r="N55" s="19">
        <f t="shared" si="2"/>
        <v>0</v>
      </c>
    </row>
    <row r="56" spans="1:14" ht="14.4" x14ac:dyDescent="0.25">
      <c r="A56" s="12" t="str">
        <f t="shared" si="0"/>
        <v/>
      </c>
      <c r="B56" s="13"/>
      <c r="C56" s="14"/>
      <c r="D56" s="15"/>
      <c r="E56" s="20"/>
      <c r="F56" s="16"/>
      <c r="G56" s="20"/>
      <c r="H56" s="13"/>
      <c r="I56" s="30"/>
      <c r="J56" s="119"/>
      <c r="K56" s="32"/>
      <c r="L56" s="17"/>
      <c r="M56" s="18">
        <f t="shared" si="1"/>
        <v>0</v>
      </c>
      <c r="N56" s="19">
        <f t="shared" si="2"/>
        <v>0</v>
      </c>
    </row>
    <row r="57" spans="1:14" ht="14.4" x14ac:dyDescent="0.25">
      <c r="A57" s="12" t="str">
        <f t="shared" si="0"/>
        <v/>
      </c>
      <c r="B57" s="13"/>
      <c r="C57" s="14"/>
      <c r="D57" s="15"/>
      <c r="E57" s="20"/>
      <c r="F57" s="16"/>
      <c r="G57" s="20"/>
      <c r="H57" s="13"/>
      <c r="I57" s="30"/>
      <c r="J57" s="119"/>
      <c r="K57" s="32"/>
      <c r="L57" s="17"/>
      <c r="M57" s="18">
        <f t="shared" si="1"/>
        <v>0</v>
      </c>
      <c r="N57" s="19">
        <f t="shared" si="2"/>
        <v>0</v>
      </c>
    </row>
    <row r="58" spans="1:14" ht="14.4" x14ac:dyDescent="0.25">
      <c r="A58" s="12" t="str">
        <f t="shared" si="0"/>
        <v/>
      </c>
      <c r="B58" s="13"/>
      <c r="C58" s="14"/>
      <c r="D58" s="15"/>
      <c r="E58" s="20"/>
      <c r="F58" s="16"/>
      <c r="G58" s="20"/>
      <c r="H58" s="13"/>
      <c r="I58" s="30"/>
      <c r="J58" s="119"/>
      <c r="K58" s="32"/>
      <c r="L58" s="17"/>
      <c r="M58" s="18">
        <f t="shared" si="1"/>
        <v>0</v>
      </c>
      <c r="N58" s="19">
        <f t="shared" si="2"/>
        <v>0</v>
      </c>
    </row>
    <row r="59" spans="1:14" ht="14.4" x14ac:dyDescent="0.25">
      <c r="A59" s="12" t="str">
        <f t="shared" si="0"/>
        <v/>
      </c>
      <c r="B59" s="13"/>
      <c r="C59" s="14"/>
      <c r="D59" s="15"/>
      <c r="E59" s="20"/>
      <c r="F59" s="16"/>
      <c r="G59" s="20"/>
      <c r="H59" s="13"/>
      <c r="I59" s="30"/>
      <c r="J59" s="119"/>
      <c r="K59" s="32"/>
      <c r="L59" s="17"/>
      <c r="M59" s="18">
        <f t="shared" si="1"/>
        <v>0</v>
      </c>
      <c r="N59" s="19">
        <f t="shared" si="2"/>
        <v>0</v>
      </c>
    </row>
    <row r="60" spans="1:14" ht="14.4" x14ac:dyDescent="0.25">
      <c r="A60" s="12" t="str">
        <f t="shared" si="0"/>
        <v/>
      </c>
      <c r="B60" s="13"/>
      <c r="C60" s="14"/>
      <c r="D60" s="15"/>
      <c r="E60" s="20"/>
      <c r="F60" s="16"/>
      <c r="G60" s="20"/>
      <c r="H60" s="13"/>
      <c r="I60" s="30"/>
      <c r="J60" s="119"/>
      <c r="K60" s="32"/>
      <c r="L60" s="17"/>
      <c r="M60" s="18">
        <f t="shared" si="1"/>
        <v>0</v>
      </c>
      <c r="N60" s="19">
        <f t="shared" si="2"/>
        <v>0</v>
      </c>
    </row>
    <row r="61" spans="1:14" ht="14.4" x14ac:dyDescent="0.25">
      <c r="A61" s="12" t="str">
        <f t="shared" si="0"/>
        <v/>
      </c>
      <c r="B61" s="13"/>
      <c r="C61" s="14"/>
      <c r="D61" s="15"/>
      <c r="E61" s="20"/>
      <c r="F61" s="16"/>
      <c r="G61" s="20"/>
      <c r="H61" s="13"/>
      <c r="I61" s="30"/>
      <c r="J61" s="119"/>
      <c r="K61" s="32"/>
      <c r="L61" s="17"/>
      <c r="M61" s="18">
        <f t="shared" si="1"/>
        <v>0</v>
      </c>
      <c r="N61" s="19">
        <f t="shared" si="2"/>
        <v>0</v>
      </c>
    </row>
    <row r="62" spans="1:14" ht="14.4" x14ac:dyDescent="0.25">
      <c r="A62" s="12" t="str">
        <f t="shared" si="0"/>
        <v/>
      </c>
      <c r="B62" s="13"/>
      <c r="C62" s="14"/>
      <c r="D62" s="15"/>
      <c r="E62" s="20"/>
      <c r="F62" s="16"/>
      <c r="G62" s="20"/>
      <c r="H62" s="13"/>
      <c r="I62" s="30"/>
      <c r="J62" s="119"/>
      <c r="K62" s="32"/>
      <c r="L62" s="17"/>
      <c r="M62" s="18">
        <f t="shared" si="1"/>
        <v>0</v>
      </c>
      <c r="N62" s="19">
        <f t="shared" si="2"/>
        <v>0</v>
      </c>
    </row>
    <row r="63" spans="1:14" ht="14.4" x14ac:dyDescent="0.25">
      <c r="A63" s="12" t="str">
        <f t="shared" si="0"/>
        <v/>
      </c>
      <c r="B63" s="13"/>
      <c r="C63" s="14"/>
      <c r="D63" s="15"/>
      <c r="E63" s="20"/>
      <c r="F63" s="16"/>
      <c r="G63" s="20"/>
      <c r="H63" s="13"/>
      <c r="I63" s="30"/>
      <c r="J63" s="119"/>
      <c r="K63" s="32"/>
      <c r="L63" s="17"/>
      <c r="M63" s="18">
        <f t="shared" si="1"/>
        <v>0</v>
      </c>
      <c r="N63" s="19">
        <f t="shared" si="2"/>
        <v>0</v>
      </c>
    </row>
    <row r="64" spans="1:14" ht="14.4" x14ac:dyDescent="0.25">
      <c r="A64" s="12" t="str">
        <f t="shared" si="0"/>
        <v/>
      </c>
      <c r="B64" s="13"/>
      <c r="C64" s="14"/>
      <c r="D64" s="15"/>
      <c r="E64" s="20"/>
      <c r="F64" s="16"/>
      <c r="G64" s="20"/>
      <c r="H64" s="13"/>
      <c r="I64" s="30"/>
      <c r="J64" s="119"/>
      <c r="K64" s="32"/>
      <c r="L64" s="17"/>
      <c r="M64" s="18">
        <f t="shared" si="1"/>
        <v>0</v>
      </c>
      <c r="N64" s="19">
        <f t="shared" si="2"/>
        <v>0</v>
      </c>
    </row>
    <row r="65" spans="1:14" ht="14.4" x14ac:dyDescent="0.25">
      <c r="A65" s="12" t="str">
        <f t="shared" si="0"/>
        <v/>
      </c>
      <c r="B65" s="13"/>
      <c r="C65" s="14"/>
      <c r="D65" s="15"/>
      <c r="E65" s="20"/>
      <c r="F65" s="16"/>
      <c r="G65" s="20"/>
      <c r="H65" s="13"/>
      <c r="I65" s="30"/>
      <c r="J65" s="119"/>
      <c r="K65" s="32"/>
      <c r="L65" s="17"/>
      <c r="M65" s="18">
        <f t="shared" si="1"/>
        <v>0</v>
      </c>
      <c r="N65" s="19">
        <f t="shared" si="2"/>
        <v>0</v>
      </c>
    </row>
    <row r="66" spans="1:14" ht="14.4" x14ac:dyDescent="0.25">
      <c r="A66" s="12" t="str">
        <f t="shared" si="0"/>
        <v/>
      </c>
      <c r="B66" s="13"/>
      <c r="C66" s="14"/>
      <c r="D66" s="15"/>
      <c r="E66" s="20"/>
      <c r="F66" s="16"/>
      <c r="G66" s="20"/>
      <c r="H66" s="13"/>
      <c r="I66" s="30"/>
      <c r="J66" s="119"/>
      <c r="K66" s="32"/>
      <c r="L66" s="17"/>
      <c r="M66" s="18">
        <f t="shared" si="1"/>
        <v>0</v>
      </c>
      <c r="N66" s="19">
        <f t="shared" si="2"/>
        <v>0</v>
      </c>
    </row>
    <row r="67" spans="1:14" ht="14.4" x14ac:dyDescent="0.25">
      <c r="A67" s="12" t="str">
        <f t="shared" si="0"/>
        <v/>
      </c>
      <c r="B67" s="13"/>
      <c r="C67" s="14"/>
      <c r="D67" s="15"/>
      <c r="E67" s="20"/>
      <c r="F67" s="16"/>
      <c r="G67" s="20"/>
      <c r="H67" s="13"/>
      <c r="I67" s="30"/>
      <c r="J67" s="119"/>
      <c r="K67" s="32"/>
      <c r="L67" s="17"/>
      <c r="M67" s="18">
        <f t="shared" si="1"/>
        <v>0</v>
      </c>
      <c r="N67" s="19">
        <f t="shared" si="2"/>
        <v>0</v>
      </c>
    </row>
    <row r="68" spans="1:14" ht="14.4" x14ac:dyDescent="0.25">
      <c r="A68" s="12" t="str">
        <f t="shared" si="0"/>
        <v/>
      </c>
      <c r="B68" s="13"/>
      <c r="C68" s="14"/>
      <c r="D68" s="15"/>
      <c r="E68" s="20"/>
      <c r="F68" s="16"/>
      <c r="G68" s="20"/>
      <c r="H68" s="13"/>
      <c r="I68" s="30"/>
      <c r="J68" s="119"/>
      <c r="K68" s="32"/>
      <c r="L68" s="17"/>
      <c r="M68" s="18">
        <f t="shared" si="1"/>
        <v>0</v>
      </c>
      <c r="N68" s="19">
        <f t="shared" si="2"/>
        <v>0</v>
      </c>
    </row>
    <row r="69" spans="1:14" ht="14.4" x14ac:dyDescent="0.25">
      <c r="A69" s="12" t="str">
        <f t="shared" si="0"/>
        <v/>
      </c>
      <c r="B69" s="13"/>
      <c r="C69" s="14"/>
      <c r="D69" s="15"/>
      <c r="E69" s="20"/>
      <c r="F69" s="16"/>
      <c r="G69" s="20"/>
      <c r="H69" s="13"/>
      <c r="I69" s="30"/>
      <c r="J69" s="119"/>
      <c r="K69" s="32"/>
      <c r="L69" s="17"/>
      <c r="M69" s="18">
        <f t="shared" si="1"/>
        <v>0</v>
      </c>
      <c r="N69" s="19">
        <f t="shared" si="2"/>
        <v>0</v>
      </c>
    </row>
    <row r="70" spans="1:14" ht="14.4" x14ac:dyDescent="0.25">
      <c r="A70" s="12" t="str">
        <f t="shared" si="0"/>
        <v/>
      </c>
      <c r="B70" s="13"/>
      <c r="C70" s="14"/>
      <c r="D70" s="15"/>
      <c r="E70" s="20"/>
      <c r="F70" s="16"/>
      <c r="G70" s="20"/>
      <c r="H70" s="13"/>
      <c r="I70" s="30"/>
      <c r="J70" s="119"/>
      <c r="K70" s="32"/>
      <c r="L70" s="17"/>
      <c r="M70" s="18">
        <f t="shared" si="1"/>
        <v>0</v>
      </c>
      <c r="N70" s="19">
        <f t="shared" si="2"/>
        <v>0</v>
      </c>
    </row>
    <row r="71" spans="1:14" ht="14.4" x14ac:dyDescent="0.25">
      <c r="A71" s="12" t="str">
        <f t="shared" si="0"/>
        <v/>
      </c>
      <c r="B71" s="13"/>
      <c r="C71" s="14"/>
      <c r="D71" s="15"/>
      <c r="E71" s="20"/>
      <c r="F71" s="16"/>
      <c r="G71" s="20"/>
      <c r="H71" s="13"/>
      <c r="I71" s="30"/>
      <c r="J71" s="119"/>
      <c r="K71" s="32"/>
      <c r="L71" s="17"/>
      <c r="M71" s="18">
        <f t="shared" si="1"/>
        <v>0</v>
      </c>
      <c r="N71" s="19">
        <f t="shared" si="2"/>
        <v>0</v>
      </c>
    </row>
    <row r="72" spans="1:14" ht="14.4" x14ac:dyDescent="0.25">
      <c r="A72" s="12" t="str">
        <f t="shared" ref="A72:A100" si="3">CONCATENATE(B72,C72,D72)</f>
        <v/>
      </c>
      <c r="B72" s="13"/>
      <c r="C72" s="14"/>
      <c r="D72" s="15"/>
      <c r="E72" s="20"/>
      <c r="F72" s="16"/>
      <c r="G72" s="20"/>
      <c r="H72" s="13"/>
      <c r="I72" s="30"/>
      <c r="J72" s="119"/>
      <c r="K72" s="32"/>
      <c r="L72" s="17"/>
      <c r="M72" s="18">
        <f t="shared" ref="M72:M100" si="4">IF(L72=1,7,IF(L72=2,6,IF(L72=3,5,IF(L72=4,4,IF(L72=5,3,IF(L72=6,2,IF(L72&gt;=6,1,0)))))))</f>
        <v>0</v>
      </c>
      <c r="N72" s="19">
        <f t="shared" si="2"/>
        <v>0</v>
      </c>
    </row>
    <row r="73" spans="1:14" ht="14.4" x14ac:dyDescent="0.25">
      <c r="A73" s="12" t="str">
        <f t="shared" si="3"/>
        <v/>
      </c>
      <c r="B73" s="13"/>
      <c r="C73" s="14"/>
      <c r="D73" s="15"/>
      <c r="E73" s="20"/>
      <c r="F73" s="16"/>
      <c r="G73" s="20"/>
      <c r="H73" s="13"/>
      <c r="I73" s="30"/>
      <c r="J73" s="119"/>
      <c r="K73" s="32"/>
      <c r="L73" s="17"/>
      <c r="M73" s="18">
        <f t="shared" si="4"/>
        <v>0</v>
      </c>
      <c r="N73" s="19">
        <f t="shared" ref="N73:N100" si="5">SUM(M73+$N$5)</f>
        <v>0</v>
      </c>
    </row>
    <row r="74" spans="1:14" ht="14.4" x14ac:dyDescent="0.25">
      <c r="A74" s="12" t="str">
        <f t="shared" si="3"/>
        <v/>
      </c>
      <c r="B74" s="13"/>
      <c r="C74" s="14"/>
      <c r="D74" s="15"/>
      <c r="E74" s="20"/>
      <c r="F74" s="16"/>
      <c r="G74" s="20"/>
      <c r="H74" s="13"/>
      <c r="I74" s="30"/>
      <c r="J74" s="119"/>
      <c r="K74" s="32"/>
      <c r="L74" s="17"/>
      <c r="M74" s="18">
        <f t="shared" si="4"/>
        <v>0</v>
      </c>
      <c r="N74" s="19">
        <f t="shared" si="5"/>
        <v>0</v>
      </c>
    </row>
    <row r="75" spans="1:14" ht="14.4" x14ac:dyDescent="0.25">
      <c r="A75" s="12" t="str">
        <f t="shared" si="3"/>
        <v/>
      </c>
      <c r="B75" s="13"/>
      <c r="C75" s="14"/>
      <c r="D75" s="15"/>
      <c r="E75" s="20"/>
      <c r="F75" s="16"/>
      <c r="G75" s="20"/>
      <c r="H75" s="13"/>
      <c r="I75" s="30"/>
      <c r="J75" s="119"/>
      <c r="K75" s="32"/>
      <c r="L75" s="17"/>
      <c r="M75" s="18">
        <f t="shared" si="4"/>
        <v>0</v>
      </c>
      <c r="N75" s="19">
        <f t="shared" si="5"/>
        <v>0</v>
      </c>
    </row>
    <row r="76" spans="1:14" ht="14.4" x14ac:dyDescent="0.25">
      <c r="A76" s="12" t="str">
        <f t="shared" si="3"/>
        <v/>
      </c>
      <c r="B76" s="13"/>
      <c r="C76" s="14"/>
      <c r="D76" s="15"/>
      <c r="E76" s="20"/>
      <c r="F76" s="16"/>
      <c r="G76" s="20"/>
      <c r="H76" s="13"/>
      <c r="I76" s="30"/>
      <c r="J76" s="119"/>
      <c r="K76" s="32"/>
      <c r="L76" s="17"/>
      <c r="M76" s="18">
        <f t="shared" si="4"/>
        <v>0</v>
      </c>
      <c r="N76" s="19">
        <f t="shared" si="5"/>
        <v>0</v>
      </c>
    </row>
    <row r="77" spans="1:14" ht="14.4" x14ac:dyDescent="0.25">
      <c r="A77" s="12" t="str">
        <f t="shared" si="3"/>
        <v/>
      </c>
      <c r="B77" s="13"/>
      <c r="C77" s="14"/>
      <c r="D77" s="15"/>
      <c r="E77" s="20"/>
      <c r="F77" s="16"/>
      <c r="G77" s="20"/>
      <c r="H77" s="13"/>
      <c r="I77" s="30"/>
      <c r="J77" s="119"/>
      <c r="K77" s="32"/>
      <c r="L77" s="17"/>
      <c r="M77" s="18">
        <f t="shared" si="4"/>
        <v>0</v>
      </c>
      <c r="N77" s="19">
        <f t="shared" si="5"/>
        <v>0</v>
      </c>
    </row>
    <row r="78" spans="1:14" ht="14.4" x14ac:dyDescent="0.25">
      <c r="A78" s="12" t="str">
        <f t="shared" si="3"/>
        <v/>
      </c>
      <c r="B78" s="13"/>
      <c r="C78" s="14"/>
      <c r="D78" s="15"/>
      <c r="E78" s="20"/>
      <c r="F78" s="16"/>
      <c r="G78" s="20"/>
      <c r="H78" s="13"/>
      <c r="I78" s="30"/>
      <c r="J78" s="119"/>
      <c r="K78" s="32"/>
      <c r="L78" s="17"/>
      <c r="M78" s="18">
        <f t="shared" si="4"/>
        <v>0</v>
      </c>
      <c r="N78" s="19">
        <f t="shared" si="5"/>
        <v>0</v>
      </c>
    </row>
    <row r="79" spans="1:14" ht="14.4" x14ac:dyDescent="0.25">
      <c r="A79" s="12" t="str">
        <f t="shared" si="3"/>
        <v/>
      </c>
      <c r="B79" s="13"/>
      <c r="C79" s="14"/>
      <c r="D79" s="15"/>
      <c r="E79" s="20"/>
      <c r="F79" s="16"/>
      <c r="G79" s="20"/>
      <c r="H79" s="13"/>
      <c r="I79" s="30"/>
      <c r="J79" s="119"/>
      <c r="K79" s="32"/>
      <c r="L79" s="17"/>
      <c r="M79" s="18">
        <f t="shared" si="4"/>
        <v>0</v>
      </c>
      <c r="N79" s="19">
        <f t="shared" si="5"/>
        <v>0</v>
      </c>
    </row>
    <row r="80" spans="1:14" ht="14.4" x14ac:dyDescent="0.25">
      <c r="A80" s="12" t="str">
        <f t="shared" si="3"/>
        <v/>
      </c>
      <c r="B80" s="13"/>
      <c r="C80" s="14"/>
      <c r="D80" s="15"/>
      <c r="E80" s="20"/>
      <c r="F80" s="16"/>
      <c r="G80" s="20"/>
      <c r="H80" s="13"/>
      <c r="I80" s="30"/>
      <c r="J80" s="119"/>
      <c r="K80" s="32"/>
      <c r="L80" s="17"/>
      <c r="M80" s="18">
        <f t="shared" si="4"/>
        <v>0</v>
      </c>
      <c r="N80" s="19">
        <f t="shared" si="5"/>
        <v>0</v>
      </c>
    </row>
    <row r="81" spans="1:14" ht="14.4" x14ac:dyDescent="0.25">
      <c r="A81" s="12" t="str">
        <f t="shared" si="3"/>
        <v/>
      </c>
      <c r="B81" s="13"/>
      <c r="C81" s="14"/>
      <c r="D81" s="15"/>
      <c r="E81" s="20"/>
      <c r="F81" s="16"/>
      <c r="G81" s="20"/>
      <c r="H81" s="13"/>
      <c r="I81" s="30"/>
      <c r="J81" s="119"/>
      <c r="K81" s="32"/>
      <c r="L81" s="17"/>
      <c r="M81" s="18">
        <f t="shared" si="4"/>
        <v>0</v>
      </c>
      <c r="N81" s="19">
        <f t="shared" si="5"/>
        <v>0</v>
      </c>
    </row>
    <row r="82" spans="1:14" ht="14.4" x14ac:dyDescent="0.25">
      <c r="A82" s="12" t="str">
        <f t="shared" si="3"/>
        <v/>
      </c>
      <c r="B82" s="13"/>
      <c r="C82" s="14"/>
      <c r="D82" s="15"/>
      <c r="E82" s="20"/>
      <c r="F82" s="16"/>
      <c r="G82" s="20"/>
      <c r="H82" s="13"/>
      <c r="I82" s="30"/>
      <c r="J82" s="119"/>
      <c r="K82" s="32"/>
      <c r="L82" s="17"/>
      <c r="M82" s="18">
        <f t="shared" si="4"/>
        <v>0</v>
      </c>
      <c r="N82" s="19">
        <f t="shared" si="5"/>
        <v>0</v>
      </c>
    </row>
    <row r="83" spans="1:14" ht="14.4" x14ac:dyDescent="0.25">
      <c r="A83" s="12" t="str">
        <f t="shared" si="3"/>
        <v/>
      </c>
      <c r="B83" s="13"/>
      <c r="C83" s="14"/>
      <c r="D83" s="15"/>
      <c r="E83" s="20"/>
      <c r="F83" s="16"/>
      <c r="G83" s="20"/>
      <c r="H83" s="13"/>
      <c r="I83" s="30"/>
      <c r="J83" s="119"/>
      <c r="K83" s="32"/>
      <c r="L83" s="17"/>
      <c r="M83" s="18">
        <f t="shared" si="4"/>
        <v>0</v>
      </c>
      <c r="N83" s="19">
        <f t="shared" si="5"/>
        <v>0</v>
      </c>
    </row>
    <row r="84" spans="1:14" ht="14.4" x14ac:dyDescent="0.25">
      <c r="A84" s="12" t="str">
        <f t="shared" si="3"/>
        <v/>
      </c>
      <c r="B84" s="13"/>
      <c r="C84" s="14"/>
      <c r="D84" s="15"/>
      <c r="E84" s="20"/>
      <c r="F84" s="16"/>
      <c r="G84" s="20"/>
      <c r="H84" s="13"/>
      <c r="I84" s="30"/>
      <c r="J84" s="119"/>
      <c r="K84" s="32"/>
      <c r="L84" s="17"/>
      <c r="M84" s="18">
        <f t="shared" si="4"/>
        <v>0</v>
      </c>
      <c r="N84" s="19">
        <f t="shared" si="5"/>
        <v>0</v>
      </c>
    </row>
    <row r="85" spans="1:14" ht="14.4" x14ac:dyDescent="0.25">
      <c r="A85" s="12" t="str">
        <f t="shared" si="3"/>
        <v/>
      </c>
      <c r="B85" s="13"/>
      <c r="C85" s="14"/>
      <c r="D85" s="15"/>
      <c r="E85" s="20"/>
      <c r="F85" s="16"/>
      <c r="G85" s="20"/>
      <c r="H85" s="13"/>
      <c r="I85" s="30"/>
      <c r="J85" s="119"/>
      <c r="K85" s="32"/>
      <c r="L85" s="17"/>
      <c r="M85" s="18">
        <f t="shared" si="4"/>
        <v>0</v>
      </c>
      <c r="N85" s="19">
        <f t="shared" si="5"/>
        <v>0</v>
      </c>
    </row>
    <row r="86" spans="1:14" ht="14.4" x14ac:dyDescent="0.25">
      <c r="A86" s="12" t="str">
        <f t="shared" si="3"/>
        <v/>
      </c>
      <c r="B86" s="13"/>
      <c r="C86" s="14"/>
      <c r="D86" s="15"/>
      <c r="E86" s="20"/>
      <c r="F86" s="16"/>
      <c r="G86" s="20"/>
      <c r="H86" s="13"/>
      <c r="I86" s="30"/>
      <c r="J86" s="119"/>
      <c r="K86" s="32"/>
      <c r="L86" s="17"/>
      <c r="M86" s="18">
        <f t="shared" si="4"/>
        <v>0</v>
      </c>
      <c r="N86" s="19">
        <f t="shared" si="5"/>
        <v>0</v>
      </c>
    </row>
    <row r="87" spans="1:14" ht="14.4" x14ac:dyDescent="0.25">
      <c r="A87" s="12" t="str">
        <f t="shared" si="3"/>
        <v/>
      </c>
      <c r="B87" s="13"/>
      <c r="C87" s="14"/>
      <c r="D87" s="15"/>
      <c r="E87" s="20"/>
      <c r="F87" s="16"/>
      <c r="G87" s="20"/>
      <c r="H87" s="13"/>
      <c r="I87" s="30"/>
      <c r="J87" s="119"/>
      <c r="K87" s="32"/>
      <c r="L87" s="17"/>
      <c r="M87" s="18">
        <f t="shared" si="4"/>
        <v>0</v>
      </c>
      <c r="N87" s="19">
        <f t="shared" si="5"/>
        <v>0</v>
      </c>
    </row>
    <row r="88" spans="1:14" ht="14.4" x14ac:dyDescent="0.25">
      <c r="A88" s="12" t="str">
        <f t="shared" si="3"/>
        <v/>
      </c>
      <c r="B88" s="13"/>
      <c r="C88" s="14"/>
      <c r="D88" s="15"/>
      <c r="E88" s="20"/>
      <c r="F88" s="16"/>
      <c r="G88" s="20"/>
      <c r="H88" s="13"/>
      <c r="I88" s="30"/>
      <c r="J88" s="119"/>
      <c r="K88" s="32"/>
      <c r="L88" s="17"/>
      <c r="M88" s="18">
        <f t="shared" si="4"/>
        <v>0</v>
      </c>
      <c r="N88" s="19">
        <f t="shared" si="5"/>
        <v>0</v>
      </c>
    </row>
    <row r="89" spans="1:14" ht="14.4" x14ac:dyDescent="0.25">
      <c r="A89" s="12" t="str">
        <f t="shared" si="3"/>
        <v/>
      </c>
      <c r="B89" s="13"/>
      <c r="C89" s="14"/>
      <c r="D89" s="15"/>
      <c r="E89" s="20"/>
      <c r="F89" s="16"/>
      <c r="G89" s="20"/>
      <c r="H89" s="13"/>
      <c r="I89" s="30"/>
      <c r="J89" s="119"/>
      <c r="K89" s="32"/>
      <c r="L89" s="17"/>
      <c r="M89" s="18">
        <f t="shared" si="4"/>
        <v>0</v>
      </c>
      <c r="N89" s="19">
        <f t="shared" si="5"/>
        <v>0</v>
      </c>
    </row>
    <row r="90" spans="1:14" ht="14.4" x14ac:dyDescent="0.25">
      <c r="A90" s="12" t="str">
        <f t="shared" si="3"/>
        <v/>
      </c>
      <c r="B90" s="13"/>
      <c r="C90" s="14"/>
      <c r="D90" s="15"/>
      <c r="E90" s="20"/>
      <c r="F90" s="16"/>
      <c r="G90" s="20"/>
      <c r="H90" s="13"/>
      <c r="I90" s="30"/>
      <c r="J90" s="119"/>
      <c r="K90" s="32"/>
      <c r="L90" s="17"/>
      <c r="M90" s="18">
        <f t="shared" si="4"/>
        <v>0</v>
      </c>
      <c r="N90" s="19">
        <f t="shared" si="5"/>
        <v>0</v>
      </c>
    </row>
    <row r="91" spans="1:14" ht="14.4" x14ac:dyDescent="0.25">
      <c r="A91" s="12" t="str">
        <f t="shared" si="3"/>
        <v/>
      </c>
      <c r="B91" s="13"/>
      <c r="C91" s="14"/>
      <c r="D91" s="15"/>
      <c r="E91" s="20"/>
      <c r="F91" s="16"/>
      <c r="G91" s="20"/>
      <c r="H91" s="13"/>
      <c r="I91" s="30"/>
      <c r="J91" s="119"/>
      <c r="K91" s="32"/>
      <c r="L91" s="17"/>
      <c r="M91" s="18">
        <f t="shared" si="4"/>
        <v>0</v>
      </c>
      <c r="N91" s="19">
        <f t="shared" si="5"/>
        <v>0</v>
      </c>
    </row>
    <row r="92" spans="1:14" ht="14.4" x14ac:dyDescent="0.25">
      <c r="A92" s="12" t="str">
        <f t="shared" si="3"/>
        <v/>
      </c>
      <c r="B92" s="13"/>
      <c r="C92" s="14"/>
      <c r="D92" s="15"/>
      <c r="E92" s="20"/>
      <c r="F92" s="16"/>
      <c r="G92" s="20"/>
      <c r="H92" s="13"/>
      <c r="I92" s="30"/>
      <c r="J92" s="119"/>
      <c r="K92" s="32"/>
      <c r="L92" s="17"/>
      <c r="M92" s="18">
        <f t="shared" si="4"/>
        <v>0</v>
      </c>
      <c r="N92" s="19">
        <f t="shared" si="5"/>
        <v>0</v>
      </c>
    </row>
    <row r="93" spans="1:14" ht="14.4" x14ac:dyDescent="0.25">
      <c r="A93" s="12" t="str">
        <f t="shared" si="3"/>
        <v/>
      </c>
      <c r="B93" s="13"/>
      <c r="C93" s="14"/>
      <c r="D93" s="15"/>
      <c r="E93" s="20"/>
      <c r="F93" s="16"/>
      <c r="G93" s="20"/>
      <c r="H93" s="13"/>
      <c r="I93" s="30"/>
      <c r="J93" s="119"/>
      <c r="K93" s="32"/>
      <c r="L93" s="17"/>
      <c r="M93" s="18">
        <f t="shared" si="4"/>
        <v>0</v>
      </c>
      <c r="N93" s="19">
        <f t="shared" si="5"/>
        <v>0</v>
      </c>
    </row>
    <row r="94" spans="1:14" ht="14.4" x14ac:dyDescent="0.25">
      <c r="A94" s="12" t="str">
        <f t="shared" si="3"/>
        <v/>
      </c>
      <c r="B94" s="13"/>
      <c r="C94" s="14"/>
      <c r="D94" s="15"/>
      <c r="E94" s="20"/>
      <c r="F94" s="16"/>
      <c r="G94" s="20"/>
      <c r="H94" s="13"/>
      <c r="I94" s="30"/>
      <c r="J94" s="119"/>
      <c r="K94" s="32"/>
      <c r="L94" s="17"/>
      <c r="M94" s="18">
        <f t="shared" si="4"/>
        <v>0</v>
      </c>
      <c r="N94" s="19">
        <f t="shared" si="5"/>
        <v>0</v>
      </c>
    </row>
    <row r="95" spans="1:14" ht="14.4" x14ac:dyDescent="0.25">
      <c r="A95" s="12" t="str">
        <f t="shared" si="3"/>
        <v/>
      </c>
      <c r="B95" s="13"/>
      <c r="C95" s="14"/>
      <c r="D95" s="15"/>
      <c r="E95" s="20"/>
      <c r="F95" s="16"/>
      <c r="G95" s="20"/>
      <c r="H95" s="13"/>
      <c r="I95" s="30"/>
      <c r="J95" s="119"/>
      <c r="K95" s="32"/>
      <c r="L95" s="17"/>
      <c r="M95" s="18">
        <f t="shared" si="4"/>
        <v>0</v>
      </c>
      <c r="N95" s="19">
        <f t="shared" si="5"/>
        <v>0</v>
      </c>
    </row>
    <row r="96" spans="1:14" ht="14.4" x14ac:dyDescent="0.25">
      <c r="A96" s="12" t="str">
        <f t="shared" si="3"/>
        <v/>
      </c>
      <c r="B96" s="13"/>
      <c r="C96" s="14"/>
      <c r="D96" s="15"/>
      <c r="E96" s="20"/>
      <c r="F96" s="16"/>
      <c r="G96" s="20"/>
      <c r="H96" s="13"/>
      <c r="I96" s="30"/>
      <c r="J96" s="119"/>
      <c r="K96" s="32"/>
      <c r="L96" s="17"/>
      <c r="M96" s="18">
        <f t="shared" si="4"/>
        <v>0</v>
      </c>
      <c r="N96" s="19">
        <f t="shared" si="5"/>
        <v>0</v>
      </c>
    </row>
    <row r="97" spans="1:14" ht="14.4" x14ac:dyDescent="0.25">
      <c r="A97" s="12" t="str">
        <f t="shared" si="3"/>
        <v/>
      </c>
      <c r="B97" s="13"/>
      <c r="C97" s="14"/>
      <c r="D97" s="15"/>
      <c r="E97" s="20"/>
      <c r="F97" s="16"/>
      <c r="G97" s="20"/>
      <c r="H97" s="13"/>
      <c r="I97" s="30"/>
      <c r="J97" s="119"/>
      <c r="K97" s="32"/>
      <c r="L97" s="17"/>
      <c r="M97" s="18">
        <f t="shared" si="4"/>
        <v>0</v>
      </c>
      <c r="N97" s="19">
        <f t="shared" si="5"/>
        <v>0</v>
      </c>
    </row>
    <row r="98" spans="1:14" ht="14.4" x14ac:dyDescent="0.25">
      <c r="A98" s="12" t="str">
        <f t="shared" si="3"/>
        <v/>
      </c>
      <c r="B98" s="13"/>
      <c r="C98" s="14"/>
      <c r="D98" s="15"/>
      <c r="E98" s="20"/>
      <c r="F98" s="16"/>
      <c r="G98" s="20"/>
      <c r="H98" s="13"/>
      <c r="I98" s="30"/>
      <c r="J98" s="119"/>
      <c r="K98" s="32"/>
      <c r="L98" s="17"/>
      <c r="M98" s="18">
        <f t="shared" si="4"/>
        <v>0</v>
      </c>
      <c r="N98" s="19">
        <f t="shared" si="5"/>
        <v>0</v>
      </c>
    </row>
    <row r="99" spans="1:14" ht="14.4" x14ac:dyDescent="0.25">
      <c r="A99" s="12" t="str">
        <f t="shared" si="3"/>
        <v/>
      </c>
      <c r="B99" s="13"/>
      <c r="C99" s="14"/>
      <c r="D99" s="15"/>
      <c r="E99" s="20"/>
      <c r="F99" s="16"/>
      <c r="G99" s="20"/>
      <c r="H99" s="13"/>
      <c r="I99" s="30"/>
      <c r="J99" s="119"/>
      <c r="K99" s="32"/>
      <c r="L99" s="17"/>
      <c r="M99" s="18">
        <f t="shared" si="4"/>
        <v>0</v>
      </c>
      <c r="N99" s="19">
        <f t="shared" si="5"/>
        <v>0</v>
      </c>
    </row>
    <row r="100" spans="1:14" ht="15" thickBot="1" x14ac:dyDescent="0.3">
      <c r="A100" s="12" t="str">
        <f t="shared" si="3"/>
        <v/>
      </c>
      <c r="B100" s="21"/>
      <c r="C100" s="22"/>
      <c r="D100" s="23"/>
      <c r="E100" s="24"/>
      <c r="F100" s="25"/>
      <c r="G100" s="24"/>
      <c r="H100" s="21"/>
      <c r="I100" s="31"/>
      <c r="J100" s="120"/>
      <c r="K100" s="121"/>
      <c r="L100" s="26"/>
      <c r="M100" s="27">
        <f t="shared" si="4"/>
        <v>0</v>
      </c>
      <c r="N100" s="19">
        <f t="shared" si="5"/>
        <v>0</v>
      </c>
    </row>
  </sheetData>
  <mergeCells count="19">
    <mergeCell ref="A3:A5"/>
    <mergeCell ref="B3:B5"/>
    <mergeCell ref="C3:C5"/>
    <mergeCell ref="D3:D5"/>
    <mergeCell ref="E3:E4"/>
    <mergeCell ref="E5:F5"/>
    <mergeCell ref="K4:K5"/>
    <mergeCell ref="B1:C1"/>
    <mergeCell ref="E1:J1"/>
    <mergeCell ref="L1:M1"/>
    <mergeCell ref="B2:M2"/>
    <mergeCell ref="F3:F4"/>
    <mergeCell ref="G3:K3"/>
    <mergeCell ref="L3:L5"/>
    <mergeCell ref="M3:M5"/>
    <mergeCell ref="G4:G5"/>
    <mergeCell ref="H4:H5"/>
    <mergeCell ref="I4:I5"/>
    <mergeCell ref="J4:J5"/>
  </mergeCells>
  <conditionalFormatting sqref="C1:D5">
    <cfRule type="duplicateValues" dxfId="4" priority="1"/>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D9E41-8394-408A-89F5-C4E1E246C10B}">
  <sheetPr codeName="Sheet28">
    <tabColor theme="8" tint="0.79998168889431442"/>
  </sheetPr>
  <dimension ref="A1:P98"/>
  <sheetViews>
    <sheetView workbookViewId="0">
      <selection activeCell="E1" sqref="E1:J1"/>
    </sheetView>
  </sheetViews>
  <sheetFormatPr defaultColWidth="9.109375" defaultRowHeight="13.2" x14ac:dyDescent="0.25"/>
  <cols>
    <col min="1" max="1" width="37.88671875" bestFit="1" customWidth="1"/>
    <col min="2" max="2" width="6.6640625" customWidth="1"/>
    <col min="3" max="3" width="18.6640625" bestFit="1" customWidth="1"/>
    <col min="4" max="4" width="22.6640625" bestFit="1" customWidth="1"/>
    <col min="5" max="5" width="10.6640625" bestFit="1" customWidth="1"/>
    <col min="6" max="6" width="16.33203125" bestFit="1" customWidth="1"/>
    <col min="7" max="10" width="6.5546875" bestFit="1" customWidth="1"/>
    <col min="11" max="11" width="15.109375" bestFit="1" customWidth="1"/>
    <col min="12" max="12" width="7" bestFit="1" customWidth="1"/>
    <col min="13" max="13" width="12.88671875" bestFit="1" customWidth="1"/>
    <col min="14" max="14" width="30.5546875" bestFit="1" customWidth="1"/>
  </cols>
  <sheetData>
    <row r="1" spans="1:16" s="9" customFormat="1" ht="22.5" customHeight="1" thickBot="1" x14ac:dyDescent="0.3">
      <c r="A1" s="76">
        <f>SUM(A2-1)</f>
        <v>0</v>
      </c>
      <c r="B1" s="559" t="s">
        <v>98</v>
      </c>
      <c r="C1" s="560"/>
      <c r="D1" s="7" t="s">
        <v>11</v>
      </c>
      <c r="E1" s="539"/>
      <c r="F1" s="540"/>
      <c r="G1" s="540"/>
      <c r="H1" s="540"/>
      <c r="I1" s="540"/>
      <c r="J1" s="540"/>
      <c r="K1" s="8" t="s">
        <v>12</v>
      </c>
      <c r="L1" s="567"/>
      <c r="M1" s="542"/>
      <c r="N1" s="8" t="s">
        <v>22</v>
      </c>
    </row>
    <row r="2" spans="1:16" s="9" customFormat="1" ht="22.5" customHeight="1" thickBot="1" x14ac:dyDescent="0.3">
      <c r="A2" s="1">
        <f>COUNTA(_xlfn.UNIQUE(D6:D198))</f>
        <v>1</v>
      </c>
      <c r="B2" s="543" t="s">
        <v>23</v>
      </c>
      <c r="C2" s="544"/>
      <c r="D2" s="544"/>
      <c r="E2" s="544"/>
      <c r="F2" s="544"/>
      <c r="G2" s="544"/>
      <c r="H2" s="544"/>
      <c r="I2" s="544"/>
      <c r="J2" s="544"/>
      <c r="K2" s="544"/>
      <c r="L2" s="544"/>
      <c r="M2" s="545"/>
      <c r="N2" s="10" t="s">
        <v>24</v>
      </c>
    </row>
    <row r="3" spans="1:16" s="9" customFormat="1" ht="14.4" thickBot="1" x14ac:dyDescent="0.3">
      <c r="A3" s="524" t="s">
        <v>25</v>
      </c>
      <c r="B3" s="527" t="s">
        <v>13</v>
      </c>
      <c r="C3" s="530" t="s">
        <v>14</v>
      </c>
      <c r="D3" s="533" t="s">
        <v>15</v>
      </c>
      <c r="E3" s="536" t="s">
        <v>26</v>
      </c>
      <c r="F3" s="533" t="s">
        <v>18</v>
      </c>
      <c r="G3" s="539" t="s">
        <v>99</v>
      </c>
      <c r="H3" s="540"/>
      <c r="I3" s="540"/>
      <c r="J3" s="540"/>
      <c r="K3" s="546"/>
      <c r="L3" s="552" t="s">
        <v>10</v>
      </c>
      <c r="M3" s="547" t="s">
        <v>16</v>
      </c>
      <c r="N3" s="44" t="s">
        <v>27</v>
      </c>
    </row>
    <row r="4" spans="1:16" s="9" customFormat="1" ht="14.4" thickBot="1" x14ac:dyDescent="0.3">
      <c r="A4" s="525"/>
      <c r="B4" s="528"/>
      <c r="C4" s="531"/>
      <c r="D4" s="534"/>
      <c r="E4" s="537"/>
      <c r="F4" s="538"/>
      <c r="G4" s="555" t="s">
        <v>100</v>
      </c>
      <c r="H4" s="557" t="s">
        <v>101</v>
      </c>
      <c r="I4" s="557" t="s">
        <v>102</v>
      </c>
      <c r="J4" s="557" t="s">
        <v>103</v>
      </c>
      <c r="K4" s="533" t="s">
        <v>104</v>
      </c>
      <c r="L4" s="553"/>
      <c r="M4" s="548"/>
      <c r="N4" s="11">
        <v>1</v>
      </c>
    </row>
    <row r="5" spans="1:16" s="9" customFormat="1" ht="14.4" thickBot="1" x14ac:dyDescent="0.3">
      <c r="A5" s="526"/>
      <c r="B5" s="529"/>
      <c r="C5" s="532"/>
      <c r="D5" s="535"/>
      <c r="E5" s="550" t="s">
        <v>17</v>
      </c>
      <c r="F5" s="551"/>
      <c r="G5" s="556"/>
      <c r="H5" s="558"/>
      <c r="I5" s="558"/>
      <c r="J5" s="558"/>
      <c r="K5" s="535"/>
      <c r="L5" s="554"/>
      <c r="M5" s="549"/>
      <c r="N5" s="45">
        <f>IF(N4=1,0,IF(N4=2,1,IF(N4=3,2,0)))</f>
        <v>0</v>
      </c>
    </row>
    <row r="6" spans="1:16" ht="14.4" x14ac:dyDescent="0.25">
      <c r="A6" s="12" t="str">
        <f t="shared" ref="A6:A37" si="0">CONCATENATE(B6,C6,D6)</f>
        <v/>
      </c>
      <c r="B6" s="13"/>
      <c r="C6" s="242"/>
      <c r="D6" s="238"/>
      <c r="E6" s="20"/>
      <c r="F6" s="16"/>
      <c r="G6" s="20"/>
      <c r="H6" s="13"/>
      <c r="I6" s="30"/>
      <c r="J6" s="119"/>
      <c r="K6" s="32"/>
      <c r="L6" s="17"/>
      <c r="M6" s="18">
        <f t="shared" ref="M6:M15" si="1">IF(L6=1,7,IF(L6=2,6,IF(L6=3,5,IF(L6=4,4,IF(L6=5,3,IF(L6=6,2,IF(L6&gt;=6,1,0)))))))</f>
        <v>0</v>
      </c>
      <c r="N6" s="19">
        <f>SUM(M6+$N$5)</f>
        <v>0</v>
      </c>
      <c r="O6" s="29"/>
      <c r="P6" s="29"/>
    </row>
    <row r="7" spans="1:16" ht="14.4" x14ac:dyDescent="0.25">
      <c r="A7" s="12" t="str">
        <f t="shared" si="0"/>
        <v/>
      </c>
      <c r="B7" s="13"/>
      <c r="C7" s="14"/>
      <c r="D7" s="15"/>
      <c r="E7" s="20"/>
      <c r="F7" s="16"/>
      <c r="G7" s="20"/>
      <c r="H7" s="13"/>
      <c r="I7" s="30"/>
      <c r="J7" s="119"/>
      <c r="K7" s="32"/>
      <c r="L7" s="17"/>
      <c r="M7" s="18">
        <f t="shared" si="1"/>
        <v>0</v>
      </c>
      <c r="N7" s="19">
        <f t="shared" ref="N7:N15" si="2">SUM(M7+$N$5)</f>
        <v>0</v>
      </c>
      <c r="O7" s="29"/>
      <c r="P7" s="29"/>
    </row>
    <row r="8" spans="1:16" ht="14.4" x14ac:dyDescent="0.25">
      <c r="A8" s="12" t="str">
        <f t="shared" si="0"/>
        <v/>
      </c>
      <c r="B8" s="13"/>
      <c r="C8" s="14"/>
      <c r="D8" s="15"/>
      <c r="E8" s="20"/>
      <c r="F8" s="16"/>
      <c r="G8" s="20"/>
      <c r="H8" s="13"/>
      <c r="I8" s="30"/>
      <c r="J8" s="119"/>
      <c r="K8" s="32"/>
      <c r="L8" s="17"/>
      <c r="M8" s="18">
        <f t="shared" si="1"/>
        <v>0</v>
      </c>
      <c r="N8" s="19">
        <f t="shared" si="2"/>
        <v>0</v>
      </c>
      <c r="O8" s="29"/>
      <c r="P8" s="29"/>
    </row>
    <row r="9" spans="1:16" ht="14.4" x14ac:dyDescent="0.25">
      <c r="A9" s="12" t="str">
        <f t="shared" si="0"/>
        <v/>
      </c>
      <c r="B9" s="13"/>
      <c r="C9" s="14"/>
      <c r="D9" s="15"/>
      <c r="E9" s="20"/>
      <c r="F9" s="16"/>
      <c r="G9" s="20"/>
      <c r="H9" s="13"/>
      <c r="I9" s="30"/>
      <c r="J9" s="119"/>
      <c r="K9" s="32"/>
      <c r="L9" s="17"/>
      <c r="M9" s="18">
        <f t="shared" si="1"/>
        <v>0</v>
      </c>
      <c r="N9" s="19">
        <f t="shared" si="2"/>
        <v>0</v>
      </c>
      <c r="O9" s="29"/>
      <c r="P9" s="29"/>
    </row>
    <row r="10" spans="1:16" ht="14.4" x14ac:dyDescent="0.25">
      <c r="A10" s="12" t="str">
        <f t="shared" si="0"/>
        <v/>
      </c>
      <c r="B10" s="13"/>
      <c r="C10" s="14"/>
      <c r="D10" s="15"/>
      <c r="E10" s="20"/>
      <c r="F10" s="16"/>
      <c r="G10" s="20"/>
      <c r="H10" s="13"/>
      <c r="I10" s="30"/>
      <c r="J10" s="119"/>
      <c r="K10" s="32"/>
      <c r="L10" s="17"/>
      <c r="M10" s="18">
        <f t="shared" si="1"/>
        <v>0</v>
      </c>
      <c r="N10" s="19">
        <f t="shared" si="2"/>
        <v>0</v>
      </c>
      <c r="O10" s="29"/>
      <c r="P10" s="29"/>
    </row>
    <row r="11" spans="1:16" ht="14.4" x14ac:dyDescent="0.25">
      <c r="A11" s="12" t="str">
        <f t="shared" si="0"/>
        <v/>
      </c>
      <c r="B11" s="13"/>
      <c r="C11" s="14"/>
      <c r="D11" s="15"/>
      <c r="E11" s="20"/>
      <c r="F11" s="16"/>
      <c r="G11" s="20"/>
      <c r="H11" s="13"/>
      <c r="I11" s="30"/>
      <c r="J11" s="119"/>
      <c r="K11" s="32"/>
      <c r="L11" s="17"/>
      <c r="M11" s="18">
        <f t="shared" si="1"/>
        <v>0</v>
      </c>
      <c r="N11" s="19">
        <f t="shared" si="2"/>
        <v>0</v>
      </c>
      <c r="O11" s="29"/>
      <c r="P11" s="29"/>
    </row>
    <row r="12" spans="1:16" ht="14.4" x14ac:dyDescent="0.25">
      <c r="A12" s="12" t="str">
        <f t="shared" si="0"/>
        <v/>
      </c>
      <c r="B12" s="13"/>
      <c r="C12" s="14"/>
      <c r="D12" s="15"/>
      <c r="E12" s="20"/>
      <c r="F12" s="16"/>
      <c r="G12" s="20"/>
      <c r="H12" s="13"/>
      <c r="I12" s="30"/>
      <c r="J12" s="119"/>
      <c r="K12" s="32"/>
      <c r="L12" s="17"/>
      <c r="M12" s="18">
        <f t="shared" si="1"/>
        <v>0</v>
      </c>
      <c r="N12" s="19">
        <f t="shared" si="2"/>
        <v>0</v>
      </c>
      <c r="O12" s="29"/>
      <c r="P12" s="29"/>
    </row>
    <row r="13" spans="1:16" ht="14.4" x14ac:dyDescent="0.25">
      <c r="A13" s="12" t="str">
        <f t="shared" si="0"/>
        <v/>
      </c>
      <c r="B13" s="13"/>
      <c r="C13" s="14"/>
      <c r="D13" s="15"/>
      <c r="E13" s="20"/>
      <c r="F13" s="16"/>
      <c r="G13" s="20"/>
      <c r="H13" s="13"/>
      <c r="I13" s="30"/>
      <c r="J13" s="119"/>
      <c r="K13" s="32"/>
      <c r="L13" s="17"/>
      <c r="M13" s="18">
        <f t="shared" si="1"/>
        <v>0</v>
      </c>
      <c r="N13" s="19">
        <f t="shared" si="2"/>
        <v>0</v>
      </c>
      <c r="O13" s="29"/>
      <c r="P13" s="29"/>
    </row>
    <row r="14" spans="1:16" ht="14.4" x14ac:dyDescent="0.25">
      <c r="A14" s="12" t="str">
        <f t="shared" si="0"/>
        <v/>
      </c>
      <c r="B14" s="13"/>
      <c r="C14" s="14"/>
      <c r="D14" s="15"/>
      <c r="E14" s="20"/>
      <c r="F14" s="16"/>
      <c r="G14" s="20"/>
      <c r="H14" s="13"/>
      <c r="I14" s="30"/>
      <c r="J14" s="119"/>
      <c r="K14" s="32"/>
      <c r="L14" s="17"/>
      <c r="M14" s="18">
        <f t="shared" si="1"/>
        <v>0</v>
      </c>
      <c r="N14" s="19">
        <f t="shared" si="2"/>
        <v>0</v>
      </c>
      <c r="P14" s="29"/>
    </row>
    <row r="15" spans="1:16" ht="14.4" x14ac:dyDescent="0.25">
      <c r="A15" s="12" t="str">
        <f t="shared" si="0"/>
        <v/>
      </c>
      <c r="B15" s="13"/>
      <c r="C15" s="14"/>
      <c r="D15" s="15"/>
      <c r="E15" s="20"/>
      <c r="F15" s="16"/>
      <c r="G15" s="20"/>
      <c r="H15" s="13"/>
      <c r="I15" s="30"/>
      <c r="J15" s="273"/>
      <c r="K15" s="32"/>
      <c r="L15" s="17"/>
      <c r="M15" s="18">
        <f t="shared" si="1"/>
        <v>0</v>
      </c>
      <c r="N15" s="19">
        <f t="shared" si="2"/>
        <v>0</v>
      </c>
      <c r="P15" s="29"/>
    </row>
    <row r="16" spans="1:16" ht="14.4" x14ac:dyDescent="0.25">
      <c r="A16" s="12" t="str">
        <f t="shared" si="0"/>
        <v/>
      </c>
      <c r="B16" s="13"/>
      <c r="C16" s="14"/>
      <c r="D16" s="15"/>
      <c r="E16" s="20"/>
      <c r="F16" s="16"/>
      <c r="G16" s="20"/>
      <c r="H16" s="13"/>
      <c r="I16" s="30"/>
      <c r="J16" s="119"/>
      <c r="K16" s="32"/>
      <c r="L16" s="17"/>
      <c r="M16" s="18"/>
      <c r="N16" s="19"/>
    </row>
    <row r="17" spans="1:14" ht="14.4" x14ac:dyDescent="0.25">
      <c r="A17" s="12" t="str">
        <f t="shared" si="0"/>
        <v/>
      </c>
      <c r="B17" s="13"/>
      <c r="C17" s="14"/>
      <c r="D17" s="15"/>
      <c r="E17" s="20"/>
      <c r="F17" s="16"/>
      <c r="G17" s="20"/>
      <c r="H17" s="13"/>
      <c r="I17" s="30"/>
      <c r="J17" s="119"/>
      <c r="K17" s="32"/>
      <c r="L17" s="17"/>
      <c r="M17" s="18"/>
      <c r="N17" s="19"/>
    </row>
    <row r="18" spans="1:14" ht="14.4" x14ac:dyDescent="0.25">
      <c r="A18" s="12" t="str">
        <f t="shared" si="0"/>
        <v/>
      </c>
      <c r="B18" s="13"/>
      <c r="C18" s="14"/>
      <c r="D18" s="15"/>
      <c r="E18" s="20"/>
      <c r="F18" s="16"/>
      <c r="G18" s="20"/>
      <c r="H18" s="13"/>
      <c r="I18" s="30"/>
      <c r="J18" s="119"/>
      <c r="K18" s="32"/>
      <c r="L18" s="17"/>
      <c r="M18" s="18"/>
      <c r="N18" s="19"/>
    </row>
    <row r="19" spans="1:14" ht="14.4" x14ac:dyDescent="0.25">
      <c r="A19" s="12" t="str">
        <f t="shared" si="0"/>
        <v/>
      </c>
      <c r="B19" s="13"/>
      <c r="C19" s="14"/>
      <c r="D19" s="15"/>
      <c r="E19" s="20"/>
      <c r="F19" s="16"/>
      <c r="G19" s="20"/>
      <c r="H19" s="13"/>
      <c r="I19" s="30"/>
      <c r="J19" s="119"/>
      <c r="K19" s="32"/>
      <c r="L19" s="17"/>
      <c r="M19" s="18"/>
      <c r="N19" s="19"/>
    </row>
    <row r="20" spans="1:14" ht="14.4" x14ac:dyDescent="0.25">
      <c r="A20" s="12" t="str">
        <f t="shared" si="0"/>
        <v/>
      </c>
      <c r="B20" s="13"/>
      <c r="C20" s="14"/>
      <c r="D20" s="15"/>
      <c r="E20" s="20"/>
      <c r="F20" s="16"/>
      <c r="G20" s="20"/>
      <c r="H20" s="13"/>
      <c r="I20" s="30"/>
      <c r="J20" s="119"/>
      <c r="K20" s="32"/>
      <c r="L20" s="17"/>
      <c r="M20" s="18"/>
      <c r="N20" s="19"/>
    </row>
    <row r="21" spans="1:14" ht="14.4" x14ac:dyDescent="0.25">
      <c r="A21" s="12" t="str">
        <f t="shared" si="0"/>
        <v/>
      </c>
      <c r="B21" s="13"/>
      <c r="C21" s="14"/>
      <c r="D21" s="15"/>
      <c r="E21" s="20"/>
      <c r="F21" s="16"/>
      <c r="G21" s="20"/>
      <c r="H21" s="13"/>
      <c r="I21" s="30"/>
      <c r="J21" s="119"/>
      <c r="K21" s="32"/>
      <c r="L21" s="17"/>
      <c r="M21" s="18"/>
      <c r="N21" s="19"/>
    </row>
    <row r="22" spans="1:14" ht="14.4" x14ac:dyDescent="0.25">
      <c r="A22" s="12" t="str">
        <f t="shared" si="0"/>
        <v/>
      </c>
      <c r="B22" s="13"/>
      <c r="C22" s="14"/>
      <c r="D22" s="15"/>
      <c r="E22" s="20"/>
      <c r="F22" s="16"/>
      <c r="G22" s="20"/>
      <c r="H22" s="13"/>
      <c r="I22" s="30"/>
      <c r="J22" s="119"/>
      <c r="K22" s="32"/>
      <c r="L22" s="17"/>
      <c r="M22" s="18"/>
      <c r="N22" s="19"/>
    </row>
    <row r="23" spans="1:14" ht="14.4" x14ac:dyDescent="0.25">
      <c r="A23" s="12" t="str">
        <f t="shared" si="0"/>
        <v/>
      </c>
      <c r="B23" s="13"/>
      <c r="C23" s="14"/>
      <c r="D23" s="15"/>
      <c r="E23" s="20"/>
      <c r="F23" s="16"/>
      <c r="G23" s="20"/>
      <c r="H23" s="13"/>
      <c r="I23" s="30"/>
      <c r="J23" s="119"/>
      <c r="K23" s="32"/>
      <c r="L23" s="17"/>
      <c r="M23" s="18"/>
      <c r="N23" s="19"/>
    </row>
    <row r="24" spans="1:14" ht="14.4" x14ac:dyDescent="0.25">
      <c r="A24" s="12" t="str">
        <f t="shared" si="0"/>
        <v/>
      </c>
      <c r="B24" s="13"/>
      <c r="C24" s="14"/>
      <c r="D24" s="15"/>
      <c r="E24" s="20"/>
      <c r="F24" s="16"/>
      <c r="G24" s="20"/>
      <c r="H24" s="13"/>
      <c r="I24" s="30"/>
      <c r="J24" s="119"/>
      <c r="K24" s="32"/>
      <c r="L24" s="17"/>
      <c r="M24" s="18"/>
      <c r="N24" s="19"/>
    </row>
    <row r="25" spans="1:14" ht="14.4" x14ac:dyDescent="0.25">
      <c r="A25" s="12" t="str">
        <f t="shared" si="0"/>
        <v/>
      </c>
      <c r="B25" s="13"/>
      <c r="C25" s="14"/>
      <c r="D25" s="15"/>
      <c r="E25" s="20"/>
      <c r="F25" s="16"/>
      <c r="G25" s="20"/>
      <c r="H25" s="13"/>
      <c r="I25" s="30"/>
      <c r="J25" s="119"/>
      <c r="K25" s="32"/>
      <c r="L25" s="17"/>
      <c r="M25" s="18"/>
      <c r="N25" s="19"/>
    </row>
    <row r="26" spans="1:14" ht="14.4" x14ac:dyDescent="0.25">
      <c r="A26" s="12" t="str">
        <f t="shared" si="0"/>
        <v/>
      </c>
      <c r="B26" s="13"/>
      <c r="C26" s="14"/>
      <c r="D26" s="15"/>
      <c r="E26" s="20"/>
      <c r="F26" s="16"/>
      <c r="G26" s="20"/>
      <c r="H26" s="13"/>
      <c r="I26" s="30"/>
      <c r="J26" s="119"/>
      <c r="K26" s="32"/>
      <c r="L26" s="17"/>
      <c r="M26" s="18"/>
      <c r="N26" s="19"/>
    </row>
    <row r="27" spans="1:14" ht="14.4" x14ac:dyDescent="0.25">
      <c r="A27" s="12" t="str">
        <f t="shared" si="0"/>
        <v/>
      </c>
      <c r="B27" s="13"/>
      <c r="C27" s="14"/>
      <c r="D27" s="15"/>
      <c r="E27" s="20"/>
      <c r="F27" s="16"/>
      <c r="G27" s="20"/>
      <c r="H27" s="13"/>
      <c r="I27" s="30"/>
      <c r="J27" s="119"/>
      <c r="K27" s="32"/>
      <c r="L27" s="17"/>
      <c r="M27" s="18"/>
      <c r="N27" s="19"/>
    </row>
    <row r="28" spans="1:14" ht="14.4" x14ac:dyDescent="0.25">
      <c r="A28" s="12" t="str">
        <f t="shared" si="0"/>
        <v/>
      </c>
      <c r="B28" s="13"/>
      <c r="C28" s="14"/>
      <c r="D28" s="15"/>
      <c r="E28" s="20"/>
      <c r="F28" s="16"/>
      <c r="G28" s="20"/>
      <c r="H28" s="13"/>
      <c r="I28" s="30"/>
      <c r="J28" s="119"/>
      <c r="K28" s="32"/>
      <c r="L28" s="17"/>
      <c r="M28" s="18"/>
      <c r="N28" s="19"/>
    </row>
    <row r="29" spans="1:14" ht="14.4" x14ac:dyDescent="0.25">
      <c r="A29" s="12" t="str">
        <f t="shared" si="0"/>
        <v/>
      </c>
      <c r="B29" s="13"/>
      <c r="C29" s="14"/>
      <c r="D29" s="15"/>
      <c r="E29" s="20"/>
      <c r="F29" s="16"/>
      <c r="G29" s="20"/>
      <c r="H29" s="13"/>
      <c r="I29" s="30"/>
      <c r="J29" s="119"/>
      <c r="K29" s="32"/>
      <c r="L29" s="17"/>
      <c r="M29" s="18"/>
      <c r="N29" s="19"/>
    </row>
    <row r="30" spans="1:14" ht="14.4" x14ac:dyDescent="0.25">
      <c r="A30" s="12" t="str">
        <f t="shared" si="0"/>
        <v/>
      </c>
      <c r="B30" s="13"/>
      <c r="C30" s="14"/>
      <c r="D30" s="15"/>
      <c r="E30" s="20"/>
      <c r="F30" s="16"/>
      <c r="G30" s="20"/>
      <c r="H30" s="13"/>
      <c r="I30" s="30"/>
      <c r="J30" s="119"/>
      <c r="K30" s="32"/>
      <c r="L30" s="17"/>
      <c r="M30" s="18"/>
      <c r="N30" s="19"/>
    </row>
    <row r="31" spans="1:14" ht="14.4" x14ac:dyDescent="0.25">
      <c r="A31" s="12" t="str">
        <f t="shared" si="0"/>
        <v/>
      </c>
      <c r="B31" s="13"/>
      <c r="C31" s="14"/>
      <c r="D31" s="15"/>
      <c r="E31" s="20"/>
      <c r="F31" s="16"/>
      <c r="G31" s="20"/>
      <c r="H31" s="13"/>
      <c r="I31" s="30"/>
      <c r="J31" s="119"/>
      <c r="K31" s="32"/>
      <c r="L31" s="17"/>
      <c r="M31" s="18"/>
      <c r="N31" s="19"/>
    </row>
    <row r="32" spans="1:14" ht="14.4" x14ac:dyDescent="0.25">
      <c r="A32" s="12" t="str">
        <f t="shared" si="0"/>
        <v/>
      </c>
      <c r="B32" s="13"/>
      <c r="C32" s="14"/>
      <c r="D32" s="15"/>
      <c r="E32" s="20"/>
      <c r="F32" s="16"/>
      <c r="G32" s="20"/>
      <c r="H32" s="13"/>
      <c r="I32" s="30"/>
      <c r="J32" s="119"/>
      <c r="K32" s="32"/>
      <c r="L32" s="17"/>
      <c r="M32" s="18"/>
      <c r="N32" s="19"/>
    </row>
    <row r="33" spans="1:14" ht="14.4" x14ac:dyDescent="0.25">
      <c r="A33" s="12" t="str">
        <f t="shared" si="0"/>
        <v/>
      </c>
      <c r="B33" s="13"/>
      <c r="C33" s="14"/>
      <c r="D33" s="15"/>
      <c r="E33" s="20"/>
      <c r="F33" s="16"/>
      <c r="G33" s="20"/>
      <c r="H33" s="13"/>
      <c r="I33" s="30"/>
      <c r="J33" s="119"/>
      <c r="K33" s="32"/>
      <c r="L33" s="17"/>
      <c r="M33" s="18"/>
      <c r="N33" s="19"/>
    </row>
    <row r="34" spans="1:14" ht="14.4" x14ac:dyDescent="0.25">
      <c r="A34" s="12" t="str">
        <f t="shared" si="0"/>
        <v/>
      </c>
      <c r="B34" s="13"/>
      <c r="C34" s="14"/>
      <c r="D34" s="15"/>
      <c r="E34" s="20"/>
      <c r="F34" s="16"/>
      <c r="G34" s="20"/>
      <c r="H34" s="13"/>
      <c r="I34" s="30"/>
      <c r="J34" s="119"/>
      <c r="K34" s="32"/>
      <c r="L34" s="17"/>
      <c r="M34" s="18"/>
      <c r="N34" s="19"/>
    </row>
    <row r="35" spans="1:14" ht="14.4" x14ac:dyDescent="0.25">
      <c r="A35" s="12" t="str">
        <f t="shared" si="0"/>
        <v/>
      </c>
      <c r="B35" s="13"/>
      <c r="C35" s="14"/>
      <c r="D35" s="15"/>
      <c r="E35" s="20"/>
      <c r="F35" s="16"/>
      <c r="G35" s="20"/>
      <c r="H35" s="13"/>
      <c r="I35" s="30"/>
      <c r="J35" s="119"/>
      <c r="K35" s="32"/>
      <c r="L35" s="17"/>
      <c r="M35" s="18"/>
      <c r="N35" s="19"/>
    </row>
    <row r="36" spans="1:14" ht="14.4" x14ac:dyDescent="0.25">
      <c r="A36" s="12" t="str">
        <f t="shared" si="0"/>
        <v/>
      </c>
      <c r="B36" s="13"/>
      <c r="C36" s="14"/>
      <c r="D36" s="15"/>
      <c r="E36" s="20"/>
      <c r="F36" s="16"/>
      <c r="G36" s="20"/>
      <c r="H36" s="13"/>
      <c r="I36" s="30"/>
      <c r="J36" s="119"/>
      <c r="K36" s="32"/>
      <c r="L36" s="17"/>
      <c r="M36" s="18"/>
      <c r="N36" s="19"/>
    </row>
    <row r="37" spans="1:14" ht="14.4" x14ac:dyDescent="0.25">
      <c r="A37" s="12" t="str">
        <f t="shared" si="0"/>
        <v/>
      </c>
      <c r="B37" s="13"/>
      <c r="C37" s="14"/>
      <c r="D37" s="15"/>
      <c r="E37" s="20"/>
      <c r="F37" s="16"/>
      <c r="G37" s="20"/>
      <c r="H37" s="13"/>
      <c r="I37" s="30"/>
      <c r="J37" s="119"/>
      <c r="K37" s="32"/>
      <c r="L37" s="17"/>
      <c r="M37" s="18"/>
      <c r="N37" s="19"/>
    </row>
    <row r="38" spans="1:14" ht="14.4" x14ac:dyDescent="0.25">
      <c r="A38" s="12" t="str">
        <f t="shared" ref="A38:A69" si="3">CONCATENATE(B38,C38,D38)</f>
        <v/>
      </c>
      <c r="B38" s="13"/>
      <c r="C38" s="14"/>
      <c r="D38" s="15"/>
      <c r="E38" s="20"/>
      <c r="F38" s="16"/>
      <c r="G38" s="20"/>
      <c r="H38" s="13"/>
      <c r="I38" s="30"/>
      <c r="J38" s="119"/>
      <c r="K38" s="32"/>
      <c r="L38" s="17"/>
      <c r="M38" s="18"/>
      <c r="N38" s="19"/>
    </row>
    <row r="39" spans="1:14" ht="14.4" x14ac:dyDescent="0.25">
      <c r="A39" s="12" t="str">
        <f t="shared" si="3"/>
        <v/>
      </c>
      <c r="B39" s="13"/>
      <c r="C39" s="14"/>
      <c r="D39" s="15"/>
      <c r="E39" s="20"/>
      <c r="F39" s="16"/>
      <c r="G39" s="20"/>
      <c r="H39" s="13"/>
      <c r="I39" s="30"/>
      <c r="J39" s="119"/>
      <c r="K39" s="32"/>
      <c r="L39" s="17"/>
      <c r="M39" s="18"/>
      <c r="N39" s="19"/>
    </row>
    <row r="40" spans="1:14" ht="14.4" x14ac:dyDescent="0.25">
      <c r="A40" s="12" t="str">
        <f t="shared" si="3"/>
        <v/>
      </c>
      <c r="B40" s="13"/>
      <c r="C40" s="14"/>
      <c r="D40" s="15"/>
      <c r="E40" s="20"/>
      <c r="F40" s="16"/>
      <c r="G40" s="20"/>
      <c r="H40" s="13"/>
      <c r="I40" s="30"/>
      <c r="J40" s="119"/>
      <c r="K40" s="32"/>
      <c r="L40" s="17"/>
      <c r="M40" s="18"/>
      <c r="N40" s="19"/>
    </row>
    <row r="41" spans="1:14" ht="14.4" x14ac:dyDescent="0.25">
      <c r="A41" s="12" t="str">
        <f t="shared" si="3"/>
        <v/>
      </c>
      <c r="B41" s="13"/>
      <c r="C41" s="14"/>
      <c r="D41" s="15"/>
      <c r="E41" s="20"/>
      <c r="F41" s="16"/>
      <c r="G41" s="20"/>
      <c r="H41" s="13"/>
      <c r="I41" s="30"/>
      <c r="J41" s="119"/>
      <c r="K41" s="32"/>
      <c r="L41" s="17"/>
      <c r="M41" s="18"/>
      <c r="N41" s="19"/>
    </row>
    <row r="42" spans="1:14" ht="14.4" x14ac:dyDescent="0.25">
      <c r="A42" s="12" t="str">
        <f t="shared" si="3"/>
        <v/>
      </c>
      <c r="B42" s="13"/>
      <c r="C42" s="14"/>
      <c r="D42" s="15"/>
      <c r="E42" s="20"/>
      <c r="F42" s="16"/>
      <c r="G42" s="20"/>
      <c r="H42" s="13"/>
      <c r="I42" s="30"/>
      <c r="J42" s="119"/>
      <c r="K42" s="32"/>
      <c r="L42" s="17"/>
      <c r="M42" s="18"/>
      <c r="N42" s="19"/>
    </row>
    <row r="43" spans="1:14" ht="14.4" x14ac:dyDescent="0.25">
      <c r="A43" s="12" t="str">
        <f t="shared" si="3"/>
        <v/>
      </c>
      <c r="B43" s="13"/>
      <c r="C43" s="14"/>
      <c r="D43" s="15"/>
      <c r="E43" s="20"/>
      <c r="F43" s="16"/>
      <c r="G43" s="20"/>
      <c r="H43" s="13"/>
      <c r="I43" s="30"/>
      <c r="J43" s="119"/>
      <c r="K43" s="32"/>
      <c r="L43" s="17"/>
      <c r="M43" s="18"/>
      <c r="N43" s="19"/>
    </row>
    <row r="44" spans="1:14" ht="14.4" x14ac:dyDescent="0.25">
      <c r="A44" s="12" t="str">
        <f t="shared" si="3"/>
        <v/>
      </c>
      <c r="B44" s="13"/>
      <c r="C44" s="14"/>
      <c r="D44" s="15"/>
      <c r="E44" s="20"/>
      <c r="F44" s="16"/>
      <c r="G44" s="20"/>
      <c r="H44" s="13"/>
      <c r="I44" s="30"/>
      <c r="J44" s="119"/>
      <c r="K44" s="32"/>
      <c r="L44" s="17"/>
      <c r="M44" s="18"/>
      <c r="N44" s="19"/>
    </row>
    <row r="45" spans="1:14" ht="14.4" x14ac:dyDescent="0.25">
      <c r="A45" s="12" t="str">
        <f t="shared" si="3"/>
        <v/>
      </c>
      <c r="B45" s="13"/>
      <c r="C45" s="14"/>
      <c r="D45" s="15"/>
      <c r="E45" s="20"/>
      <c r="F45" s="16"/>
      <c r="G45" s="20"/>
      <c r="H45" s="13"/>
      <c r="I45" s="30"/>
      <c r="J45" s="119"/>
      <c r="K45" s="32"/>
      <c r="L45" s="17"/>
      <c r="M45" s="18"/>
      <c r="N45" s="19"/>
    </row>
    <row r="46" spans="1:14" ht="14.4" x14ac:dyDescent="0.25">
      <c r="A46" s="12" t="str">
        <f t="shared" si="3"/>
        <v/>
      </c>
      <c r="B46" s="13"/>
      <c r="C46" s="14"/>
      <c r="D46" s="15"/>
      <c r="E46" s="20"/>
      <c r="F46" s="16"/>
      <c r="G46" s="20"/>
      <c r="H46" s="13"/>
      <c r="I46" s="30"/>
      <c r="J46" s="119"/>
      <c r="K46" s="32"/>
      <c r="L46" s="17"/>
      <c r="M46" s="18"/>
      <c r="N46" s="19"/>
    </row>
    <row r="47" spans="1:14" ht="14.4" x14ac:dyDescent="0.25">
      <c r="A47" s="12" t="str">
        <f t="shared" si="3"/>
        <v/>
      </c>
      <c r="B47" s="13"/>
      <c r="C47" s="14"/>
      <c r="D47" s="15"/>
      <c r="E47" s="20"/>
      <c r="F47" s="16"/>
      <c r="G47" s="20"/>
      <c r="H47" s="13"/>
      <c r="I47" s="30"/>
      <c r="J47" s="119"/>
      <c r="K47" s="32"/>
      <c r="L47" s="17"/>
      <c r="M47" s="18"/>
      <c r="N47" s="19"/>
    </row>
    <row r="48" spans="1:14" ht="14.4" x14ac:dyDescent="0.25">
      <c r="A48" s="12" t="str">
        <f t="shared" si="3"/>
        <v/>
      </c>
      <c r="B48" s="13"/>
      <c r="C48" s="14"/>
      <c r="D48" s="15"/>
      <c r="E48" s="20"/>
      <c r="F48" s="16"/>
      <c r="G48" s="20"/>
      <c r="H48" s="13"/>
      <c r="I48" s="30"/>
      <c r="J48" s="119"/>
      <c r="K48" s="32"/>
      <c r="L48" s="17"/>
      <c r="M48" s="18"/>
      <c r="N48" s="19"/>
    </row>
    <row r="49" spans="1:14" ht="14.4" x14ac:dyDescent="0.25">
      <c r="A49" s="12" t="str">
        <f t="shared" si="3"/>
        <v/>
      </c>
      <c r="B49" s="13"/>
      <c r="C49" s="14"/>
      <c r="D49" s="15"/>
      <c r="E49" s="20"/>
      <c r="F49" s="16"/>
      <c r="G49" s="20"/>
      <c r="H49" s="13"/>
      <c r="I49" s="30"/>
      <c r="J49" s="119"/>
      <c r="K49" s="32"/>
      <c r="L49" s="17"/>
      <c r="M49" s="18"/>
      <c r="N49" s="19"/>
    </row>
    <row r="50" spans="1:14" ht="14.4" x14ac:dyDescent="0.25">
      <c r="A50" s="12" t="str">
        <f t="shared" si="3"/>
        <v/>
      </c>
      <c r="B50" s="13"/>
      <c r="C50" s="14"/>
      <c r="D50" s="15"/>
      <c r="E50" s="20"/>
      <c r="F50" s="16"/>
      <c r="G50" s="20"/>
      <c r="H50" s="13"/>
      <c r="I50" s="30"/>
      <c r="J50" s="119"/>
      <c r="K50" s="32"/>
      <c r="L50" s="17"/>
      <c r="M50" s="18"/>
      <c r="N50" s="19"/>
    </row>
    <row r="51" spans="1:14" ht="14.4" x14ac:dyDescent="0.25">
      <c r="A51" s="12" t="str">
        <f t="shared" si="3"/>
        <v/>
      </c>
      <c r="B51" s="13"/>
      <c r="C51" s="14"/>
      <c r="D51" s="15"/>
      <c r="E51" s="20"/>
      <c r="F51" s="16"/>
      <c r="G51" s="20"/>
      <c r="H51" s="13"/>
      <c r="I51" s="30"/>
      <c r="J51" s="119"/>
      <c r="K51" s="32"/>
      <c r="L51" s="17"/>
      <c r="M51" s="18"/>
      <c r="N51" s="19"/>
    </row>
    <row r="52" spans="1:14" ht="14.4" x14ac:dyDescent="0.25">
      <c r="A52" s="12" t="str">
        <f t="shared" si="3"/>
        <v/>
      </c>
      <c r="B52" s="13"/>
      <c r="C52" s="14"/>
      <c r="D52" s="15"/>
      <c r="E52" s="20"/>
      <c r="F52" s="16"/>
      <c r="G52" s="20"/>
      <c r="H52" s="13"/>
      <c r="I52" s="30"/>
      <c r="J52" s="119"/>
      <c r="K52" s="32"/>
      <c r="L52" s="17"/>
      <c r="M52" s="18"/>
      <c r="N52" s="19"/>
    </row>
    <row r="53" spans="1:14" ht="14.4" x14ac:dyDescent="0.25">
      <c r="A53" s="12" t="str">
        <f t="shared" si="3"/>
        <v/>
      </c>
      <c r="B53" s="13"/>
      <c r="C53" s="14"/>
      <c r="D53" s="15"/>
      <c r="E53" s="20"/>
      <c r="F53" s="16"/>
      <c r="G53" s="20"/>
      <c r="H53" s="13"/>
      <c r="I53" s="30"/>
      <c r="J53" s="119"/>
      <c r="K53" s="32"/>
      <c r="L53" s="17"/>
      <c r="M53" s="18"/>
      <c r="N53" s="19"/>
    </row>
    <row r="54" spans="1:14" ht="14.4" x14ac:dyDescent="0.25">
      <c r="A54" s="12" t="str">
        <f t="shared" si="3"/>
        <v/>
      </c>
      <c r="B54" s="13"/>
      <c r="C54" s="14"/>
      <c r="D54" s="15"/>
      <c r="E54" s="20"/>
      <c r="F54" s="16"/>
      <c r="G54" s="20"/>
      <c r="H54" s="13"/>
      <c r="I54" s="30"/>
      <c r="J54" s="119"/>
      <c r="K54" s="32"/>
      <c r="L54" s="17"/>
      <c r="M54" s="18"/>
      <c r="N54" s="19"/>
    </row>
    <row r="55" spans="1:14" ht="14.4" x14ac:dyDescent="0.25">
      <c r="A55" s="12" t="str">
        <f t="shared" si="3"/>
        <v/>
      </c>
      <c r="B55" s="13"/>
      <c r="C55" s="14"/>
      <c r="D55" s="15"/>
      <c r="E55" s="20"/>
      <c r="F55" s="16"/>
      <c r="G55" s="20"/>
      <c r="H55" s="13"/>
      <c r="I55" s="30"/>
      <c r="J55" s="119"/>
      <c r="K55" s="32"/>
      <c r="L55" s="17"/>
      <c r="M55" s="18"/>
      <c r="N55" s="19"/>
    </row>
    <row r="56" spans="1:14" ht="14.4" x14ac:dyDescent="0.25">
      <c r="A56" s="12" t="str">
        <f t="shared" si="3"/>
        <v/>
      </c>
      <c r="B56" s="13"/>
      <c r="C56" s="14"/>
      <c r="D56" s="15"/>
      <c r="E56" s="20"/>
      <c r="F56" s="16"/>
      <c r="G56" s="20"/>
      <c r="H56" s="13"/>
      <c r="I56" s="30"/>
      <c r="J56" s="119"/>
      <c r="K56" s="32"/>
      <c r="L56" s="17"/>
      <c r="M56" s="18"/>
      <c r="N56" s="19"/>
    </row>
    <row r="57" spans="1:14" ht="14.4" x14ac:dyDescent="0.25">
      <c r="A57" s="12" t="str">
        <f t="shared" si="3"/>
        <v/>
      </c>
      <c r="B57" s="13"/>
      <c r="C57" s="14"/>
      <c r="D57" s="15"/>
      <c r="E57" s="20"/>
      <c r="F57" s="16"/>
      <c r="G57" s="20"/>
      <c r="H57" s="13"/>
      <c r="I57" s="30"/>
      <c r="J57" s="119"/>
      <c r="K57" s="32"/>
      <c r="L57" s="17"/>
      <c r="M57" s="18"/>
      <c r="N57" s="19"/>
    </row>
    <row r="58" spans="1:14" ht="14.4" x14ac:dyDescent="0.25">
      <c r="A58" s="12" t="str">
        <f t="shared" si="3"/>
        <v/>
      </c>
      <c r="B58" s="13"/>
      <c r="C58" s="14"/>
      <c r="D58" s="15"/>
      <c r="E58" s="20"/>
      <c r="F58" s="16"/>
      <c r="G58" s="20"/>
      <c r="H58" s="13"/>
      <c r="I58" s="30"/>
      <c r="J58" s="119"/>
      <c r="K58" s="32"/>
      <c r="L58" s="17"/>
      <c r="M58" s="18"/>
      <c r="N58" s="19"/>
    </row>
    <row r="59" spans="1:14" ht="14.4" x14ac:dyDescent="0.25">
      <c r="A59" s="12" t="str">
        <f t="shared" si="3"/>
        <v/>
      </c>
      <c r="B59" s="13"/>
      <c r="C59" s="14"/>
      <c r="D59" s="15"/>
      <c r="E59" s="20"/>
      <c r="F59" s="16"/>
      <c r="G59" s="20"/>
      <c r="H59" s="13"/>
      <c r="I59" s="30"/>
      <c r="J59" s="119"/>
      <c r="K59" s="32"/>
      <c r="L59" s="17"/>
      <c r="M59" s="18"/>
      <c r="N59" s="19"/>
    </row>
    <row r="60" spans="1:14" ht="14.4" x14ac:dyDescent="0.25">
      <c r="A60" s="12" t="str">
        <f t="shared" si="3"/>
        <v/>
      </c>
      <c r="B60" s="13"/>
      <c r="C60" s="14"/>
      <c r="D60" s="15"/>
      <c r="E60" s="20"/>
      <c r="F60" s="16"/>
      <c r="G60" s="20"/>
      <c r="H60" s="13"/>
      <c r="I60" s="30"/>
      <c r="J60" s="119"/>
      <c r="K60" s="32"/>
      <c r="L60" s="17"/>
      <c r="M60" s="18"/>
      <c r="N60" s="19"/>
    </row>
    <row r="61" spans="1:14" ht="14.4" x14ac:dyDescent="0.25">
      <c r="A61" s="12" t="str">
        <f t="shared" si="3"/>
        <v/>
      </c>
      <c r="B61" s="13"/>
      <c r="C61" s="14"/>
      <c r="D61" s="15"/>
      <c r="E61" s="20"/>
      <c r="F61" s="16"/>
      <c r="G61" s="20"/>
      <c r="H61" s="13"/>
      <c r="I61" s="30"/>
      <c r="J61" s="119"/>
      <c r="K61" s="32"/>
      <c r="L61" s="17"/>
      <c r="M61" s="18"/>
      <c r="N61" s="19"/>
    </row>
    <row r="62" spans="1:14" ht="14.4" x14ac:dyDescent="0.25">
      <c r="A62" s="12" t="str">
        <f t="shared" si="3"/>
        <v/>
      </c>
      <c r="B62" s="13"/>
      <c r="C62" s="14"/>
      <c r="D62" s="15"/>
      <c r="E62" s="20"/>
      <c r="F62" s="16"/>
      <c r="G62" s="20"/>
      <c r="H62" s="13"/>
      <c r="I62" s="30"/>
      <c r="J62" s="119"/>
      <c r="K62" s="32"/>
      <c r="L62" s="17"/>
      <c r="M62" s="18"/>
      <c r="N62" s="19"/>
    </row>
    <row r="63" spans="1:14" ht="14.4" x14ac:dyDescent="0.25">
      <c r="A63" s="12" t="str">
        <f t="shared" si="3"/>
        <v/>
      </c>
      <c r="B63" s="13"/>
      <c r="C63" s="14"/>
      <c r="D63" s="15"/>
      <c r="E63" s="20"/>
      <c r="F63" s="16"/>
      <c r="G63" s="20"/>
      <c r="H63" s="13"/>
      <c r="I63" s="30"/>
      <c r="J63" s="119"/>
      <c r="K63" s="32"/>
      <c r="L63" s="17"/>
      <c r="M63" s="18"/>
      <c r="N63" s="19"/>
    </row>
    <row r="64" spans="1:14" ht="14.4" x14ac:dyDescent="0.25">
      <c r="A64" s="12" t="str">
        <f t="shared" si="3"/>
        <v/>
      </c>
      <c r="B64" s="13"/>
      <c r="C64" s="14"/>
      <c r="D64" s="15"/>
      <c r="E64" s="20"/>
      <c r="F64" s="16"/>
      <c r="G64" s="20"/>
      <c r="H64" s="13"/>
      <c r="I64" s="30"/>
      <c r="J64" s="119"/>
      <c r="K64" s="32"/>
      <c r="L64" s="17"/>
      <c r="M64" s="18"/>
      <c r="N64" s="19"/>
    </row>
    <row r="65" spans="1:14" ht="14.4" x14ac:dyDescent="0.25">
      <c r="A65" s="12" t="str">
        <f t="shared" si="3"/>
        <v/>
      </c>
      <c r="B65" s="13"/>
      <c r="C65" s="14"/>
      <c r="D65" s="15"/>
      <c r="E65" s="20"/>
      <c r="F65" s="16"/>
      <c r="G65" s="20"/>
      <c r="H65" s="13"/>
      <c r="I65" s="30"/>
      <c r="J65" s="119"/>
      <c r="K65" s="32"/>
      <c r="L65" s="17"/>
      <c r="M65" s="18"/>
      <c r="N65" s="19"/>
    </row>
    <row r="66" spans="1:14" ht="14.4" x14ac:dyDescent="0.25">
      <c r="A66" s="12" t="str">
        <f t="shared" si="3"/>
        <v/>
      </c>
      <c r="B66" s="13"/>
      <c r="C66" s="14"/>
      <c r="D66" s="15"/>
      <c r="E66" s="20"/>
      <c r="F66" s="16"/>
      <c r="G66" s="20"/>
      <c r="H66" s="13"/>
      <c r="I66" s="30"/>
      <c r="J66" s="119"/>
      <c r="K66" s="32"/>
      <c r="L66" s="17"/>
      <c r="M66" s="18"/>
      <c r="N66" s="19"/>
    </row>
    <row r="67" spans="1:14" ht="14.4" x14ac:dyDescent="0.25">
      <c r="A67" s="12" t="str">
        <f t="shared" si="3"/>
        <v/>
      </c>
      <c r="B67" s="13"/>
      <c r="C67" s="14"/>
      <c r="D67" s="15"/>
      <c r="E67" s="20"/>
      <c r="F67" s="16"/>
      <c r="G67" s="20"/>
      <c r="H67" s="13"/>
      <c r="I67" s="30"/>
      <c r="J67" s="119"/>
      <c r="K67" s="32"/>
      <c r="L67" s="17"/>
      <c r="M67" s="18"/>
      <c r="N67" s="19"/>
    </row>
    <row r="68" spans="1:14" ht="14.4" x14ac:dyDescent="0.25">
      <c r="A68" s="12" t="str">
        <f t="shared" si="3"/>
        <v/>
      </c>
      <c r="B68" s="13"/>
      <c r="C68" s="14"/>
      <c r="D68" s="15"/>
      <c r="E68" s="20"/>
      <c r="F68" s="16"/>
      <c r="G68" s="20"/>
      <c r="H68" s="13"/>
      <c r="I68" s="30"/>
      <c r="J68" s="119"/>
      <c r="K68" s="32"/>
      <c r="L68" s="17"/>
      <c r="M68" s="18"/>
      <c r="N68" s="19"/>
    </row>
    <row r="69" spans="1:14" ht="14.4" x14ac:dyDescent="0.25">
      <c r="A69" s="12" t="str">
        <f t="shared" si="3"/>
        <v/>
      </c>
      <c r="B69" s="13"/>
      <c r="C69" s="14"/>
      <c r="D69" s="15"/>
      <c r="E69" s="20"/>
      <c r="F69" s="16"/>
      <c r="G69" s="20"/>
      <c r="H69" s="13"/>
      <c r="I69" s="30"/>
      <c r="J69" s="119"/>
      <c r="K69" s="32"/>
      <c r="L69" s="17"/>
      <c r="M69" s="18"/>
      <c r="N69" s="19"/>
    </row>
    <row r="70" spans="1:14" ht="14.4" x14ac:dyDescent="0.25">
      <c r="A70" s="12" t="str">
        <f t="shared" ref="A70:A98" si="4">CONCATENATE(B70,C70,D70)</f>
        <v/>
      </c>
      <c r="B70" s="13"/>
      <c r="C70" s="14"/>
      <c r="D70" s="15"/>
      <c r="E70" s="20"/>
      <c r="F70" s="16"/>
      <c r="G70" s="20"/>
      <c r="H70" s="13"/>
      <c r="I70" s="30"/>
      <c r="J70" s="119"/>
      <c r="K70" s="32"/>
      <c r="L70" s="17"/>
      <c r="M70" s="18"/>
      <c r="N70" s="19"/>
    </row>
    <row r="71" spans="1:14" ht="14.4" x14ac:dyDescent="0.25">
      <c r="A71" s="12" t="str">
        <f t="shared" si="4"/>
        <v/>
      </c>
      <c r="B71" s="13"/>
      <c r="C71" s="14"/>
      <c r="D71" s="15"/>
      <c r="E71" s="20"/>
      <c r="F71" s="16"/>
      <c r="G71" s="20"/>
      <c r="H71" s="13"/>
      <c r="I71" s="30"/>
      <c r="J71" s="119"/>
      <c r="K71" s="32"/>
      <c r="L71" s="17"/>
      <c r="M71" s="18"/>
      <c r="N71" s="19"/>
    </row>
    <row r="72" spans="1:14" ht="14.4" x14ac:dyDescent="0.25">
      <c r="A72" s="12" t="str">
        <f t="shared" si="4"/>
        <v/>
      </c>
      <c r="B72" s="13"/>
      <c r="C72" s="14"/>
      <c r="D72" s="15"/>
      <c r="E72" s="20"/>
      <c r="F72" s="16"/>
      <c r="G72" s="20"/>
      <c r="H72" s="13"/>
      <c r="I72" s="30"/>
      <c r="J72" s="119"/>
      <c r="K72" s="32"/>
      <c r="L72" s="17"/>
      <c r="M72" s="18"/>
      <c r="N72" s="19"/>
    </row>
    <row r="73" spans="1:14" ht="14.4" x14ac:dyDescent="0.25">
      <c r="A73" s="12" t="str">
        <f t="shared" si="4"/>
        <v/>
      </c>
      <c r="B73" s="13"/>
      <c r="C73" s="14"/>
      <c r="D73" s="15"/>
      <c r="E73" s="20"/>
      <c r="F73" s="16"/>
      <c r="G73" s="20"/>
      <c r="H73" s="13"/>
      <c r="I73" s="30"/>
      <c r="J73" s="119"/>
      <c r="K73" s="32"/>
      <c r="L73" s="17"/>
      <c r="M73" s="18"/>
      <c r="N73" s="19"/>
    </row>
    <row r="74" spans="1:14" ht="14.4" x14ac:dyDescent="0.25">
      <c r="A74" s="12" t="str">
        <f t="shared" si="4"/>
        <v/>
      </c>
      <c r="B74" s="13"/>
      <c r="C74" s="14"/>
      <c r="D74" s="15"/>
      <c r="E74" s="20"/>
      <c r="F74" s="16"/>
      <c r="G74" s="20"/>
      <c r="H74" s="13"/>
      <c r="I74" s="30"/>
      <c r="J74" s="119"/>
      <c r="K74" s="32"/>
      <c r="L74" s="17"/>
      <c r="M74" s="18"/>
      <c r="N74" s="19"/>
    </row>
    <row r="75" spans="1:14" ht="14.4" x14ac:dyDescent="0.25">
      <c r="A75" s="12" t="str">
        <f t="shared" si="4"/>
        <v/>
      </c>
      <c r="B75" s="13"/>
      <c r="C75" s="14"/>
      <c r="D75" s="15"/>
      <c r="E75" s="20"/>
      <c r="F75" s="16"/>
      <c r="G75" s="20"/>
      <c r="H75" s="13"/>
      <c r="I75" s="30"/>
      <c r="J75" s="119"/>
      <c r="K75" s="32"/>
      <c r="L75" s="17"/>
      <c r="M75" s="18"/>
      <c r="N75" s="19"/>
    </row>
    <row r="76" spans="1:14" ht="14.4" x14ac:dyDescent="0.25">
      <c r="A76" s="12" t="str">
        <f t="shared" si="4"/>
        <v/>
      </c>
      <c r="B76" s="13"/>
      <c r="C76" s="14"/>
      <c r="D76" s="15"/>
      <c r="E76" s="20"/>
      <c r="F76" s="16"/>
      <c r="G76" s="20"/>
      <c r="H76" s="13"/>
      <c r="I76" s="30"/>
      <c r="J76" s="119"/>
      <c r="K76" s="32"/>
      <c r="L76" s="17"/>
      <c r="M76" s="18"/>
      <c r="N76" s="19"/>
    </row>
    <row r="77" spans="1:14" ht="14.4" x14ac:dyDescent="0.25">
      <c r="A77" s="12" t="str">
        <f t="shared" si="4"/>
        <v/>
      </c>
      <c r="B77" s="13"/>
      <c r="C77" s="14"/>
      <c r="D77" s="15"/>
      <c r="E77" s="20"/>
      <c r="F77" s="16"/>
      <c r="G77" s="20"/>
      <c r="H77" s="13"/>
      <c r="I77" s="30"/>
      <c r="J77" s="119"/>
      <c r="K77" s="32"/>
      <c r="L77" s="17"/>
      <c r="M77" s="18"/>
      <c r="N77" s="19"/>
    </row>
    <row r="78" spans="1:14" ht="14.4" x14ac:dyDescent="0.25">
      <c r="A78" s="12" t="str">
        <f t="shared" si="4"/>
        <v/>
      </c>
      <c r="B78" s="13"/>
      <c r="C78" s="14"/>
      <c r="D78" s="15"/>
      <c r="E78" s="20"/>
      <c r="F78" s="16"/>
      <c r="G78" s="20"/>
      <c r="H78" s="13"/>
      <c r="I78" s="30"/>
      <c r="J78" s="119"/>
      <c r="K78" s="32"/>
      <c r="L78" s="17"/>
      <c r="M78" s="18"/>
      <c r="N78" s="19"/>
    </row>
    <row r="79" spans="1:14" ht="14.4" x14ac:dyDescent="0.25">
      <c r="A79" s="12" t="str">
        <f t="shared" si="4"/>
        <v/>
      </c>
      <c r="B79" s="13"/>
      <c r="C79" s="14"/>
      <c r="D79" s="15"/>
      <c r="E79" s="20"/>
      <c r="F79" s="16"/>
      <c r="G79" s="20"/>
      <c r="H79" s="13"/>
      <c r="I79" s="30"/>
      <c r="J79" s="119"/>
      <c r="K79" s="32"/>
      <c r="L79" s="17"/>
      <c r="M79" s="18"/>
      <c r="N79" s="19"/>
    </row>
    <row r="80" spans="1:14" ht="14.4" x14ac:dyDescent="0.25">
      <c r="A80" s="12" t="str">
        <f t="shared" si="4"/>
        <v/>
      </c>
      <c r="B80" s="13"/>
      <c r="C80" s="14"/>
      <c r="D80" s="15"/>
      <c r="E80" s="20"/>
      <c r="F80" s="16"/>
      <c r="G80" s="20"/>
      <c r="H80" s="13"/>
      <c r="I80" s="30"/>
      <c r="J80" s="119"/>
      <c r="K80" s="32"/>
      <c r="L80" s="17"/>
      <c r="M80" s="18"/>
      <c r="N80" s="19"/>
    </row>
    <row r="81" spans="1:14" ht="14.4" x14ac:dyDescent="0.25">
      <c r="A81" s="12" t="str">
        <f t="shared" si="4"/>
        <v/>
      </c>
      <c r="B81" s="13"/>
      <c r="C81" s="14"/>
      <c r="D81" s="15"/>
      <c r="E81" s="20"/>
      <c r="F81" s="16"/>
      <c r="G81" s="20"/>
      <c r="H81" s="13"/>
      <c r="I81" s="30"/>
      <c r="J81" s="119"/>
      <c r="K81" s="32"/>
      <c r="L81" s="17"/>
      <c r="M81" s="18"/>
      <c r="N81" s="19"/>
    </row>
    <row r="82" spans="1:14" ht="14.4" x14ac:dyDescent="0.25">
      <c r="A82" s="12" t="str">
        <f t="shared" si="4"/>
        <v/>
      </c>
      <c r="B82" s="13"/>
      <c r="C82" s="14"/>
      <c r="D82" s="15"/>
      <c r="E82" s="20"/>
      <c r="F82" s="16"/>
      <c r="G82" s="20"/>
      <c r="H82" s="13"/>
      <c r="I82" s="30"/>
      <c r="J82" s="119"/>
      <c r="K82" s="32"/>
      <c r="L82" s="17"/>
      <c r="M82" s="18"/>
      <c r="N82" s="19"/>
    </row>
    <row r="83" spans="1:14" ht="14.4" x14ac:dyDescent="0.25">
      <c r="A83" s="12" t="str">
        <f t="shared" si="4"/>
        <v/>
      </c>
      <c r="B83" s="13"/>
      <c r="C83" s="14"/>
      <c r="D83" s="15"/>
      <c r="E83" s="20"/>
      <c r="F83" s="16"/>
      <c r="G83" s="20"/>
      <c r="H83" s="13"/>
      <c r="I83" s="30"/>
      <c r="J83" s="119"/>
      <c r="K83" s="32"/>
      <c r="L83" s="17"/>
      <c r="M83" s="18"/>
      <c r="N83" s="19"/>
    </row>
    <row r="84" spans="1:14" ht="14.4" x14ac:dyDescent="0.25">
      <c r="A84" s="12" t="str">
        <f t="shared" si="4"/>
        <v/>
      </c>
      <c r="B84" s="13"/>
      <c r="C84" s="14"/>
      <c r="D84" s="15"/>
      <c r="E84" s="20"/>
      <c r="F84" s="16"/>
      <c r="G84" s="20"/>
      <c r="H84" s="13"/>
      <c r="I84" s="30"/>
      <c r="J84" s="119"/>
      <c r="K84" s="32"/>
      <c r="L84" s="17"/>
      <c r="M84" s="18"/>
      <c r="N84" s="19"/>
    </row>
    <row r="85" spans="1:14" ht="14.4" x14ac:dyDescent="0.25">
      <c r="A85" s="12" t="str">
        <f t="shared" si="4"/>
        <v/>
      </c>
      <c r="B85" s="13"/>
      <c r="C85" s="14"/>
      <c r="D85" s="15"/>
      <c r="E85" s="20"/>
      <c r="F85" s="16"/>
      <c r="G85" s="20"/>
      <c r="H85" s="13"/>
      <c r="I85" s="30"/>
      <c r="J85" s="119"/>
      <c r="K85" s="32"/>
      <c r="L85" s="17"/>
      <c r="M85" s="18"/>
      <c r="N85" s="19"/>
    </row>
    <row r="86" spans="1:14" ht="14.4" x14ac:dyDescent="0.25">
      <c r="A86" s="12" t="str">
        <f t="shared" si="4"/>
        <v/>
      </c>
      <c r="B86" s="13"/>
      <c r="C86" s="14"/>
      <c r="D86" s="15"/>
      <c r="E86" s="20"/>
      <c r="F86" s="16"/>
      <c r="G86" s="20"/>
      <c r="H86" s="13"/>
      <c r="I86" s="30"/>
      <c r="J86" s="119"/>
      <c r="K86" s="32"/>
      <c r="L86" s="17"/>
      <c r="M86" s="18"/>
      <c r="N86" s="19"/>
    </row>
    <row r="87" spans="1:14" ht="14.4" x14ac:dyDescent="0.25">
      <c r="A87" s="12" t="str">
        <f t="shared" si="4"/>
        <v/>
      </c>
      <c r="B87" s="13"/>
      <c r="C87" s="14"/>
      <c r="D87" s="15"/>
      <c r="E87" s="20"/>
      <c r="F87" s="16"/>
      <c r="G87" s="20"/>
      <c r="H87" s="13"/>
      <c r="I87" s="30"/>
      <c r="J87" s="119"/>
      <c r="K87" s="32"/>
      <c r="L87" s="17"/>
      <c r="M87" s="18"/>
      <c r="N87" s="19"/>
    </row>
    <row r="88" spans="1:14" ht="14.4" x14ac:dyDescent="0.25">
      <c r="A88" s="12" t="str">
        <f t="shared" si="4"/>
        <v/>
      </c>
      <c r="B88" s="13"/>
      <c r="C88" s="14"/>
      <c r="D88" s="15"/>
      <c r="E88" s="20"/>
      <c r="F88" s="16"/>
      <c r="G88" s="20"/>
      <c r="H88" s="13"/>
      <c r="I88" s="30"/>
      <c r="J88" s="119"/>
      <c r="K88" s="32"/>
      <c r="L88" s="17"/>
      <c r="M88" s="18"/>
      <c r="N88" s="19"/>
    </row>
    <row r="89" spans="1:14" ht="14.4" x14ac:dyDescent="0.25">
      <c r="A89" s="12" t="str">
        <f t="shared" si="4"/>
        <v/>
      </c>
      <c r="B89" s="13"/>
      <c r="C89" s="14"/>
      <c r="D89" s="15"/>
      <c r="E89" s="20"/>
      <c r="F89" s="16"/>
      <c r="G89" s="20"/>
      <c r="H89" s="13"/>
      <c r="I89" s="30"/>
      <c r="J89" s="119"/>
      <c r="K89" s="32"/>
      <c r="L89" s="17"/>
      <c r="M89" s="18"/>
      <c r="N89" s="19"/>
    </row>
    <row r="90" spans="1:14" ht="14.4" x14ac:dyDescent="0.25">
      <c r="A90" s="12" t="str">
        <f t="shared" si="4"/>
        <v/>
      </c>
      <c r="B90" s="13"/>
      <c r="C90" s="14"/>
      <c r="D90" s="15"/>
      <c r="E90" s="20"/>
      <c r="F90" s="16"/>
      <c r="G90" s="20"/>
      <c r="H90" s="13"/>
      <c r="I90" s="30"/>
      <c r="J90" s="119"/>
      <c r="K90" s="32"/>
      <c r="L90" s="17"/>
      <c r="M90" s="18"/>
      <c r="N90" s="19"/>
    </row>
    <row r="91" spans="1:14" ht="14.4" x14ac:dyDescent="0.25">
      <c r="A91" s="12" t="str">
        <f t="shared" si="4"/>
        <v/>
      </c>
      <c r="B91" s="13"/>
      <c r="C91" s="14"/>
      <c r="D91" s="15"/>
      <c r="E91" s="20"/>
      <c r="F91" s="16"/>
      <c r="G91" s="20"/>
      <c r="H91" s="13"/>
      <c r="I91" s="30"/>
      <c r="J91" s="119"/>
      <c r="K91" s="32"/>
      <c r="L91" s="17"/>
      <c r="M91" s="18"/>
      <c r="N91" s="19"/>
    </row>
    <row r="92" spans="1:14" ht="14.4" x14ac:dyDescent="0.25">
      <c r="A92" s="12" t="str">
        <f t="shared" si="4"/>
        <v/>
      </c>
      <c r="B92" s="13"/>
      <c r="C92" s="14"/>
      <c r="D92" s="15"/>
      <c r="E92" s="20"/>
      <c r="F92" s="16"/>
      <c r="G92" s="20"/>
      <c r="H92" s="13"/>
      <c r="I92" s="30"/>
      <c r="J92" s="119"/>
      <c r="K92" s="32"/>
      <c r="L92" s="17"/>
      <c r="M92" s="18"/>
      <c r="N92" s="19"/>
    </row>
    <row r="93" spans="1:14" ht="14.4" x14ac:dyDescent="0.25">
      <c r="A93" s="12" t="str">
        <f t="shared" si="4"/>
        <v/>
      </c>
      <c r="B93" s="13"/>
      <c r="C93" s="14"/>
      <c r="D93" s="15"/>
      <c r="E93" s="20"/>
      <c r="F93" s="16"/>
      <c r="G93" s="20"/>
      <c r="H93" s="13"/>
      <c r="I93" s="30"/>
      <c r="J93" s="119"/>
      <c r="K93" s="32"/>
      <c r="L93" s="17"/>
      <c r="M93" s="18"/>
      <c r="N93" s="19"/>
    </row>
    <row r="94" spans="1:14" ht="14.4" x14ac:dyDescent="0.25">
      <c r="A94" s="12" t="str">
        <f t="shared" si="4"/>
        <v/>
      </c>
      <c r="B94" s="13"/>
      <c r="C94" s="14"/>
      <c r="D94" s="15"/>
      <c r="E94" s="20"/>
      <c r="F94" s="16"/>
      <c r="G94" s="20"/>
      <c r="H94" s="13"/>
      <c r="I94" s="30"/>
      <c r="J94" s="119"/>
      <c r="K94" s="32"/>
      <c r="L94" s="17"/>
      <c r="M94" s="18"/>
      <c r="N94" s="19"/>
    </row>
    <row r="95" spans="1:14" ht="14.4" x14ac:dyDescent="0.25">
      <c r="A95" s="12" t="str">
        <f t="shared" si="4"/>
        <v/>
      </c>
      <c r="B95" s="13"/>
      <c r="C95" s="14"/>
      <c r="D95" s="15"/>
      <c r="E95" s="20"/>
      <c r="F95" s="16"/>
      <c r="G95" s="20"/>
      <c r="H95" s="13"/>
      <c r="I95" s="30"/>
      <c r="J95" s="119"/>
      <c r="K95" s="32"/>
      <c r="L95" s="17"/>
      <c r="M95" s="18"/>
      <c r="N95" s="19"/>
    </row>
    <row r="96" spans="1:14" ht="14.4" x14ac:dyDescent="0.25">
      <c r="A96" s="12" t="str">
        <f t="shared" si="4"/>
        <v/>
      </c>
      <c r="B96" s="13"/>
      <c r="C96" s="14"/>
      <c r="D96" s="15"/>
      <c r="E96" s="20"/>
      <c r="F96" s="16"/>
      <c r="G96" s="20"/>
      <c r="H96" s="13"/>
      <c r="I96" s="30"/>
      <c r="J96" s="119"/>
      <c r="K96" s="32"/>
      <c r="L96" s="17"/>
      <c r="M96" s="18"/>
      <c r="N96" s="19"/>
    </row>
    <row r="97" spans="1:14" ht="14.4" x14ac:dyDescent="0.25">
      <c r="A97" s="12" t="str">
        <f t="shared" si="4"/>
        <v/>
      </c>
      <c r="B97" s="13"/>
      <c r="C97" s="14"/>
      <c r="D97" s="15"/>
      <c r="E97" s="20"/>
      <c r="F97" s="16"/>
      <c r="G97" s="20"/>
      <c r="H97" s="13"/>
      <c r="I97" s="30"/>
      <c r="J97" s="119"/>
      <c r="K97" s="32"/>
      <c r="L97" s="17"/>
      <c r="M97" s="18"/>
      <c r="N97" s="19"/>
    </row>
    <row r="98" spans="1:14" ht="15" thickBot="1" x14ac:dyDescent="0.3">
      <c r="A98" s="12" t="str">
        <f t="shared" si="4"/>
        <v/>
      </c>
      <c r="B98" s="21"/>
      <c r="C98" s="22"/>
      <c r="D98" s="23"/>
      <c r="E98" s="24"/>
      <c r="F98" s="25"/>
      <c r="G98" s="24"/>
      <c r="H98" s="21"/>
      <c r="I98" s="31"/>
      <c r="J98" s="120"/>
      <c r="K98" s="121"/>
      <c r="L98" s="26"/>
      <c r="M98" s="27"/>
      <c r="N98" s="19"/>
    </row>
  </sheetData>
  <mergeCells count="19">
    <mergeCell ref="F3:F4"/>
    <mergeCell ref="E1:J1"/>
    <mergeCell ref="L1:M1"/>
    <mergeCell ref="B2:M2"/>
    <mergeCell ref="G3:K3"/>
    <mergeCell ref="M3:M5"/>
    <mergeCell ref="K4:K5"/>
    <mergeCell ref="E5:F5"/>
    <mergeCell ref="L3:L5"/>
    <mergeCell ref="G4:G5"/>
    <mergeCell ref="H4:H5"/>
    <mergeCell ref="I4:I5"/>
    <mergeCell ref="J4:J5"/>
    <mergeCell ref="B1:C1"/>
    <mergeCell ref="A3:A5"/>
    <mergeCell ref="B3:B5"/>
    <mergeCell ref="C3:C5"/>
    <mergeCell ref="D3:D5"/>
    <mergeCell ref="E3:E4"/>
  </mergeCells>
  <conditionalFormatting sqref="C1:D5">
    <cfRule type="duplicateValues" dxfId="3" priority="408"/>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BB271-FAB5-4730-AEC7-F1D9FE412562}">
  <sheetPr codeName="Sheet30">
    <tabColor theme="8" tint="0.79998168889431442"/>
  </sheetPr>
  <dimension ref="A1:P98"/>
  <sheetViews>
    <sheetView topLeftCell="B1" workbookViewId="0">
      <selection activeCell="L1" sqref="L1:M1"/>
    </sheetView>
  </sheetViews>
  <sheetFormatPr defaultColWidth="9.109375" defaultRowHeight="13.2" x14ac:dyDescent="0.25"/>
  <cols>
    <col min="1" max="1" width="37.88671875" bestFit="1" customWidth="1"/>
    <col min="2" max="2" width="6.6640625" customWidth="1"/>
    <col min="3" max="3" width="18.6640625" bestFit="1" customWidth="1"/>
    <col min="4" max="4" width="29.109375" bestFit="1" customWidth="1"/>
    <col min="5" max="5" width="10.6640625" bestFit="1" customWidth="1"/>
    <col min="6" max="6" width="16.33203125" bestFit="1" customWidth="1"/>
    <col min="7" max="10" width="6.5546875" bestFit="1" customWidth="1"/>
    <col min="11" max="11" width="15.109375" bestFit="1" customWidth="1"/>
    <col min="12" max="12" width="7" bestFit="1" customWidth="1"/>
    <col min="13" max="13" width="12.88671875" bestFit="1" customWidth="1"/>
    <col min="14" max="14" width="30.5546875" bestFit="1" customWidth="1"/>
  </cols>
  <sheetData>
    <row r="1" spans="1:16" s="9" customFormat="1" ht="22.5" customHeight="1" thickBot="1" x14ac:dyDescent="0.3">
      <c r="A1" s="76">
        <f>SUM(A2-1)</f>
        <v>0</v>
      </c>
      <c r="B1" s="559" t="s">
        <v>98</v>
      </c>
      <c r="C1" s="560"/>
      <c r="D1" s="7" t="s">
        <v>11</v>
      </c>
      <c r="E1" s="539"/>
      <c r="F1" s="540"/>
      <c r="G1" s="540"/>
      <c r="H1" s="540"/>
      <c r="I1" s="540"/>
      <c r="J1" s="540"/>
      <c r="K1" s="8" t="s">
        <v>12</v>
      </c>
      <c r="L1" s="541"/>
      <c r="M1" s="542"/>
      <c r="N1" s="8" t="s">
        <v>22</v>
      </c>
    </row>
    <row r="2" spans="1:16" s="9" customFormat="1" ht="22.5" customHeight="1" thickBot="1" x14ac:dyDescent="0.3">
      <c r="A2" s="1">
        <f>COUNTA(_xlfn.UNIQUE(D6:D198))</f>
        <v>1</v>
      </c>
      <c r="B2" s="543" t="s">
        <v>23</v>
      </c>
      <c r="C2" s="544"/>
      <c r="D2" s="544"/>
      <c r="E2" s="544"/>
      <c r="F2" s="544"/>
      <c r="G2" s="544"/>
      <c r="H2" s="544"/>
      <c r="I2" s="544"/>
      <c r="J2" s="544"/>
      <c r="K2" s="544"/>
      <c r="L2" s="544"/>
      <c r="M2" s="545"/>
      <c r="N2" s="10" t="s">
        <v>24</v>
      </c>
    </row>
    <row r="3" spans="1:16" s="9" customFormat="1" ht="14.4" thickBot="1" x14ac:dyDescent="0.3">
      <c r="A3" s="524" t="s">
        <v>25</v>
      </c>
      <c r="B3" s="527" t="s">
        <v>13</v>
      </c>
      <c r="C3" s="530" t="s">
        <v>14</v>
      </c>
      <c r="D3" s="533" t="s">
        <v>15</v>
      </c>
      <c r="E3" s="536" t="s">
        <v>26</v>
      </c>
      <c r="F3" s="533" t="s">
        <v>18</v>
      </c>
      <c r="G3" s="539" t="s">
        <v>99</v>
      </c>
      <c r="H3" s="540"/>
      <c r="I3" s="540"/>
      <c r="J3" s="540"/>
      <c r="K3" s="546"/>
      <c r="L3" s="552" t="s">
        <v>10</v>
      </c>
      <c r="M3" s="547" t="s">
        <v>16</v>
      </c>
      <c r="N3" s="44" t="s">
        <v>27</v>
      </c>
    </row>
    <row r="4" spans="1:16" s="9" customFormat="1" ht="14.4" thickBot="1" x14ac:dyDescent="0.3">
      <c r="A4" s="525"/>
      <c r="B4" s="528"/>
      <c r="C4" s="531"/>
      <c r="D4" s="534"/>
      <c r="E4" s="537"/>
      <c r="F4" s="538"/>
      <c r="G4" s="555" t="s">
        <v>100</v>
      </c>
      <c r="H4" s="557" t="s">
        <v>101</v>
      </c>
      <c r="I4" s="557" t="s">
        <v>102</v>
      </c>
      <c r="J4" s="557" t="s">
        <v>103</v>
      </c>
      <c r="K4" s="533" t="s">
        <v>104</v>
      </c>
      <c r="L4" s="553"/>
      <c r="M4" s="548"/>
      <c r="N4" s="11">
        <v>3</v>
      </c>
    </row>
    <row r="5" spans="1:16" s="9" customFormat="1" ht="14.4" thickBot="1" x14ac:dyDescent="0.3">
      <c r="A5" s="526"/>
      <c r="B5" s="529"/>
      <c r="C5" s="532"/>
      <c r="D5" s="535"/>
      <c r="E5" s="550" t="s">
        <v>17</v>
      </c>
      <c r="F5" s="551"/>
      <c r="G5" s="556"/>
      <c r="H5" s="558"/>
      <c r="I5" s="558"/>
      <c r="J5" s="558"/>
      <c r="K5" s="535"/>
      <c r="L5" s="554"/>
      <c r="M5" s="549"/>
      <c r="N5" s="45">
        <v>0</v>
      </c>
    </row>
    <row r="6" spans="1:16" ht="14.4" x14ac:dyDescent="0.25">
      <c r="A6" s="12" t="str">
        <f t="shared" ref="A6:A36" si="0">CONCATENATE(B6,C6,D6)</f>
        <v/>
      </c>
      <c r="B6" s="13"/>
      <c r="C6" s="315"/>
      <c r="D6" s="321"/>
      <c r="E6" s="20"/>
      <c r="F6" s="16"/>
      <c r="G6" s="20"/>
      <c r="H6" s="13"/>
      <c r="I6" s="30"/>
      <c r="J6" s="119"/>
      <c r="K6" s="319"/>
      <c r="L6" s="17"/>
      <c r="M6" s="18">
        <f t="shared" ref="M6:M47" si="1">IF(L6=1,7,IF(L6=2,6,IF(L6=3,5,IF(L6=4,4,IF(L6=5,3,IF(L6=6,2,IF(L6&gt;=6,1,0)))))))</f>
        <v>0</v>
      </c>
      <c r="N6" s="19">
        <f>SUM(M6+$N$5)</f>
        <v>0</v>
      </c>
      <c r="O6" s="29"/>
      <c r="P6" s="29"/>
    </row>
    <row r="7" spans="1:16" ht="14.4" x14ac:dyDescent="0.25">
      <c r="A7" s="12" t="str">
        <f t="shared" si="0"/>
        <v/>
      </c>
      <c r="B7" s="13"/>
      <c r="C7" s="315"/>
      <c r="D7" s="321"/>
      <c r="E7" s="20"/>
      <c r="F7" s="16"/>
      <c r="G7" s="20"/>
      <c r="H7" s="13"/>
      <c r="I7" s="30"/>
      <c r="J7" s="119"/>
      <c r="K7" s="32"/>
      <c r="L7" s="17"/>
      <c r="M7" s="18">
        <f t="shared" si="1"/>
        <v>0</v>
      </c>
      <c r="N7" s="19">
        <f t="shared" ref="N7:N47" si="2">SUM(M7+$N$5)</f>
        <v>0</v>
      </c>
      <c r="O7" s="29"/>
      <c r="P7" s="29"/>
    </row>
    <row r="8" spans="1:16" ht="14.4" x14ac:dyDescent="0.25">
      <c r="A8" s="12" t="str">
        <f t="shared" si="0"/>
        <v/>
      </c>
      <c r="B8" s="13"/>
      <c r="C8" s="318"/>
      <c r="D8" s="321"/>
      <c r="E8" s="20"/>
      <c r="F8" s="16"/>
      <c r="G8" s="20"/>
      <c r="H8" s="13"/>
      <c r="I8" s="272"/>
      <c r="J8" s="119"/>
      <c r="K8" s="32"/>
      <c r="L8" s="17"/>
      <c r="M8" s="18">
        <f t="shared" si="1"/>
        <v>0</v>
      </c>
      <c r="N8" s="19">
        <f t="shared" si="2"/>
        <v>0</v>
      </c>
      <c r="O8" s="29"/>
      <c r="P8" s="29"/>
    </row>
    <row r="9" spans="1:16" ht="14.4" x14ac:dyDescent="0.25">
      <c r="A9" s="12" t="str">
        <f t="shared" si="0"/>
        <v/>
      </c>
      <c r="B9" s="13"/>
      <c r="C9" s="14"/>
      <c r="D9" s="321"/>
      <c r="E9" s="20"/>
      <c r="F9" s="16"/>
      <c r="G9" s="20"/>
      <c r="H9" s="13"/>
      <c r="I9" s="30"/>
      <c r="J9" s="119"/>
      <c r="K9" s="32"/>
      <c r="L9" s="17"/>
      <c r="M9" s="18">
        <f t="shared" si="1"/>
        <v>0</v>
      </c>
      <c r="N9" s="19">
        <f t="shared" si="2"/>
        <v>0</v>
      </c>
      <c r="O9" s="29"/>
      <c r="P9" s="29"/>
    </row>
    <row r="10" spans="1:16" ht="14.4" x14ac:dyDescent="0.25">
      <c r="A10" s="12" t="str">
        <f t="shared" si="0"/>
        <v/>
      </c>
      <c r="B10" s="13"/>
      <c r="C10" s="315"/>
      <c r="D10" s="321"/>
      <c r="E10" s="20"/>
      <c r="F10" s="16"/>
      <c r="G10" s="20"/>
      <c r="H10" s="13"/>
      <c r="I10" s="316"/>
      <c r="J10" s="119"/>
      <c r="K10" s="32"/>
      <c r="L10" s="17"/>
      <c r="M10" s="18">
        <f t="shared" si="1"/>
        <v>0</v>
      </c>
      <c r="N10" s="19">
        <f t="shared" si="2"/>
        <v>0</v>
      </c>
      <c r="O10" s="29"/>
      <c r="P10" s="29"/>
    </row>
    <row r="11" spans="1:16" ht="14.4" x14ac:dyDescent="0.25">
      <c r="A11" s="12" t="str">
        <f t="shared" si="0"/>
        <v/>
      </c>
      <c r="B11" s="13"/>
      <c r="C11" s="315"/>
      <c r="D11" s="321"/>
      <c r="E11" s="20"/>
      <c r="F11" s="16"/>
      <c r="G11" s="20"/>
      <c r="H11" s="13"/>
      <c r="I11" s="316"/>
      <c r="J11" s="119"/>
      <c r="K11" s="32"/>
      <c r="L11" s="17"/>
      <c r="M11" s="18">
        <f t="shared" si="1"/>
        <v>0</v>
      </c>
      <c r="N11" s="19">
        <f t="shared" si="2"/>
        <v>0</v>
      </c>
      <c r="O11" s="29"/>
      <c r="P11" s="29"/>
    </row>
    <row r="12" spans="1:16" ht="14.4" x14ac:dyDescent="0.25">
      <c r="A12" s="12" t="str">
        <f t="shared" si="0"/>
        <v/>
      </c>
      <c r="B12" s="13"/>
      <c r="C12" s="315"/>
      <c r="D12" s="321"/>
      <c r="E12" s="20"/>
      <c r="F12" s="16"/>
      <c r="G12" s="20"/>
      <c r="H12" s="13"/>
      <c r="I12" s="316"/>
      <c r="J12" s="119"/>
      <c r="K12" s="32"/>
      <c r="L12" s="17"/>
      <c r="M12" s="18">
        <f t="shared" si="1"/>
        <v>0</v>
      </c>
      <c r="N12" s="19">
        <f t="shared" si="2"/>
        <v>0</v>
      </c>
      <c r="O12" s="29"/>
      <c r="P12" s="29"/>
    </row>
    <row r="13" spans="1:16" ht="14.4" x14ac:dyDescent="0.25">
      <c r="A13" s="12" t="str">
        <f t="shared" si="0"/>
        <v/>
      </c>
      <c r="B13" s="13"/>
      <c r="C13" s="315"/>
      <c r="D13" s="321"/>
      <c r="E13" s="20"/>
      <c r="F13" s="16"/>
      <c r="G13" s="20"/>
      <c r="H13" s="13"/>
      <c r="I13" s="316"/>
      <c r="J13" s="119"/>
      <c r="K13" s="32"/>
      <c r="L13" s="17"/>
      <c r="M13" s="18">
        <f t="shared" si="1"/>
        <v>0</v>
      </c>
      <c r="N13" s="19">
        <f t="shared" si="2"/>
        <v>0</v>
      </c>
      <c r="O13" s="29"/>
      <c r="P13" s="29"/>
    </row>
    <row r="14" spans="1:16" ht="14.4" x14ac:dyDescent="0.25">
      <c r="A14" s="12" t="str">
        <f t="shared" si="0"/>
        <v/>
      </c>
      <c r="B14" s="13"/>
      <c r="C14" s="315"/>
      <c r="D14" s="321"/>
      <c r="E14" s="20"/>
      <c r="F14" s="16"/>
      <c r="G14" s="20"/>
      <c r="H14" s="13"/>
      <c r="I14" s="316"/>
      <c r="J14" s="119"/>
      <c r="K14" s="32"/>
      <c r="L14" s="17"/>
      <c r="M14" s="18">
        <f t="shared" si="1"/>
        <v>0</v>
      </c>
      <c r="N14" s="19">
        <f t="shared" si="2"/>
        <v>0</v>
      </c>
      <c r="P14" s="29"/>
    </row>
    <row r="15" spans="1:16" ht="14.4" x14ac:dyDescent="0.25">
      <c r="A15" s="12" t="str">
        <f t="shared" si="0"/>
        <v/>
      </c>
      <c r="B15" s="13"/>
      <c r="C15" s="315"/>
      <c r="D15" s="321"/>
      <c r="E15" s="20"/>
      <c r="F15" s="16"/>
      <c r="G15" s="20"/>
      <c r="H15" s="13"/>
      <c r="I15" s="316"/>
      <c r="J15" s="119"/>
      <c r="K15" s="32"/>
      <c r="L15" s="17"/>
      <c r="M15" s="18">
        <f t="shared" si="1"/>
        <v>0</v>
      </c>
      <c r="N15" s="19">
        <f t="shared" si="2"/>
        <v>0</v>
      </c>
      <c r="P15" s="29"/>
    </row>
    <row r="16" spans="1:16" ht="14.4" x14ac:dyDescent="0.25">
      <c r="A16" s="12" t="str">
        <f t="shared" si="0"/>
        <v/>
      </c>
      <c r="B16" s="13"/>
      <c r="C16" s="315"/>
      <c r="D16" s="321"/>
      <c r="E16" s="20"/>
      <c r="F16" s="16"/>
      <c r="G16" s="20"/>
      <c r="H16" s="13"/>
      <c r="I16" s="272"/>
      <c r="J16" s="119"/>
      <c r="K16" s="32"/>
      <c r="L16" s="17"/>
      <c r="M16" s="18">
        <f t="shared" si="1"/>
        <v>0</v>
      </c>
      <c r="N16" s="19">
        <f t="shared" si="2"/>
        <v>0</v>
      </c>
    </row>
    <row r="17" spans="1:14" ht="14.4" x14ac:dyDescent="0.25">
      <c r="A17" s="12" t="str">
        <f t="shared" si="0"/>
        <v/>
      </c>
      <c r="B17" s="13"/>
      <c r="C17" s="315"/>
      <c r="D17" s="321"/>
      <c r="E17" s="20"/>
      <c r="F17" s="16"/>
      <c r="G17" s="20"/>
      <c r="H17" s="13"/>
      <c r="I17" s="272"/>
      <c r="J17" s="119"/>
      <c r="K17" s="32"/>
      <c r="L17" s="17"/>
      <c r="M17" s="18">
        <f t="shared" si="1"/>
        <v>0</v>
      </c>
      <c r="N17" s="19">
        <f t="shared" si="2"/>
        <v>0</v>
      </c>
    </row>
    <row r="18" spans="1:14" ht="14.4" x14ac:dyDescent="0.25">
      <c r="A18" s="12" t="str">
        <f t="shared" si="0"/>
        <v/>
      </c>
      <c r="B18" s="13"/>
      <c r="C18" s="14"/>
      <c r="D18" s="323"/>
      <c r="E18" s="20"/>
      <c r="F18" s="16"/>
      <c r="G18" s="20"/>
      <c r="H18" s="13"/>
      <c r="I18" s="30"/>
      <c r="J18" s="119"/>
      <c r="K18" s="32"/>
      <c r="L18" s="17"/>
      <c r="M18" s="18">
        <f t="shared" si="1"/>
        <v>0</v>
      </c>
      <c r="N18" s="19">
        <f t="shared" si="2"/>
        <v>0</v>
      </c>
    </row>
    <row r="19" spans="1:14" ht="14.4" x14ac:dyDescent="0.25">
      <c r="A19" s="12" t="str">
        <f t="shared" si="0"/>
        <v/>
      </c>
      <c r="B19" s="13"/>
      <c r="C19" s="315"/>
      <c r="D19" s="321"/>
      <c r="E19" s="20"/>
      <c r="F19" s="16"/>
      <c r="G19" s="20"/>
      <c r="H19" s="320"/>
      <c r="I19" s="30"/>
      <c r="J19" s="119"/>
      <c r="K19" s="32"/>
      <c r="L19" s="17"/>
      <c r="M19" s="18">
        <f t="shared" si="1"/>
        <v>0</v>
      </c>
      <c r="N19" s="19">
        <f t="shared" si="2"/>
        <v>0</v>
      </c>
    </row>
    <row r="20" spans="1:14" ht="14.4" x14ac:dyDescent="0.25">
      <c r="A20" s="12" t="str">
        <f t="shared" si="0"/>
        <v/>
      </c>
      <c r="B20" s="13"/>
      <c r="C20" s="315"/>
      <c r="D20" s="321"/>
      <c r="E20" s="20"/>
      <c r="F20" s="16"/>
      <c r="G20" s="20"/>
      <c r="H20" s="320"/>
      <c r="I20" s="30"/>
      <c r="J20" s="119"/>
      <c r="K20" s="32"/>
      <c r="L20" s="17"/>
      <c r="M20" s="18">
        <f t="shared" si="1"/>
        <v>0</v>
      </c>
      <c r="N20" s="19">
        <f t="shared" si="2"/>
        <v>0</v>
      </c>
    </row>
    <row r="21" spans="1:14" ht="14.4" x14ac:dyDescent="0.25">
      <c r="A21" s="12" t="str">
        <f t="shared" si="0"/>
        <v/>
      </c>
      <c r="B21" s="13"/>
      <c r="C21" s="315"/>
      <c r="D21" s="321"/>
      <c r="E21" s="20"/>
      <c r="F21" s="16"/>
      <c r="G21" s="20"/>
      <c r="H21" s="320"/>
      <c r="I21" s="30"/>
      <c r="J21" s="119"/>
      <c r="K21" s="32"/>
      <c r="L21" s="17"/>
      <c r="M21" s="18">
        <f t="shared" si="1"/>
        <v>0</v>
      </c>
      <c r="N21" s="19">
        <f t="shared" si="2"/>
        <v>0</v>
      </c>
    </row>
    <row r="22" spans="1:14" ht="14.4" x14ac:dyDescent="0.25">
      <c r="A22" s="12" t="str">
        <f t="shared" si="0"/>
        <v/>
      </c>
      <c r="B22" s="13"/>
      <c r="C22" s="315"/>
      <c r="D22" s="321"/>
      <c r="E22" s="20"/>
      <c r="F22" s="16"/>
      <c r="G22" s="20"/>
      <c r="H22" s="320"/>
      <c r="I22" s="30"/>
      <c r="J22" s="119"/>
      <c r="K22" s="32"/>
      <c r="L22" s="17"/>
      <c r="M22" s="18">
        <f t="shared" si="1"/>
        <v>0</v>
      </c>
      <c r="N22" s="19">
        <f t="shared" si="2"/>
        <v>0</v>
      </c>
    </row>
    <row r="23" spans="1:14" ht="14.4" x14ac:dyDescent="0.25">
      <c r="A23" s="12" t="str">
        <f t="shared" si="0"/>
        <v/>
      </c>
      <c r="B23" s="13"/>
      <c r="C23" s="315"/>
      <c r="D23" s="321"/>
      <c r="E23" s="20"/>
      <c r="F23" s="16"/>
      <c r="G23" s="20"/>
      <c r="H23" s="320"/>
      <c r="I23" s="30"/>
      <c r="J23" s="119"/>
      <c r="K23" s="32"/>
      <c r="L23" s="17"/>
      <c r="M23" s="18">
        <f t="shared" si="1"/>
        <v>0</v>
      </c>
      <c r="N23" s="19">
        <f t="shared" si="2"/>
        <v>0</v>
      </c>
    </row>
    <row r="24" spans="1:14" ht="14.4" x14ac:dyDescent="0.25">
      <c r="A24" s="12" t="str">
        <f t="shared" si="0"/>
        <v/>
      </c>
      <c r="B24" s="13"/>
      <c r="C24" s="315"/>
      <c r="D24" s="321"/>
      <c r="E24" s="20"/>
      <c r="F24" s="16"/>
      <c r="G24" s="20"/>
      <c r="H24" s="320"/>
      <c r="I24" s="30"/>
      <c r="J24" s="119"/>
      <c r="K24" s="32"/>
      <c r="L24" s="17"/>
      <c r="M24" s="18">
        <f t="shared" si="1"/>
        <v>0</v>
      </c>
      <c r="N24" s="19">
        <f t="shared" si="2"/>
        <v>0</v>
      </c>
    </row>
    <row r="25" spans="1:14" ht="14.4" x14ac:dyDescent="0.25">
      <c r="A25" s="12" t="str">
        <f t="shared" si="0"/>
        <v/>
      </c>
      <c r="B25" s="13"/>
      <c r="C25" s="315"/>
      <c r="D25" s="321"/>
      <c r="E25" s="20"/>
      <c r="F25" s="16"/>
      <c r="G25" s="20"/>
      <c r="H25" s="320"/>
      <c r="I25" s="30"/>
      <c r="J25" s="119"/>
      <c r="K25" s="32"/>
      <c r="L25" s="17"/>
      <c r="M25" s="18">
        <f t="shared" si="1"/>
        <v>0</v>
      </c>
      <c r="N25" s="19">
        <f t="shared" si="2"/>
        <v>0</v>
      </c>
    </row>
    <row r="26" spans="1:14" ht="14.4" x14ac:dyDescent="0.25">
      <c r="A26" s="12" t="str">
        <f t="shared" si="0"/>
        <v/>
      </c>
      <c r="B26" s="13"/>
      <c r="C26" s="315"/>
      <c r="D26" s="321"/>
      <c r="E26" s="20"/>
      <c r="F26" s="16"/>
      <c r="G26" s="20"/>
      <c r="H26" s="320"/>
      <c r="I26" s="30"/>
      <c r="J26" s="119"/>
      <c r="K26" s="32"/>
      <c r="L26" s="17"/>
      <c r="M26" s="18">
        <f t="shared" si="1"/>
        <v>0</v>
      </c>
      <c r="N26" s="19">
        <f t="shared" si="2"/>
        <v>0</v>
      </c>
    </row>
    <row r="27" spans="1:14" ht="14.4" x14ac:dyDescent="0.25">
      <c r="A27" s="12" t="str">
        <f t="shared" si="0"/>
        <v/>
      </c>
      <c r="B27" s="13"/>
      <c r="C27" s="315"/>
      <c r="D27" s="321"/>
      <c r="E27" s="20"/>
      <c r="F27" s="16"/>
      <c r="G27" s="20"/>
      <c r="H27" s="320"/>
      <c r="I27" s="30"/>
      <c r="J27" s="119"/>
      <c r="K27" s="32"/>
      <c r="L27" s="17"/>
      <c r="M27" s="18">
        <f t="shared" si="1"/>
        <v>0</v>
      </c>
      <c r="N27" s="19">
        <f t="shared" si="2"/>
        <v>0</v>
      </c>
    </row>
    <row r="28" spans="1:14" ht="14.4" x14ac:dyDescent="0.25">
      <c r="A28" s="12" t="str">
        <f t="shared" si="0"/>
        <v/>
      </c>
      <c r="B28" s="13"/>
      <c r="C28" s="14"/>
      <c r="D28" s="323"/>
      <c r="E28" s="20"/>
      <c r="F28" s="16"/>
      <c r="G28" s="20"/>
      <c r="H28" s="13"/>
      <c r="I28" s="30"/>
      <c r="J28" s="119"/>
      <c r="K28" s="32"/>
      <c r="L28" s="17"/>
      <c r="M28" s="18">
        <f t="shared" si="1"/>
        <v>0</v>
      </c>
      <c r="N28" s="19">
        <f t="shared" si="2"/>
        <v>0</v>
      </c>
    </row>
    <row r="29" spans="1:14" ht="14.4" x14ac:dyDescent="0.25">
      <c r="A29" s="12" t="str">
        <f t="shared" si="0"/>
        <v/>
      </c>
      <c r="B29" s="13"/>
      <c r="C29" s="315"/>
      <c r="D29" s="325"/>
      <c r="E29" s="20"/>
      <c r="F29" s="16"/>
      <c r="G29" s="20"/>
      <c r="H29" s="320"/>
      <c r="I29" s="30"/>
      <c r="J29" s="119"/>
      <c r="K29" s="32"/>
      <c r="L29" s="17"/>
      <c r="M29" s="18">
        <f t="shared" si="1"/>
        <v>0</v>
      </c>
      <c r="N29" s="19">
        <f t="shared" si="2"/>
        <v>0</v>
      </c>
    </row>
    <row r="30" spans="1:14" ht="14.4" x14ac:dyDescent="0.25">
      <c r="A30" s="12" t="str">
        <f t="shared" si="0"/>
        <v/>
      </c>
      <c r="B30" s="13"/>
      <c r="C30" s="315"/>
      <c r="D30" s="321"/>
      <c r="E30" s="20"/>
      <c r="F30" s="16"/>
      <c r="G30" s="20"/>
      <c r="H30" s="320"/>
      <c r="I30" s="30"/>
      <c r="J30" s="119"/>
      <c r="K30" s="32"/>
      <c r="L30" s="17"/>
      <c r="M30" s="18">
        <f t="shared" si="1"/>
        <v>0</v>
      </c>
      <c r="N30" s="19">
        <f t="shared" si="2"/>
        <v>0</v>
      </c>
    </row>
    <row r="31" spans="1:14" ht="14.4" x14ac:dyDescent="0.25">
      <c r="A31" s="12" t="str">
        <f t="shared" si="0"/>
        <v/>
      </c>
      <c r="B31" s="13"/>
      <c r="C31" s="315"/>
      <c r="D31" s="321"/>
      <c r="E31" s="20"/>
      <c r="F31" s="16"/>
      <c r="G31" s="20"/>
      <c r="H31" s="320"/>
      <c r="I31" s="30"/>
      <c r="J31" s="119"/>
      <c r="K31" s="32"/>
      <c r="L31" s="17"/>
      <c r="M31" s="18">
        <f t="shared" si="1"/>
        <v>0</v>
      </c>
      <c r="N31" s="19">
        <f t="shared" si="2"/>
        <v>0</v>
      </c>
    </row>
    <row r="32" spans="1:14" ht="14.4" x14ac:dyDescent="0.25">
      <c r="A32" s="12" t="str">
        <f t="shared" si="0"/>
        <v/>
      </c>
      <c r="B32" s="13"/>
      <c r="C32" s="315"/>
      <c r="D32" s="321"/>
      <c r="E32" s="20"/>
      <c r="F32" s="16"/>
      <c r="G32" s="20"/>
      <c r="H32" s="320"/>
      <c r="I32" s="30"/>
      <c r="J32" s="119"/>
      <c r="K32" s="32"/>
      <c r="L32" s="17"/>
      <c r="M32" s="18">
        <f t="shared" si="1"/>
        <v>0</v>
      </c>
      <c r="N32" s="19">
        <f t="shared" si="2"/>
        <v>0</v>
      </c>
    </row>
    <row r="33" spans="1:14" ht="14.4" x14ac:dyDescent="0.25">
      <c r="A33" s="12" t="str">
        <f t="shared" si="0"/>
        <v/>
      </c>
      <c r="B33" s="13"/>
      <c r="C33" s="315"/>
      <c r="D33" s="321"/>
      <c r="E33" s="20"/>
      <c r="F33" s="16"/>
      <c r="G33" s="20"/>
      <c r="H33" s="320"/>
      <c r="I33" s="30"/>
      <c r="J33" s="119"/>
      <c r="K33" s="32"/>
      <c r="L33" s="17"/>
      <c r="M33" s="18">
        <f t="shared" si="1"/>
        <v>0</v>
      </c>
      <c r="N33" s="19">
        <f t="shared" si="2"/>
        <v>0</v>
      </c>
    </row>
    <row r="34" spans="1:14" ht="14.4" x14ac:dyDescent="0.25">
      <c r="A34" s="12" t="str">
        <f t="shared" si="0"/>
        <v/>
      </c>
      <c r="B34" s="13"/>
      <c r="C34" s="315"/>
      <c r="D34" s="321"/>
      <c r="E34" s="20"/>
      <c r="F34" s="16"/>
      <c r="G34" s="20"/>
      <c r="H34" s="237"/>
      <c r="I34" s="30"/>
      <c r="J34" s="119"/>
      <c r="K34" s="32"/>
      <c r="L34" s="17"/>
      <c r="M34" s="18">
        <f t="shared" si="1"/>
        <v>0</v>
      </c>
      <c r="N34" s="19">
        <f t="shared" si="2"/>
        <v>0</v>
      </c>
    </row>
    <row r="35" spans="1:14" ht="14.4" x14ac:dyDescent="0.25">
      <c r="A35" s="12" t="str">
        <f t="shared" si="0"/>
        <v/>
      </c>
      <c r="B35" s="13"/>
      <c r="C35" s="315"/>
      <c r="D35" s="321"/>
      <c r="E35" s="20"/>
      <c r="F35" s="16"/>
      <c r="G35" s="20"/>
      <c r="H35" s="237"/>
      <c r="I35" s="30"/>
      <c r="J35" s="119"/>
      <c r="K35" s="32"/>
      <c r="L35" s="17"/>
      <c r="M35" s="18">
        <f t="shared" si="1"/>
        <v>0</v>
      </c>
      <c r="N35" s="19">
        <f t="shared" si="2"/>
        <v>0</v>
      </c>
    </row>
    <row r="36" spans="1:14" ht="14.4" x14ac:dyDescent="0.25">
      <c r="A36" s="12" t="str">
        <f t="shared" si="0"/>
        <v/>
      </c>
      <c r="B36" s="13"/>
      <c r="C36" s="315"/>
      <c r="D36" s="321"/>
      <c r="E36" s="20"/>
      <c r="F36" s="16"/>
      <c r="G36" s="20"/>
      <c r="H36" s="13"/>
      <c r="I36" s="30"/>
      <c r="J36" s="119"/>
      <c r="K36" s="32"/>
      <c r="L36" s="17"/>
      <c r="M36" s="18">
        <f t="shared" si="1"/>
        <v>0</v>
      </c>
      <c r="N36" s="19">
        <f t="shared" si="2"/>
        <v>0</v>
      </c>
    </row>
    <row r="37" spans="1:14" ht="14.4" x14ac:dyDescent="0.25">
      <c r="A37" s="12"/>
      <c r="B37" s="13"/>
      <c r="C37" s="14"/>
      <c r="D37" s="323"/>
      <c r="E37" s="20"/>
      <c r="F37" s="16"/>
      <c r="G37" s="20"/>
      <c r="H37" s="13"/>
      <c r="I37" s="30"/>
      <c r="J37" s="119"/>
      <c r="K37" s="32"/>
      <c r="L37" s="17"/>
      <c r="M37" s="18">
        <f t="shared" si="1"/>
        <v>0</v>
      </c>
      <c r="N37" s="19">
        <f t="shared" si="2"/>
        <v>0</v>
      </c>
    </row>
    <row r="38" spans="1:14" ht="14.4" x14ac:dyDescent="0.25">
      <c r="A38" s="12" t="str">
        <f t="shared" ref="A38:A47" si="3">CONCATENATE(B38,C38,D38)</f>
        <v/>
      </c>
      <c r="B38" s="13"/>
      <c r="C38" s="315"/>
      <c r="D38" s="321"/>
      <c r="E38" s="20"/>
      <c r="F38" s="16"/>
      <c r="G38" s="322"/>
      <c r="H38" s="13"/>
      <c r="I38" s="30"/>
      <c r="J38" s="119"/>
      <c r="K38" s="32"/>
      <c r="L38" s="17"/>
      <c r="M38" s="18">
        <f t="shared" si="1"/>
        <v>0</v>
      </c>
      <c r="N38" s="19">
        <f t="shared" si="2"/>
        <v>0</v>
      </c>
    </row>
    <row r="39" spans="1:14" ht="14.4" x14ac:dyDescent="0.25">
      <c r="A39" s="12" t="str">
        <f t="shared" si="3"/>
        <v/>
      </c>
      <c r="B39" s="13"/>
      <c r="C39" s="315"/>
      <c r="D39" s="321"/>
      <c r="E39" s="20"/>
      <c r="F39" s="16"/>
      <c r="G39" s="322"/>
      <c r="H39" s="13"/>
      <c r="I39" s="30"/>
      <c r="J39" s="119"/>
      <c r="K39" s="32"/>
      <c r="L39" s="17"/>
      <c r="M39" s="18">
        <f t="shared" si="1"/>
        <v>0</v>
      </c>
      <c r="N39" s="19">
        <f t="shared" si="2"/>
        <v>0</v>
      </c>
    </row>
    <row r="40" spans="1:14" ht="14.4" x14ac:dyDescent="0.25">
      <c r="A40" s="12" t="str">
        <f t="shared" si="3"/>
        <v/>
      </c>
      <c r="B40" s="13"/>
      <c r="C40" s="315"/>
      <c r="D40" s="321"/>
      <c r="E40" s="20"/>
      <c r="F40" s="16"/>
      <c r="G40" s="322"/>
      <c r="H40" s="13"/>
      <c r="I40" s="30"/>
      <c r="J40" s="119"/>
      <c r="K40" s="32"/>
      <c r="L40" s="17"/>
      <c r="M40" s="18">
        <f t="shared" si="1"/>
        <v>0</v>
      </c>
      <c r="N40" s="19">
        <f t="shared" si="2"/>
        <v>0</v>
      </c>
    </row>
    <row r="41" spans="1:14" ht="14.4" x14ac:dyDescent="0.25">
      <c r="A41" s="12" t="str">
        <f t="shared" si="3"/>
        <v/>
      </c>
      <c r="B41" s="13"/>
      <c r="C41" s="315"/>
      <c r="D41" s="321"/>
      <c r="E41" s="20"/>
      <c r="F41" s="16"/>
      <c r="G41" s="322"/>
      <c r="H41" s="13"/>
      <c r="I41" s="30"/>
      <c r="J41" s="119"/>
      <c r="K41" s="32"/>
      <c r="L41" s="17"/>
      <c r="M41" s="18">
        <f t="shared" si="1"/>
        <v>0</v>
      </c>
      <c r="N41" s="19">
        <f t="shared" si="2"/>
        <v>0</v>
      </c>
    </row>
    <row r="42" spans="1:14" ht="14.4" x14ac:dyDescent="0.25">
      <c r="A42" s="12" t="str">
        <f t="shared" si="3"/>
        <v/>
      </c>
      <c r="B42" s="13"/>
      <c r="C42" s="315"/>
      <c r="D42" s="321"/>
      <c r="E42" s="20"/>
      <c r="F42" s="16"/>
      <c r="G42" s="322"/>
      <c r="H42" s="13"/>
      <c r="I42" s="30"/>
      <c r="J42" s="119"/>
      <c r="K42" s="32"/>
      <c r="L42" s="17"/>
      <c r="M42" s="18">
        <f t="shared" si="1"/>
        <v>0</v>
      </c>
      <c r="N42" s="19">
        <f t="shared" si="2"/>
        <v>0</v>
      </c>
    </row>
    <row r="43" spans="1:14" ht="14.4" x14ac:dyDescent="0.25">
      <c r="A43" s="12" t="str">
        <f t="shared" si="3"/>
        <v/>
      </c>
      <c r="B43" s="13"/>
      <c r="C43" s="315"/>
      <c r="D43" s="321"/>
      <c r="E43" s="20"/>
      <c r="F43" s="16"/>
      <c r="G43" s="322"/>
      <c r="H43" s="13"/>
      <c r="I43" s="30"/>
      <c r="J43" s="119"/>
      <c r="K43" s="32"/>
      <c r="L43" s="17"/>
      <c r="M43" s="18">
        <f t="shared" si="1"/>
        <v>0</v>
      </c>
      <c r="N43" s="19">
        <f t="shared" si="2"/>
        <v>0</v>
      </c>
    </row>
    <row r="44" spans="1:14" ht="14.4" x14ac:dyDescent="0.25">
      <c r="A44" s="12" t="str">
        <f t="shared" si="3"/>
        <v/>
      </c>
      <c r="B44" s="13"/>
      <c r="C44" s="315"/>
      <c r="D44" s="321"/>
      <c r="E44" s="20"/>
      <c r="F44" s="16"/>
      <c r="G44" s="322"/>
      <c r="H44" s="13"/>
      <c r="I44" s="30"/>
      <c r="J44" s="119"/>
      <c r="K44" s="32"/>
      <c r="L44" s="17"/>
      <c r="M44" s="18">
        <f t="shared" si="1"/>
        <v>0</v>
      </c>
      <c r="N44" s="19">
        <f t="shared" si="2"/>
        <v>0</v>
      </c>
    </row>
    <row r="45" spans="1:14" ht="14.4" x14ac:dyDescent="0.25">
      <c r="A45" s="12" t="str">
        <f t="shared" si="3"/>
        <v/>
      </c>
      <c r="B45" s="13"/>
      <c r="C45" s="315"/>
      <c r="D45" s="321"/>
      <c r="E45" s="20"/>
      <c r="F45" s="16"/>
      <c r="G45" s="271"/>
      <c r="H45" s="13"/>
      <c r="I45" s="30"/>
      <c r="J45" s="119"/>
      <c r="K45" s="32"/>
      <c r="L45" s="17"/>
      <c r="M45" s="18">
        <f t="shared" si="1"/>
        <v>0</v>
      </c>
      <c r="N45" s="19">
        <f t="shared" si="2"/>
        <v>0</v>
      </c>
    </row>
    <row r="46" spans="1:14" ht="14.4" x14ac:dyDescent="0.25">
      <c r="A46" s="12" t="str">
        <f t="shared" si="3"/>
        <v/>
      </c>
      <c r="B46" s="13"/>
      <c r="C46" s="315"/>
      <c r="D46" s="321"/>
      <c r="E46" s="20"/>
      <c r="F46" s="16"/>
      <c r="G46" s="271"/>
      <c r="H46" s="13"/>
      <c r="I46" s="30"/>
      <c r="J46" s="119"/>
      <c r="K46" s="32"/>
      <c r="L46" s="17"/>
      <c r="M46" s="18">
        <f t="shared" si="1"/>
        <v>0</v>
      </c>
      <c r="N46" s="19">
        <f t="shared" si="2"/>
        <v>0</v>
      </c>
    </row>
    <row r="47" spans="1:14" ht="14.4" x14ac:dyDescent="0.25">
      <c r="A47" s="12" t="str">
        <f t="shared" si="3"/>
        <v/>
      </c>
      <c r="B47" s="13"/>
      <c r="C47" s="315"/>
      <c r="D47" s="321"/>
      <c r="E47" s="20"/>
      <c r="F47" s="16"/>
      <c r="G47" s="271"/>
      <c r="H47" s="13"/>
      <c r="I47" s="30"/>
      <c r="J47" s="119"/>
      <c r="K47" s="32"/>
      <c r="L47" s="17"/>
      <c r="M47" s="18">
        <f t="shared" si="1"/>
        <v>0</v>
      </c>
      <c r="N47" s="19">
        <f t="shared" si="2"/>
        <v>0</v>
      </c>
    </row>
    <row r="48" spans="1:14" ht="14.4" x14ac:dyDescent="0.25">
      <c r="A48" s="12"/>
      <c r="B48" s="13"/>
      <c r="C48" s="14"/>
      <c r="D48" s="323"/>
      <c r="E48" s="20"/>
      <c r="F48" s="16"/>
      <c r="G48" s="20"/>
      <c r="H48" s="13"/>
      <c r="I48" s="30"/>
      <c r="J48" s="119"/>
      <c r="K48" s="32"/>
      <c r="L48" s="17"/>
      <c r="M48" s="18"/>
      <c r="N48" s="19"/>
    </row>
    <row r="49" spans="1:14" ht="14.4" x14ac:dyDescent="0.25">
      <c r="A49" s="12" t="str">
        <f t="shared" ref="A49:A80" si="4">CONCATENATE(B49,C49,D49)</f>
        <v/>
      </c>
      <c r="B49" s="13"/>
      <c r="C49" s="14"/>
      <c r="D49" s="323"/>
      <c r="E49" s="20"/>
      <c r="F49" s="16"/>
      <c r="G49" s="20"/>
      <c r="H49" s="13"/>
      <c r="I49" s="30"/>
      <c r="J49" s="119"/>
      <c r="K49" s="32"/>
      <c r="L49" s="17"/>
      <c r="M49" s="18"/>
      <c r="N49" s="19"/>
    </row>
    <row r="50" spans="1:14" ht="14.4" x14ac:dyDescent="0.25">
      <c r="A50" s="12" t="str">
        <f t="shared" si="4"/>
        <v/>
      </c>
      <c r="B50" s="13"/>
      <c r="C50" s="14"/>
      <c r="D50" s="323"/>
      <c r="E50" s="20"/>
      <c r="F50" s="16"/>
      <c r="G50" s="20"/>
      <c r="H50" s="13"/>
      <c r="I50" s="30"/>
      <c r="J50" s="119"/>
      <c r="K50" s="32"/>
      <c r="L50" s="17"/>
      <c r="M50" s="18"/>
      <c r="N50" s="19"/>
    </row>
    <row r="51" spans="1:14" ht="14.4" x14ac:dyDescent="0.25">
      <c r="A51" s="12" t="str">
        <f t="shared" si="4"/>
        <v/>
      </c>
      <c r="B51" s="13"/>
      <c r="C51" s="14"/>
      <c r="D51" s="323"/>
      <c r="E51" s="20"/>
      <c r="F51" s="16"/>
      <c r="G51" s="20"/>
      <c r="H51" s="13"/>
      <c r="I51" s="30"/>
      <c r="J51" s="119"/>
      <c r="K51" s="32"/>
      <c r="L51" s="17"/>
      <c r="M51" s="18"/>
      <c r="N51" s="19"/>
    </row>
    <row r="52" spans="1:14" ht="14.4" x14ac:dyDescent="0.25">
      <c r="A52" s="12" t="str">
        <f t="shared" si="4"/>
        <v/>
      </c>
      <c r="B52" s="13"/>
      <c r="C52" s="14"/>
      <c r="D52" s="323"/>
      <c r="E52" s="20"/>
      <c r="F52" s="16"/>
      <c r="G52" s="20"/>
      <c r="H52" s="13"/>
      <c r="I52" s="30"/>
      <c r="J52" s="119"/>
      <c r="K52" s="32"/>
      <c r="L52" s="17"/>
      <c r="M52" s="18"/>
      <c r="N52" s="19"/>
    </row>
    <row r="53" spans="1:14" ht="14.4" x14ac:dyDescent="0.25">
      <c r="A53" s="12" t="str">
        <f t="shared" si="4"/>
        <v/>
      </c>
      <c r="B53" s="13"/>
      <c r="C53" s="14"/>
      <c r="D53" s="323"/>
      <c r="E53" s="20"/>
      <c r="F53" s="16"/>
      <c r="G53" s="20"/>
      <c r="H53" s="13"/>
      <c r="I53" s="30"/>
      <c r="J53" s="119"/>
      <c r="K53" s="32"/>
      <c r="L53" s="17"/>
      <c r="M53" s="18"/>
      <c r="N53" s="19"/>
    </row>
    <row r="54" spans="1:14" ht="14.4" x14ac:dyDescent="0.25">
      <c r="A54" s="12" t="str">
        <f t="shared" si="4"/>
        <v/>
      </c>
      <c r="B54" s="13"/>
      <c r="C54" s="14"/>
      <c r="D54" s="323"/>
      <c r="E54" s="20"/>
      <c r="F54" s="16"/>
      <c r="G54" s="20"/>
      <c r="H54" s="13"/>
      <c r="I54" s="30"/>
      <c r="J54" s="119"/>
      <c r="K54" s="32"/>
      <c r="L54" s="17"/>
      <c r="M54" s="18"/>
      <c r="N54" s="19"/>
    </row>
    <row r="55" spans="1:14" ht="14.4" x14ac:dyDescent="0.25">
      <c r="A55" s="12" t="str">
        <f t="shared" si="4"/>
        <v/>
      </c>
      <c r="B55" s="13"/>
      <c r="C55" s="14"/>
      <c r="D55" s="323"/>
      <c r="E55" s="20"/>
      <c r="F55" s="16"/>
      <c r="G55" s="20"/>
      <c r="H55" s="13"/>
      <c r="I55" s="30"/>
      <c r="J55" s="119"/>
      <c r="K55" s="32"/>
      <c r="L55" s="17"/>
      <c r="M55" s="18"/>
      <c r="N55" s="19"/>
    </row>
    <row r="56" spans="1:14" ht="14.4" x14ac:dyDescent="0.25">
      <c r="A56" s="12" t="str">
        <f t="shared" si="4"/>
        <v/>
      </c>
      <c r="B56" s="13"/>
      <c r="C56" s="14"/>
      <c r="D56" s="323"/>
      <c r="E56" s="20"/>
      <c r="F56" s="16"/>
      <c r="G56" s="20"/>
      <c r="H56" s="13"/>
      <c r="I56" s="30"/>
      <c r="J56" s="119"/>
      <c r="K56" s="32"/>
      <c r="L56" s="17"/>
      <c r="M56" s="18"/>
      <c r="N56" s="19"/>
    </row>
    <row r="57" spans="1:14" ht="14.4" x14ac:dyDescent="0.25">
      <c r="A57" s="12" t="str">
        <f t="shared" si="4"/>
        <v/>
      </c>
      <c r="B57" s="13"/>
      <c r="C57" s="14"/>
      <c r="D57" s="323"/>
      <c r="E57" s="20"/>
      <c r="F57" s="16"/>
      <c r="G57" s="20"/>
      <c r="H57" s="13"/>
      <c r="I57" s="30"/>
      <c r="J57" s="119"/>
      <c r="K57" s="32"/>
      <c r="L57" s="17"/>
      <c r="M57" s="18"/>
      <c r="N57" s="19"/>
    </row>
    <row r="58" spans="1:14" ht="14.4" x14ac:dyDescent="0.25">
      <c r="A58" s="12" t="str">
        <f t="shared" si="4"/>
        <v/>
      </c>
      <c r="B58" s="13"/>
      <c r="C58" s="14"/>
      <c r="D58" s="323"/>
      <c r="E58" s="20"/>
      <c r="F58" s="16"/>
      <c r="G58" s="20"/>
      <c r="H58" s="13"/>
      <c r="I58" s="30"/>
      <c r="J58" s="119"/>
      <c r="K58" s="32"/>
      <c r="L58" s="17"/>
      <c r="M58" s="18"/>
      <c r="N58" s="19"/>
    </row>
    <row r="59" spans="1:14" ht="14.4" x14ac:dyDescent="0.25">
      <c r="A59" s="12" t="str">
        <f t="shared" si="4"/>
        <v/>
      </c>
      <c r="B59" s="13"/>
      <c r="C59" s="14"/>
      <c r="D59" s="323"/>
      <c r="E59" s="20"/>
      <c r="F59" s="16"/>
      <c r="G59" s="20"/>
      <c r="H59" s="13"/>
      <c r="I59" s="30"/>
      <c r="J59" s="119"/>
      <c r="K59" s="32"/>
      <c r="L59" s="17"/>
      <c r="M59" s="18"/>
      <c r="N59" s="19"/>
    </row>
    <row r="60" spans="1:14" ht="14.4" x14ac:dyDescent="0.25">
      <c r="A60" s="12" t="str">
        <f t="shared" si="4"/>
        <v/>
      </c>
      <c r="B60" s="13"/>
      <c r="C60" s="14"/>
      <c r="D60" s="323"/>
      <c r="E60" s="20"/>
      <c r="F60" s="16"/>
      <c r="G60" s="20"/>
      <c r="H60" s="13"/>
      <c r="I60" s="30"/>
      <c r="J60" s="119"/>
      <c r="K60" s="32"/>
      <c r="L60" s="17"/>
      <c r="M60" s="18"/>
      <c r="N60" s="19"/>
    </row>
    <row r="61" spans="1:14" ht="14.4" x14ac:dyDescent="0.25">
      <c r="A61" s="12" t="str">
        <f t="shared" si="4"/>
        <v/>
      </c>
      <c r="B61" s="13"/>
      <c r="C61" s="14"/>
      <c r="D61" s="323"/>
      <c r="E61" s="20"/>
      <c r="F61" s="16"/>
      <c r="G61" s="20"/>
      <c r="H61" s="13"/>
      <c r="I61" s="30"/>
      <c r="J61" s="119"/>
      <c r="K61" s="32"/>
      <c r="L61" s="17"/>
      <c r="M61" s="18"/>
      <c r="N61" s="19"/>
    </row>
    <row r="62" spans="1:14" ht="14.4" x14ac:dyDescent="0.25">
      <c r="A62" s="12" t="str">
        <f t="shared" si="4"/>
        <v/>
      </c>
      <c r="B62" s="13"/>
      <c r="C62" s="14"/>
      <c r="D62" s="323"/>
      <c r="E62" s="20"/>
      <c r="F62" s="16"/>
      <c r="G62" s="20"/>
      <c r="H62" s="13"/>
      <c r="I62" s="30"/>
      <c r="J62" s="119"/>
      <c r="K62" s="32"/>
      <c r="L62" s="17"/>
      <c r="M62" s="18"/>
      <c r="N62" s="19"/>
    </row>
    <row r="63" spans="1:14" ht="14.4" x14ac:dyDescent="0.25">
      <c r="A63" s="12" t="str">
        <f t="shared" si="4"/>
        <v/>
      </c>
      <c r="B63" s="13"/>
      <c r="C63" s="14"/>
      <c r="D63" s="323"/>
      <c r="E63" s="20"/>
      <c r="F63" s="16"/>
      <c r="G63" s="20"/>
      <c r="H63" s="13"/>
      <c r="I63" s="30"/>
      <c r="J63" s="119"/>
      <c r="K63" s="32"/>
      <c r="L63" s="17"/>
      <c r="M63" s="18"/>
      <c r="N63" s="19"/>
    </row>
    <row r="64" spans="1:14" ht="14.4" x14ac:dyDescent="0.25">
      <c r="A64" s="12" t="str">
        <f t="shared" si="4"/>
        <v/>
      </c>
      <c r="B64" s="13"/>
      <c r="C64" s="14"/>
      <c r="D64" s="323"/>
      <c r="E64" s="20"/>
      <c r="F64" s="16"/>
      <c r="G64" s="20"/>
      <c r="H64" s="13"/>
      <c r="I64" s="30"/>
      <c r="J64" s="119"/>
      <c r="K64" s="32"/>
      <c r="L64" s="17"/>
      <c r="M64" s="18"/>
      <c r="N64" s="19"/>
    </row>
    <row r="65" spans="1:14" ht="14.4" x14ac:dyDescent="0.25">
      <c r="A65" s="12" t="str">
        <f t="shared" si="4"/>
        <v/>
      </c>
      <c r="B65" s="13"/>
      <c r="C65" s="14"/>
      <c r="D65" s="323"/>
      <c r="E65" s="20"/>
      <c r="F65" s="16"/>
      <c r="G65" s="20"/>
      <c r="H65" s="13"/>
      <c r="I65" s="30"/>
      <c r="J65" s="119"/>
      <c r="K65" s="32"/>
      <c r="L65" s="17"/>
      <c r="M65" s="18"/>
      <c r="N65" s="19"/>
    </row>
    <row r="66" spans="1:14" ht="14.4" x14ac:dyDescent="0.25">
      <c r="A66" s="12" t="str">
        <f t="shared" si="4"/>
        <v/>
      </c>
      <c r="B66" s="13"/>
      <c r="C66" s="14"/>
      <c r="D66" s="323"/>
      <c r="E66" s="20"/>
      <c r="F66" s="16"/>
      <c r="G66" s="20"/>
      <c r="H66" s="13"/>
      <c r="I66" s="30"/>
      <c r="J66" s="119"/>
      <c r="K66" s="32"/>
      <c r="L66" s="17"/>
      <c r="M66" s="18"/>
      <c r="N66" s="19"/>
    </row>
    <row r="67" spans="1:14" ht="14.4" x14ac:dyDescent="0.25">
      <c r="A67" s="12" t="str">
        <f t="shared" si="4"/>
        <v/>
      </c>
      <c r="B67" s="13"/>
      <c r="C67" s="14"/>
      <c r="D67" s="323"/>
      <c r="E67" s="20"/>
      <c r="F67" s="16"/>
      <c r="G67" s="20"/>
      <c r="H67" s="13"/>
      <c r="I67" s="30"/>
      <c r="J67" s="119"/>
      <c r="K67" s="32"/>
      <c r="L67" s="17"/>
      <c r="M67" s="18"/>
      <c r="N67" s="19"/>
    </row>
    <row r="68" spans="1:14" ht="14.4" x14ac:dyDescent="0.25">
      <c r="A68" s="12" t="str">
        <f t="shared" si="4"/>
        <v/>
      </c>
      <c r="B68" s="13"/>
      <c r="C68" s="14"/>
      <c r="D68" s="323"/>
      <c r="E68" s="20"/>
      <c r="F68" s="16"/>
      <c r="G68" s="20"/>
      <c r="H68" s="13"/>
      <c r="I68" s="30"/>
      <c r="J68" s="119"/>
      <c r="K68" s="32"/>
      <c r="L68" s="17"/>
      <c r="M68" s="18"/>
      <c r="N68" s="19"/>
    </row>
    <row r="69" spans="1:14" ht="14.4" x14ac:dyDescent="0.25">
      <c r="A69" s="12" t="str">
        <f t="shared" si="4"/>
        <v/>
      </c>
      <c r="B69" s="13"/>
      <c r="C69" s="14"/>
      <c r="D69" s="323"/>
      <c r="E69" s="20"/>
      <c r="F69" s="16"/>
      <c r="G69" s="20"/>
      <c r="H69" s="13"/>
      <c r="I69" s="30"/>
      <c r="J69" s="119"/>
      <c r="K69" s="32"/>
      <c r="L69" s="17"/>
      <c r="M69" s="18"/>
      <c r="N69" s="19"/>
    </row>
    <row r="70" spans="1:14" ht="14.4" x14ac:dyDescent="0.25">
      <c r="A70" s="12" t="str">
        <f t="shared" si="4"/>
        <v/>
      </c>
      <c r="B70" s="13"/>
      <c r="C70" s="14"/>
      <c r="D70" s="323"/>
      <c r="E70" s="20"/>
      <c r="F70" s="16"/>
      <c r="G70" s="20"/>
      <c r="H70" s="13"/>
      <c r="I70" s="30"/>
      <c r="J70" s="119"/>
      <c r="K70" s="32"/>
      <c r="L70" s="17"/>
      <c r="M70" s="18"/>
      <c r="N70" s="19"/>
    </row>
    <row r="71" spans="1:14" ht="14.4" x14ac:dyDescent="0.25">
      <c r="A71" s="12" t="str">
        <f t="shared" si="4"/>
        <v/>
      </c>
      <c r="B71" s="13"/>
      <c r="C71" s="14"/>
      <c r="D71" s="323"/>
      <c r="E71" s="20"/>
      <c r="F71" s="16"/>
      <c r="G71" s="20"/>
      <c r="H71" s="13"/>
      <c r="I71" s="30"/>
      <c r="J71" s="119"/>
      <c r="K71" s="32"/>
      <c r="L71" s="17"/>
      <c r="M71" s="18"/>
      <c r="N71" s="19"/>
    </row>
    <row r="72" spans="1:14" ht="14.4" x14ac:dyDescent="0.25">
      <c r="A72" s="12" t="str">
        <f t="shared" si="4"/>
        <v/>
      </c>
      <c r="B72" s="13"/>
      <c r="C72" s="14"/>
      <c r="D72" s="323"/>
      <c r="E72" s="20"/>
      <c r="F72" s="16"/>
      <c r="G72" s="20"/>
      <c r="H72" s="13"/>
      <c r="I72" s="30"/>
      <c r="J72" s="119"/>
      <c r="K72" s="32"/>
      <c r="L72" s="17"/>
      <c r="M72" s="18"/>
      <c r="N72" s="19"/>
    </row>
    <row r="73" spans="1:14" ht="14.4" x14ac:dyDescent="0.25">
      <c r="A73" s="12" t="str">
        <f t="shared" si="4"/>
        <v/>
      </c>
      <c r="B73" s="13"/>
      <c r="C73" s="14"/>
      <c r="D73" s="323"/>
      <c r="E73" s="20"/>
      <c r="F73" s="16"/>
      <c r="G73" s="20"/>
      <c r="H73" s="13"/>
      <c r="I73" s="30"/>
      <c r="J73" s="119"/>
      <c r="K73" s="32"/>
      <c r="L73" s="17"/>
      <c r="M73" s="18"/>
      <c r="N73" s="19"/>
    </row>
    <row r="74" spans="1:14" ht="14.4" x14ac:dyDescent="0.25">
      <c r="A74" s="12" t="str">
        <f t="shared" si="4"/>
        <v/>
      </c>
      <c r="B74" s="13"/>
      <c r="C74" s="14"/>
      <c r="D74" s="323"/>
      <c r="E74" s="20"/>
      <c r="F74" s="16"/>
      <c r="G74" s="20"/>
      <c r="H74" s="13"/>
      <c r="I74" s="30"/>
      <c r="J74" s="119"/>
      <c r="K74" s="32"/>
      <c r="L74" s="17"/>
      <c r="M74" s="18"/>
      <c r="N74" s="19"/>
    </row>
    <row r="75" spans="1:14" ht="14.4" x14ac:dyDescent="0.25">
      <c r="A75" s="12" t="str">
        <f t="shared" si="4"/>
        <v/>
      </c>
      <c r="B75" s="13"/>
      <c r="C75" s="14"/>
      <c r="D75" s="323"/>
      <c r="E75" s="20"/>
      <c r="F75" s="16"/>
      <c r="G75" s="20"/>
      <c r="H75" s="13"/>
      <c r="I75" s="30"/>
      <c r="J75" s="119"/>
      <c r="K75" s="32"/>
      <c r="L75" s="17"/>
      <c r="M75" s="18"/>
      <c r="N75" s="19"/>
    </row>
    <row r="76" spans="1:14" ht="14.4" x14ac:dyDescent="0.25">
      <c r="A76" s="12" t="str">
        <f t="shared" si="4"/>
        <v/>
      </c>
      <c r="B76" s="13"/>
      <c r="C76" s="14"/>
      <c r="D76" s="323"/>
      <c r="E76" s="20"/>
      <c r="F76" s="16"/>
      <c r="G76" s="20"/>
      <c r="H76" s="13"/>
      <c r="I76" s="30"/>
      <c r="J76" s="119"/>
      <c r="K76" s="32"/>
      <c r="L76" s="17"/>
      <c r="M76" s="18"/>
      <c r="N76" s="19"/>
    </row>
    <row r="77" spans="1:14" ht="14.4" x14ac:dyDescent="0.25">
      <c r="A77" s="12" t="str">
        <f t="shared" si="4"/>
        <v/>
      </c>
      <c r="B77" s="13"/>
      <c r="C77" s="14"/>
      <c r="D77" s="323"/>
      <c r="E77" s="20"/>
      <c r="F77" s="16"/>
      <c r="G77" s="20"/>
      <c r="H77" s="13"/>
      <c r="I77" s="30"/>
      <c r="J77" s="119"/>
      <c r="K77" s="32"/>
      <c r="L77" s="17"/>
      <c r="M77" s="18"/>
      <c r="N77" s="19"/>
    </row>
    <row r="78" spans="1:14" ht="14.4" x14ac:dyDescent="0.25">
      <c r="A78" s="12" t="str">
        <f t="shared" si="4"/>
        <v/>
      </c>
      <c r="B78" s="13"/>
      <c r="C78" s="14"/>
      <c r="D78" s="323"/>
      <c r="E78" s="20"/>
      <c r="F78" s="16"/>
      <c r="G78" s="20"/>
      <c r="H78" s="13"/>
      <c r="I78" s="30"/>
      <c r="J78" s="119"/>
      <c r="K78" s="32"/>
      <c r="L78" s="17"/>
      <c r="M78" s="18"/>
      <c r="N78" s="19"/>
    </row>
    <row r="79" spans="1:14" ht="14.4" x14ac:dyDescent="0.25">
      <c r="A79" s="12" t="str">
        <f t="shared" si="4"/>
        <v/>
      </c>
      <c r="B79" s="13"/>
      <c r="C79" s="14"/>
      <c r="D79" s="323"/>
      <c r="E79" s="20"/>
      <c r="F79" s="16"/>
      <c r="G79" s="20"/>
      <c r="H79" s="13"/>
      <c r="I79" s="30"/>
      <c r="J79" s="119"/>
      <c r="K79" s="32"/>
      <c r="L79" s="17"/>
      <c r="M79" s="18"/>
      <c r="N79" s="19"/>
    </row>
    <row r="80" spans="1:14" ht="14.4" x14ac:dyDescent="0.25">
      <c r="A80" s="12" t="str">
        <f t="shared" si="4"/>
        <v/>
      </c>
      <c r="B80" s="13"/>
      <c r="C80" s="14"/>
      <c r="D80" s="323"/>
      <c r="E80" s="20"/>
      <c r="F80" s="16"/>
      <c r="G80" s="20"/>
      <c r="H80" s="13"/>
      <c r="I80" s="30"/>
      <c r="J80" s="119"/>
      <c r="K80" s="32"/>
      <c r="L80" s="17"/>
      <c r="M80" s="18"/>
      <c r="N80" s="19"/>
    </row>
    <row r="81" spans="1:14" ht="14.4" x14ac:dyDescent="0.25">
      <c r="A81" s="12" t="str">
        <f t="shared" ref="A81:A98" si="5">CONCATENATE(B81,C81,D81)</f>
        <v/>
      </c>
      <c r="B81" s="13"/>
      <c r="C81" s="14"/>
      <c r="D81" s="323"/>
      <c r="E81" s="20"/>
      <c r="F81" s="16"/>
      <c r="G81" s="20"/>
      <c r="H81" s="13"/>
      <c r="I81" s="30"/>
      <c r="J81" s="119"/>
      <c r="K81" s="32"/>
      <c r="L81" s="17"/>
      <c r="M81" s="18"/>
      <c r="N81" s="19"/>
    </row>
    <row r="82" spans="1:14" ht="14.4" x14ac:dyDescent="0.25">
      <c r="A82" s="12" t="str">
        <f t="shared" si="5"/>
        <v/>
      </c>
      <c r="B82" s="13"/>
      <c r="C82" s="14"/>
      <c r="D82" s="323"/>
      <c r="E82" s="20"/>
      <c r="F82" s="16"/>
      <c r="G82" s="20"/>
      <c r="H82" s="13"/>
      <c r="I82" s="30"/>
      <c r="J82" s="119"/>
      <c r="K82" s="32"/>
      <c r="L82" s="17"/>
      <c r="M82" s="18"/>
      <c r="N82" s="19"/>
    </row>
    <row r="83" spans="1:14" ht="14.4" x14ac:dyDescent="0.25">
      <c r="A83" s="12" t="str">
        <f t="shared" si="5"/>
        <v/>
      </c>
      <c r="B83" s="13"/>
      <c r="C83" s="14"/>
      <c r="D83" s="323"/>
      <c r="E83" s="20"/>
      <c r="F83" s="16"/>
      <c r="G83" s="20"/>
      <c r="H83" s="13"/>
      <c r="I83" s="30"/>
      <c r="J83" s="119"/>
      <c r="K83" s="32"/>
      <c r="L83" s="17"/>
      <c r="M83" s="18"/>
      <c r="N83" s="19"/>
    </row>
    <row r="84" spans="1:14" ht="14.4" x14ac:dyDescent="0.25">
      <c r="A84" s="12" t="str">
        <f t="shared" si="5"/>
        <v/>
      </c>
      <c r="B84" s="13"/>
      <c r="C84" s="14"/>
      <c r="D84" s="323"/>
      <c r="E84" s="20"/>
      <c r="F84" s="16"/>
      <c r="G84" s="20"/>
      <c r="H84" s="13"/>
      <c r="I84" s="30"/>
      <c r="J84" s="119"/>
      <c r="K84" s="32"/>
      <c r="L84" s="17"/>
      <c r="M84" s="18"/>
      <c r="N84" s="19"/>
    </row>
    <row r="85" spans="1:14" ht="14.4" x14ac:dyDescent="0.25">
      <c r="A85" s="12" t="str">
        <f t="shared" si="5"/>
        <v/>
      </c>
      <c r="B85" s="13"/>
      <c r="C85" s="14"/>
      <c r="D85" s="323"/>
      <c r="E85" s="20"/>
      <c r="F85" s="16"/>
      <c r="G85" s="20"/>
      <c r="H85" s="13"/>
      <c r="I85" s="30"/>
      <c r="J85" s="119"/>
      <c r="K85" s="32"/>
      <c r="L85" s="17"/>
      <c r="M85" s="18"/>
      <c r="N85" s="19"/>
    </row>
    <row r="86" spans="1:14" ht="14.4" x14ac:dyDescent="0.25">
      <c r="A86" s="12" t="str">
        <f t="shared" si="5"/>
        <v/>
      </c>
      <c r="B86" s="13"/>
      <c r="C86" s="14"/>
      <c r="D86" s="323"/>
      <c r="E86" s="20"/>
      <c r="F86" s="16"/>
      <c r="G86" s="20"/>
      <c r="H86" s="13"/>
      <c r="I86" s="30"/>
      <c r="J86" s="119"/>
      <c r="K86" s="32"/>
      <c r="L86" s="17"/>
      <c r="M86" s="18"/>
      <c r="N86" s="19"/>
    </row>
    <row r="87" spans="1:14" ht="14.4" x14ac:dyDescent="0.25">
      <c r="A87" s="12" t="str">
        <f t="shared" si="5"/>
        <v/>
      </c>
      <c r="B87" s="13"/>
      <c r="C87" s="14"/>
      <c r="D87" s="323"/>
      <c r="E87" s="20"/>
      <c r="F87" s="16"/>
      <c r="G87" s="20"/>
      <c r="H87" s="13"/>
      <c r="I87" s="30"/>
      <c r="J87" s="119"/>
      <c r="K87" s="32"/>
      <c r="L87" s="17"/>
      <c r="M87" s="18"/>
      <c r="N87" s="19"/>
    </row>
    <row r="88" spans="1:14" ht="14.4" x14ac:dyDescent="0.25">
      <c r="A88" s="12" t="str">
        <f t="shared" si="5"/>
        <v/>
      </c>
      <c r="B88" s="13"/>
      <c r="C88" s="14"/>
      <c r="D88" s="323"/>
      <c r="E88" s="20"/>
      <c r="F88" s="16"/>
      <c r="G88" s="20"/>
      <c r="H88" s="13"/>
      <c r="I88" s="30"/>
      <c r="J88" s="119"/>
      <c r="K88" s="32"/>
      <c r="L88" s="17"/>
      <c r="M88" s="18"/>
      <c r="N88" s="19"/>
    </row>
    <row r="89" spans="1:14" ht="14.4" x14ac:dyDescent="0.25">
      <c r="A89" s="12" t="str">
        <f t="shared" si="5"/>
        <v/>
      </c>
      <c r="B89" s="13"/>
      <c r="C89" s="14"/>
      <c r="D89" s="323"/>
      <c r="E89" s="20"/>
      <c r="F89" s="16"/>
      <c r="G89" s="20"/>
      <c r="H89" s="13"/>
      <c r="I89" s="30"/>
      <c r="J89" s="119"/>
      <c r="K89" s="32"/>
      <c r="L89" s="17"/>
      <c r="M89" s="18"/>
      <c r="N89" s="19"/>
    </row>
    <row r="90" spans="1:14" ht="14.4" x14ac:dyDescent="0.25">
      <c r="A90" s="12" t="str">
        <f t="shared" si="5"/>
        <v/>
      </c>
      <c r="B90" s="13"/>
      <c r="C90" s="14"/>
      <c r="D90" s="323"/>
      <c r="E90" s="20"/>
      <c r="F90" s="16"/>
      <c r="G90" s="20"/>
      <c r="H90" s="13"/>
      <c r="I90" s="30"/>
      <c r="J90" s="119"/>
      <c r="K90" s="32"/>
      <c r="L90" s="17"/>
      <c r="M90" s="18"/>
      <c r="N90" s="19"/>
    </row>
    <row r="91" spans="1:14" ht="14.4" x14ac:dyDescent="0.25">
      <c r="A91" s="12" t="str">
        <f t="shared" si="5"/>
        <v/>
      </c>
      <c r="B91" s="13"/>
      <c r="C91" s="14"/>
      <c r="D91" s="323"/>
      <c r="E91" s="20"/>
      <c r="F91" s="16"/>
      <c r="G91" s="20"/>
      <c r="H91" s="13"/>
      <c r="I91" s="30"/>
      <c r="J91" s="119"/>
      <c r="K91" s="32"/>
      <c r="L91" s="17"/>
      <c r="M91" s="18"/>
      <c r="N91" s="19"/>
    </row>
    <row r="92" spans="1:14" ht="14.4" x14ac:dyDescent="0.25">
      <c r="A92" s="12" t="str">
        <f t="shared" si="5"/>
        <v/>
      </c>
      <c r="B92" s="13"/>
      <c r="C92" s="14"/>
      <c r="D92" s="323"/>
      <c r="E92" s="20"/>
      <c r="F92" s="16"/>
      <c r="G92" s="20"/>
      <c r="H92" s="13"/>
      <c r="I92" s="30"/>
      <c r="J92" s="119"/>
      <c r="K92" s="32"/>
      <c r="L92" s="17"/>
      <c r="M92" s="18"/>
      <c r="N92" s="19"/>
    </row>
    <row r="93" spans="1:14" ht="14.4" x14ac:dyDescent="0.25">
      <c r="A93" s="12" t="str">
        <f t="shared" si="5"/>
        <v/>
      </c>
      <c r="B93" s="13"/>
      <c r="C93" s="14"/>
      <c r="D93" s="323"/>
      <c r="E93" s="20"/>
      <c r="F93" s="16"/>
      <c r="G93" s="20"/>
      <c r="H93" s="13"/>
      <c r="I93" s="30"/>
      <c r="J93" s="119"/>
      <c r="K93" s="32"/>
      <c r="L93" s="17"/>
      <c r="M93" s="18"/>
      <c r="N93" s="19"/>
    </row>
    <row r="94" spans="1:14" ht="14.4" x14ac:dyDescent="0.25">
      <c r="A94" s="12" t="str">
        <f t="shared" si="5"/>
        <v/>
      </c>
      <c r="B94" s="13"/>
      <c r="C94" s="14"/>
      <c r="D94" s="323"/>
      <c r="E94" s="20"/>
      <c r="F94" s="16"/>
      <c r="G94" s="20"/>
      <c r="H94" s="13"/>
      <c r="I94" s="30"/>
      <c r="J94" s="119"/>
      <c r="K94" s="32"/>
      <c r="L94" s="17"/>
      <c r="M94" s="18"/>
      <c r="N94" s="19"/>
    </row>
    <row r="95" spans="1:14" ht="14.4" x14ac:dyDescent="0.25">
      <c r="A95" s="12" t="str">
        <f t="shared" si="5"/>
        <v/>
      </c>
      <c r="B95" s="13"/>
      <c r="C95" s="14"/>
      <c r="D95" s="323"/>
      <c r="E95" s="20"/>
      <c r="F95" s="16"/>
      <c r="G95" s="20"/>
      <c r="H95" s="13"/>
      <c r="I95" s="30"/>
      <c r="J95" s="119"/>
      <c r="K95" s="32"/>
      <c r="L95" s="17"/>
      <c r="M95" s="18"/>
      <c r="N95" s="19"/>
    </row>
    <row r="96" spans="1:14" ht="14.4" x14ac:dyDescent="0.25">
      <c r="A96" s="12" t="str">
        <f t="shared" si="5"/>
        <v/>
      </c>
      <c r="B96" s="13"/>
      <c r="C96" s="14"/>
      <c r="D96" s="323"/>
      <c r="E96" s="20"/>
      <c r="F96" s="16"/>
      <c r="G96" s="20"/>
      <c r="H96" s="13"/>
      <c r="I96" s="30"/>
      <c r="J96" s="119"/>
      <c r="K96" s="32"/>
      <c r="L96" s="17"/>
      <c r="M96" s="18"/>
      <c r="N96" s="19"/>
    </row>
    <row r="97" spans="1:14" ht="14.4" x14ac:dyDescent="0.25">
      <c r="A97" s="12" t="str">
        <f t="shared" si="5"/>
        <v/>
      </c>
      <c r="B97" s="13"/>
      <c r="C97" s="14"/>
      <c r="D97" s="323"/>
      <c r="E97" s="20"/>
      <c r="F97" s="16"/>
      <c r="G97" s="20"/>
      <c r="H97" s="13"/>
      <c r="I97" s="30"/>
      <c r="J97" s="119"/>
      <c r="K97" s="32"/>
      <c r="L97" s="17"/>
      <c r="M97" s="18"/>
      <c r="N97" s="19"/>
    </row>
    <row r="98" spans="1:14" ht="15" thickBot="1" x14ac:dyDescent="0.3">
      <c r="A98" s="12" t="str">
        <f t="shared" si="5"/>
        <v/>
      </c>
      <c r="B98" s="21"/>
      <c r="C98" s="22"/>
      <c r="D98" s="324"/>
      <c r="E98" s="24"/>
      <c r="F98" s="25"/>
      <c r="G98" s="24"/>
      <c r="H98" s="21"/>
      <c r="I98" s="31"/>
      <c r="J98" s="120"/>
      <c r="K98" s="121"/>
      <c r="L98" s="26"/>
      <c r="M98" s="27"/>
      <c r="N98" s="19"/>
    </row>
  </sheetData>
  <mergeCells count="19">
    <mergeCell ref="F3:F4"/>
    <mergeCell ref="E1:J1"/>
    <mergeCell ref="L1:M1"/>
    <mergeCell ref="B2:M2"/>
    <mergeCell ref="G3:K3"/>
    <mergeCell ref="M3:M5"/>
    <mergeCell ref="K4:K5"/>
    <mergeCell ref="E5:F5"/>
    <mergeCell ref="L3:L5"/>
    <mergeCell ref="G4:G5"/>
    <mergeCell ref="H4:H5"/>
    <mergeCell ref="I4:I5"/>
    <mergeCell ref="J4:J5"/>
    <mergeCell ref="B1:C1"/>
    <mergeCell ref="A3:A5"/>
    <mergeCell ref="B3:B5"/>
    <mergeCell ref="C3:C5"/>
    <mergeCell ref="D3:D5"/>
    <mergeCell ref="E3:E4"/>
  </mergeCells>
  <conditionalFormatting sqref="C1:D5">
    <cfRule type="duplicateValues" dxfId="2" priority="394"/>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D97DC-CEF1-4FC4-AD81-C5EEF14010EB}">
  <sheetPr codeName="Sheet31">
    <tabColor theme="8" tint="0.79998168889431442"/>
  </sheetPr>
  <dimension ref="A1:O100"/>
  <sheetViews>
    <sheetView workbookViewId="0">
      <pane ySplit="5" topLeftCell="A48" activePane="bottomLeft" state="frozen"/>
      <selection activeCell="H23" sqref="H23"/>
      <selection pane="bottomLeft" activeCell="E1" sqref="E1:J1"/>
    </sheetView>
  </sheetViews>
  <sheetFormatPr defaultColWidth="9.109375" defaultRowHeight="13.2" x14ac:dyDescent="0.25"/>
  <cols>
    <col min="1" max="1" width="37.88671875" bestFit="1" customWidth="1"/>
    <col min="2" max="2" width="6.6640625" customWidth="1"/>
    <col min="3" max="3" width="24.33203125" customWidth="1"/>
    <col min="4" max="4" width="24.6640625" customWidth="1"/>
    <col min="5" max="5" width="10.6640625" bestFit="1" customWidth="1"/>
    <col min="6" max="6" width="16.33203125" bestFit="1" customWidth="1"/>
    <col min="7" max="8" width="9.109375" bestFit="1" customWidth="1"/>
    <col min="9" max="9" width="7.6640625" bestFit="1" customWidth="1"/>
    <col min="10" max="10" width="6.5546875" bestFit="1" customWidth="1"/>
    <col min="11" max="11" width="15.109375" bestFit="1" customWidth="1"/>
    <col min="12" max="12" width="7" bestFit="1" customWidth="1"/>
    <col min="13" max="13" width="12.88671875" bestFit="1" customWidth="1"/>
    <col min="14" max="14" width="30.5546875" bestFit="1" customWidth="1"/>
  </cols>
  <sheetData>
    <row r="1" spans="1:15" s="9" customFormat="1" ht="22.5" customHeight="1" thickBot="1" x14ac:dyDescent="0.3">
      <c r="A1" s="76">
        <f>SUM(A2-1)</f>
        <v>0</v>
      </c>
      <c r="B1" s="559" t="s">
        <v>98</v>
      </c>
      <c r="C1" s="560"/>
      <c r="D1" s="7" t="s">
        <v>11</v>
      </c>
      <c r="E1" s="539"/>
      <c r="F1" s="540"/>
      <c r="G1" s="540"/>
      <c r="H1" s="540"/>
      <c r="I1" s="540"/>
      <c r="J1" s="540"/>
      <c r="K1" s="8" t="s">
        <v>12</v>
      </c>
      <c r="L1" s="567"/>
      <c r="M1" s="542"/>
      <c r="N1" s="8" t="s">
        <v>22</v>
      </c>
    </row>
    <row r="2" spans="1:15" s="9" customFormat="1" ht="22.5" customHeight="1" thickBot="1" x14ac:dyDescent="0.3">
      <c r="A2" s="1">
        <f>COUNTA(_xlfn.UNIQUE(D35:D200))</f>
        <v>1</v>
      </c>
      <c r="B2" s="543" t="s">
        <v>23</v>
      </c>
      <c r="C2" s="544"/>
      <c r="D2" s="544"/>
      <c r="E2" s="544"/>
      <c r="F2" s="544"/>
      <c r="G2" s="544"/>
      <c r="H2" s="544"/>
      <c r="I2" s="544"/>
      <c r="J2" s="544"/>
      <c r="K2" s="544"/>
      <c r="L2" s="544"/>
      <c r="M2" s="545"/>
      <c r="N2" s="10" t="s">
        <v>24</v>
      </c>
    </row>
    <row r="3" spans="1:15" s="9" customFormat="1" ht="14.4" thickBot="1" x14ac:dyDescent="0.3">
      <c r="A3" s="524" t="s">
        <v>25</v>
      </c>
      <c r="B3" s="527" t="s">
        <v>13</v>
      </c>
      <c r="C3" s="530" t="s">
        <v>14</v>
      </c>
      <c r="D3" s="533" t="s">
        <v>15</v>
      </c>
      <c r="E3" s="536" t="s">
        <v>26</v>
      </c>
      <c r="F3" s="533" t="s">
        <v>18</v>
      </c>
      <c r="G3" s="539" t="s">
        <v>99</v>
      </c>
      <c r="H3" s="540"/>
      <c r="I3" s="540"/>
      <c r="J3" s="540"/>
      <c r="K3" s="546"/>
      <c r="L3" s="552" t="s">
        <v>10</v>
      </c>
      <c r="M3" s="547" t="s">
        <v>16</v>
      </c>
      <c r="N3" s="44" t="s">
        <v>27</v>
      </c>
    </row>
    <row r="4" spans="1:15" s="9" customFormat="1" ht="14.4" thickBot="1" x14ac:dyDescent="0.3">
      <c r="A4" s="525"/>
      <c r="B4" s="528"/>
      <c r="C4" s="531"/>
      <c r="D4" s="534"/>
      <c r="E4" s="537"/>
      <c r="F4" s="538"/>
      <c r="G4" s="555" t="s">
        <v>100</v>
      </c>
      <c r="H4" s="557" t="s">
        <v>101</v>
      </c>
      <c r="I4" s="571" t="s">
        <v>102</v>
      </c>
      <c r="J4" s="557" t="s">
        <v>103</v>
      </c>
      <c r="K4" s="533" t="s">
        <v>104</v>
      </c>
      <c r="L4" s="553"/>
      <c r="M4" s="548"/>
      <c r="N4" s="11">
        <v>1</v>
      </c>
    </row>
    <row r="5" spans="1:15" s="9" customFormat="1" ht="14.4" thickBot="1" x14ac:dyDescent="0.3">
      <c r="A5" s="526"/>
      <c r="B5" s="529"/>
      <c r="C5" s="570"/>
      <c r="D5" s="535"/>
      <c r="E5" s="550" t="s">
        <v>17</v>
      </c>
      <c r="F5" s="551"/>
      <c r="G5" s="556"/>
      <c r="H5" s="558"/>
      <c r="I5" s="572"/>
      <c r="J5" s="558"/>
      <c r="K5" s="535"/>
      <c r="L5" s="553"/>
      <c r="M5" s="549"/>
      <c r="N5" s="45">
        <f>IF(N4=1,0,IF(N4=2,1,IF(N4=3,2,0)))</f>
        <v>0</v>
      </c>
    </row>
    <row r="6" spans="1:15" ht="14.4" x14ac:dyDescent="0.25">
      <c r="A6" s="12" t="str">
        <f t="shared" ref="A6:A15" si="0">CONCATENATE(B6,C6,D6)</f>
        <v/>
      </c>
      <c r="B6" s="287"/>
      <c r="C6" s="278"/>
      <c r="D6" s="298"/>
      <c r="E6" s="309"/>
      <c r="F6" s="304"/>
      <c r="G6" s="258"/>
      <c r="H6" s="259"/>
      <c r="I6" s="314"/>
      <c r="J6" s="260"/>
      <c r="K6" s="261"/>
      <c r="L6" s="291">
        <v>1</v>
      </c>
      <c r="M6" s="262">
        <f>IF(L6=1,7,IF(L6=2,6,IF(L6=3,5,IF(L6=4,4,IF(L6=5,3,IF(L6=6,2,IF(L6&gt;=6,1,0)))))))</f>
        <v>7</v>
      </c>
      <c r="N6" s="263">
        <f>SUM(M6+$N$5)</f>
        <v>7</v>
      </c>
      <c r="O6" s="29"/>
    </row>
    <row r="7" spans="1:15" ht="14.4" x14ac:dyDescent="0.25">
      <c r="A7" s="12" t="str">
        <f t="shared" si="0"/>
        <v/>
      </c>
      <c r="B7" s="288"/>
      <c r="C7" s="278"/>
      <c r="D7" s="298"/>
      <c r="E7" s="310"/>
      <c r="F7" s="305"/>
      <c r="G7" s="264"/>
      <c r="H7" s="265"/>
      <c r="I7" s="314"/>
      <c r="J7" s="266"/>
      <c r="K7" s="267"/>
      <c r="L7" s="291">
        <v>2</v>
      </c>
      <c r="M7" s="268">
        <f>IF(L7=1,7,IF(L7=2,6,IF(L7=3,5,IF(L7=4,4,IF(L7=5,3,IF(L7=6,2,IF(L7&gt;=6,1,0)))))))</f>
        <v>6</v>
      </c>
      <c r="N7" s="269">
        <f>SUM(M7+$N$5)</f>
        <v>6</v>
      </c>
      <c r="O7" s="29"/>
    </row>
    <row r="8" spans="1:15" ht="14.4" x14ac:dyDescent="0.25">
      <c r="A8" s="12" t="str">
        <f t="shared" si="0"/>
        <v/>
      </c>
      <c r="B8" s="288"/>
      <c r="C8" s="278"/>
      <c r="D8" s="298"/>
      <c r="E8" s="310"/>
      <c r="F8" s="305"/>
      <c r="G8" s="264"/>
      <c r="H8" s="265"/>
      <c r="I8" s="314"/>
      <c r="J8" s="266"/>
      <c r="K8" s="267"/>
      <c r="L8" s="291">
        <v>3</v>
      </c>
      <c r="M8" s="18">
        <f t="shared" ref="M8:M69" si="1">IF(L8=1,7,IF(L8=2,6,IF(L8=3,5,IF(L8=4,4,IF(L8=5,3,IF(L8=6,2,IF(L8&gt;=6,1,0)))))))</f>
        <v>5</v>
      </c>
      <c r="N8" s="19">
        <f>SUM(M8+$N$5)</f>
        <v>5</v>
      </c>
      <c r="O8" s="29"/>
    </row>
    <row r="9" spans="1:15" ht="14.4" x14ac:dyDescent="0.25">
      <c r="A9" s="12" t="str">
        <f t="shared" si="0"/>
        <v/>
      </c>
      <c r="B9" s="288"/>
      <c r="C9" s="278"/>
      <c r="D9" s="298"/>
      <c r="E9" s="310"/>
      <c r="F9" s="305"/>
      <c r="G9" s="264"/>
      <c r="H9" s="265"/>
      <c r="I9" s="280"/>
      <c r="J9" s="266"/>
      <c r="K9" s="267"/>
      <c r="L9" s="284">
        <v>0</v>
      </c>
      <c r="M9" s="18"/>
      <c r="N9" s="19"/>
      <c r="O9" s="29"/>
    </row>
    <row r="10" spans="1:15" ht="14.4" x14ac:dyDescent="0.25">
      <c r="A10" s="12" t="str">
        <f t="shared" si="0"/>
        <v/>
      </c>
      <c r="B10" s="288"/>
      <c r="C10" s="278"/>
      <c r="D10" s="298"/>
      <c r="E10" s="310"/>
      <c r="F10" s="305"/>
      <c r="G10" s="264"/>
      <c r="H10" s="265"/>
      <c r="I10" s="280"/>
      <c r="J10" s="266"/>
      <c r="K10" s="267"/>
      <c r="L10" s="284">
        <v>0</v>
      </c>
      <c r="M10" s="18"/>
      <c r="N10" s="19"/>
      <c r="O10" s="29"/>
    </row>
    <row r="11" spans="1:15" ht="14.4" x14ac:dyDescent="0.25">
      <c r="A11" s="12" t="str">
        <f t="shared" si="0"/>
        <v/>
      </c>
      <c r="B11" s="288"/>
      <c r="C11" s="278"/>
      <c r="D11" s="298"/>
      <c r="E11" s="310"/>
      <c r="F11" s="305"/>
      <c r="G11" s="264"/>
      <c r="H11" s="265"/>
      <c r="I11" s="280"/>
      <c r="J11" s="266"/>
      <c r="K11" s="267"/>
      <c r="L11" s="284">
        <v>0</v>
      </c>
      <c r="M11" s="18"/>
      <c r="N11" s="19"/>
      <c r="O11" s="29"/>
    </row>
    <row r="12" spans="1:15" ht="14.4" x14ac:dyDescent="0.25">
      <c r="A12" s="12" t="str">
        <f t="shared" si="0"/>
        <v/>
      </c>
      <c r="B12" s="288"/>
      <c r="C12" s="278"/>
      <c r="D12" s="298"/>
      <c r="E12" s="310"/>
      <c r="F12" s="305"/>
      <c r="G12" s="264"/>
      <c r="H12" s="265"/>
      <c r="I12" s="280"/>
      <c r="J12" s="266"/>
      <c r="K12" s="267"/>
      <c r="L12" s="284">
        <v>0</v>
      </c>
      <c r="M12" s="18"/>
      <c r="N12" s="19"/>
      <c r="O12" s="29"/>
    </row>
    <row r="13" spans="1:15" ht="14.4" x14ac:dyDescent="0.25">
      <c r="A13" s="12" t="str">
        <f t="shared" si="0"/>
        <v/>
      </c>
      <c r="B13" s="288"/>
      <c r="C13" s="278"/>
      <c r="D13" s="298"/>
      <c r="E13" s="310"/>
      <c r="F13" s="305"/>
      <c r="G13" s="264"/>
      <c r="H13" s="265"/>
      <c r="I13" s="280"/>
      <c r="J13" s="266"/>
      <c r="K13" s="267"/>
      <c r="L13" s="284">
        <v>0</v>
      </c>
      <c r="M13" s="18"/>
      <c r="N13" s="19"/>
      <c r="O13" s="29"/>
    </row>
    <row r="14" spans="1:15" ht="14.4" x14ac:dyDescent="0.25">
      <c r="A14" s="12" t="str">
        <f t="shared" si="0"/>
        <v/>
      </c>
      <c r="B14" s="288"/>
      <c r="C14" s="278"/>
      <c r="D14" s="298"/>
      <c r="E14" s="310"/>
      <c r="F14" s="305"/>
      <c r="G14" s="264"/>
      <c r="H14" s="265"/>
      <c r="I14" s="280"/>
      <c r="J14" s="266"/>
      <c r="K14" s="267"/>
      <c r="L14" s="284">
        <v>0</v>
      </c>
      <c r="M14" s="18"/>
      <c r="N14" s="19"/>
      <c r="O14" s="29"/>
    </row>
    <row r="15" spans="1:15" ht="14.4" x14ac:dyDescent="0.25">
      <c r="A15" s="12" t="str">
        <f t="shared" si="0"/>
        <v/>
      </c>
      <c r="B15" s="289"/>
      <c r="C15" s="279"/>
      <c r="D15" s="294"/>
      <c r="E15" s="310"/>
      <c r="F15" s="305"/>
      <c r="G15" s="264"/>
      <c r="H15" s="265"/>
      <c r="I15" s="281"/>
      <c r="J15" s="266"/>
      <c r="K15" s="267"/>
      <c r="L15" s="284"/>
      <c r="M15" s="18"/>
      <c r="N15" s="19"/>
      <c r="O15" s="29"/>
    </row>
    <row r="16" spans="1:15" ht="14.4" x14ac:dyDescent="0.25">
      <c r="A16" s="12" t="str">
        <f>CONCATENATE(B16,C16,D16)</f>
        <v/>
      </c>
      <c r="B16" s="288"/>
      <c r="C16" s="278"/>
      <c r="D16" s="298"/>
      <c r="E16" s="310"/>
      <c r="F16" s="305"/>
      <c r="G16" s="264"/>
      <c r="H16" s="265"/>
      <c r="I16" s="314"/>
      <c r="J16" s="266"/>
      <c r="K16" s="267"/>
      <c r="L16" s="291"/>
      <c r="M16" s="18">
        <f t="shared" si="1"/>
        <v>0</v>
      </c>
      <c r="N16" s="19">
        <f t="shared" ref="N16:N22" si="2">SUM(M16+$N$5)</f>
        <v>0</v>
      </c>
    </row>
    <row r="17" spans="1:14" ht="14.4" x14ac:dyDescent="0.25">
      <c r="A17" s="12" t="str">
        <f t="shared" ref="A17:A71" si="3">CONCATENATE(B17,C17,D17)</f>
        <v/>
      </c>
      <c r="B17" s="288"/>
      <c r="C17" s="278"/>
      <c r="D17" s="298"/>
      <c r="E17" s="310"/>
      <c r="F17" s="305"/>
      <c r="G17" s="264"/>
      <c r="H17" s="265"/>
      <c r="I17" s="314"/>
      <c r="J17" s="266"/>
      <c r="K17" s="267"/>
      <c r="L17" s="291"/>
      <c r="M17" s="18">
        <f t="shared" si="1"/>
        <v>0</v>
      </c>
      <c r="N17" s="19">
        <f t="shared" si="2"/>
        <v>0</v>
      </c>
    </row>
    <row r="18" spans="1:14" ht="14.4" x14ac:dyDescent="0.25">
      <c r="A18" s="12" t="str">
        <f t="shared" si="3"/>
        <v/>
      </c>
      <c r="B18" s="288"/>
      <c r="C18" s="278"/>
      <c r="D18" s="298"/>
      <c r="E18" s="310"/>
      <c r="F18" s="305"/>
      <c r="G18" s="264"/>
      <c r="H18" s="265"/>
      <c r="I18" s="314"/>
      <c r="J18" s="266"/>
      <c r="K18" s="267"/>
      <c r="L18" s="291"/>
      <c r="M18" s="18">
        <f t="shared" si="1"/>
        <v>0</v>
      </c>
      <c r="N18" s="19">
        <f t="shared" si="2"/>
        <v>0</v>
      </c>
    </row>
    <row r="19" spans="1:14" ht="14.4" x14ac:dyDescent="0.25">
      <c r="A19" s="12" t="str">
        <f t="shared" si="3"/>
        <v/>
      </c>
      <c r="B19" s="288"/>
      <c r="C19" s="278"/>
      <c r="D19" s="298"/>
      <c r="E19" s="310"/>
      <c r="F19" s="305"/>
      <c r="G19" s="264"/>
      <c r="H19" s="265"/>
      <c r="I19" s="314"/>
      <c r="J19" s="266"/>
      <c r="K19" s="267"/>
      <c r="L19" s="291"/>
      <c r="M19" s="18">
        <f t="shared" si="1"/>
        <v>0</v>
      </c>
      <c r="N19" s="19">
        <f t="shared" si="2"/>
        <v>0</v>
      </c>
    </row>
    <row r="20" spans="1:14" ht="14.4" x14ac:dyDescent="0.25">
      <c r="A20" s="12" t="str">
        <f t="shared" si="3"/>
        <v/>
      </c>
      <c r="B20" s="288"/>
      <c r="C20" s="278"/>
      <c r="D20" s="298"/>
      <c r="E20" s="310"/>
      <c r="F20" s="305"/>
      <c r="G20" s="264"/>
      <c r="H20" s="265"/>
      <c r="I20" s="314"/>
      <c r="J20" s="266"/>
      <c r="K20" s="267"/>
      <c r="L20" s="291"/>
      <c r="M20" s="18">
        <f t="shared" si="1"/>
        <v>0</v>
      </c>
      <c r="N20" s="19">
        <f t="shared" si="2"/>
        <v>0</v>
      </c>
    </row>
    <row r="21" spans="1:14" ht="14.4" x14ac:dyDescent="0.25">
      <c r="A21" s="12" t="str">
        <f t="shared" si="3"/>
        <v/>
      </c>
      <c r="B21" s="288"/>
      <c r="C21" s="278"/>
      <c r="D21" s="298"/>
      <c r="E21" s="310"/>
      <c r="F21" s="305"/>
      <c r="G21" s="264"/>
      <c r="H21" s="265"/>
      <c r="I21" s="270"/>
      <c r="J21" s="266"/>
      <c r="K21" s="267"/>
      <c r="L21" s="284"/>
      <c r="M21" s="18">
        <f t="shared" si="1"/>
        <v>0</v>
      </c>
      <c r="N21" s="19">
        <f t="shared" si="2"/>
        <v>0</v>
      </c>
    </row>
    <row r="22" spans="1:14" ht="14.4" x14ac:dyDescent="0.25">
      <c r="A22" s="12" t="str">
        <f t="shared" si="3"/>
        <v/>
      </c>
      <c r="B22" s="288"/>
      <c r="C22" s="278"/>
      <c r="D22" s="298"/>
      <c r="E22" s="310"/>
      <c r="F22" s="305"/>
      <c r="G22" s="264"/>
      <c r="H22" s="265"/>
      <c r="I22" s="270"/>
      <c r="J22" s="266"/>
      <c r="K22" s="267"/>
      <c r="L22" s="284"/>
      <c r="M22" s="18">
        <f t="shared" si="1"/>
        <v>0</v>
      </c>
      <c r="N22" s="19">
        <f t="shared" si="2"/>
        <v>0</v>
      </c>
    </row>
    <row r="23" spans="1:14" ht="14.4" x14ac:dyDescent="0.25">
      <c r="A23" s="12" t="str">
        <f t="shared" si="3"/>
        <v/>
      </c>
      <c r="B23" s="289"/>
      <c r="C23" s="279"/>
      <c r="D23" s="294"/>
      <c r="E23" s="310"/>
      <c r="F23" s="305"/>
      <c r="G23" s="264"/>
      <c r="H23" s="265"/>
      <c r="I23" s="275"/>
      <c r="J23" s="266"/>
      <c r="K23" s="267"/>
      <c r="L23" s="284"/>
      <c r="M23" s="18"/>
      <c r="N23" s="19"/>
    </row>
    <row r="24" spans="1:14" ht="14.4" x14ac:dyDescent="0.25">
      <c r="A24" s="12" t="str">
        <f t="shared" si="3"/>
        <v/>
      </c>
      <c r="B24" s="290"/>
      <c r="C24" s="286"/>
      <c r="D24" s="297"/>
      <c r="E24" s="310"/>
      <c r="F24" s="305"/>
      <c r="G24" s="329"/>
      <c r="H24" s="330"/>
      <c r="I24" s="315"/>
      <c r="J24" s="266"/>
      <c r="K24" s="267"/>
      <c r="L24" s="292"/>
      <c r="M24" s="18">
        <f t="shared" si="1"/>
        <v>0</v>
      </c>
      <c r="N24" s="19">
        <f t="shared" ref="N24:N31" si="4">SUM(M24+$N$5)</f>
        <v>0</v>
      </c>
    </row>
    <row r="25" spans="1:14" ht="14.4" x14ac:dyDescent="0.25">
      <c r="A25" s="12" t="str">
        <f t="shared" si="3"/>
        <v/>
      </c>
      <c r="B25" s="290"/>
      <c r="C25" s="242"/>
      <c r="D25" s="238"/>
      <c r="E25" s="310"/>
      <c r="F25" s="305"/>
      <c r="G25" s="329"/>
      <c r="H25" s="330"/>
      <c r="I25" s="315"/>
      <c r="J25" s="266"/>
      <c r="K25" s="267"/>
      <c r="L25" s="292"/>
      <c r="M25" s="18">
        <f t="shared" si="1"/>
        <v>0</v>
      </c>
      <c r="N25" s="19">
        <f t="shared" si="4"/>
        <v>0</v>
      </c>
    </row>
    <row r="26" spans="1:14" ht="14.4" x14ac:dyDescent="0.25">
      <c r="A26" s="12" t="str">
        <f t="shared" si="3"/>
        <v/>
      </c>
      <c r="B26" s="290"/>
      <c r="C26" s="286"/>
      <c r="D26" s="297"/>
      <c r="E26" s="310"/>
      <c r="F26" s="305"/>
      <c r="G26" s="329"/>
      <c r="H26" s="330"/>
      <c r="I26" s="315"/>
      <c r="J26" s="266"/>
      <c r="K26" s="267"/>
      <c r="L26" s="292"/>
      <c r="M26" s="18">
        <f t="shared" si="1"/>
        <v>0</v>
      </c>
      <c r="N26" s="19">
        <f t="shared" si="4"/>
        <v>0</v>
      </c>
    </row>
    <row r="27" spans="1:14" ht="14.4" x14ac:dyDescent="0.25">
      <c r="A27" s="12" t="str">
        <f t="shared" si="3"/>
        <v/>
      </c>
      <c r="B27" s="290"/>
      <c r="C27" s="286"/>
      <c r="D27" s="297"/>
      <c r="E27" s="310"/>
      <c r="F27" s="305"/>
      <c r="G27" s="329"/>
      <c r="H27" s="330"/>
      <c r="I27" s="315"/>
      <c r="J27" s="266"/>
      <c r="K27" s="267"/>
      <c r="L27" s="292"/>
      <c r="M27" s="18">
        <f t="shared" si="1"/>
        <v>0</v>
      </c>
      <c r="N27" s="19">
        <f t="shared" si="4"/>
        <v>0</v>
      </c>
    </row>
    <row r="28" spans="1:14" ht="14.4" x14ac:dyDescent="0.25">
      <c r="A28" s="12" t="str">
        <f t="shared" si="3"/>
        <v/>
      </c>
      <c r="B28" s="290"/>
      <c r="C28" s="286"/>
      <c r="D28" s="297"/>
      <c r="E28" s="310"/>
      <c r="F28" s="305"/>
      <c r="G28" s="329"/>
      <c r="H28" s="330"/>
      <c r="I28" s="315"/>
      <c r="J28" s="266"/>
      <c r="K28" s="267"/>
      <c r="L28" s="292"/>
      <c r="M28" s="18">
        <f t="shared" si="1"/>
        <v>0</v>
      </c>
      <c r="N28" s="19">
        <f t="shared" si="4"/>
        <v>0</v>
      </c>
    </row>
    <row r="29" spans="1:14" ht="14.4" x14ac:dyDescent="0.25">
      <c r="A29" s="12" t="str">
        <f t="shared" si="3"/>
        <v/>
      </c>
      <c r="B29" s="290"/>
      <c r="C29" s="286"/>
      <c r="D29" s="297"/>
      <c r="E29" s="310"/>
      <c r="F29" s="305"/>
      <c r="G29" s="329"/>
      <c r="H29" s="330"/>
      <c r="I29" s="315"/>
      <c r="J29" s="266"/>
      <c r="K29" s="267"/>
      <c r="L29" s="292"/>
      <c r="M29" s="18">
        <f t="shared" si="1"/>
        <v>0</v>
      </c>
      <c r="N29" s="19">
        <f t="shared" si="4"/>
        <v>0</v>
      </c>
    </row>
    <row r="30" spans="1:14" ht="14.4" x14ac:dyDescent="0.25">
      <c r="A30" s="12" t="str">
        <f t="shared" si="3"/>
        <v/>
      </c>
      <c r="B30" s="290"/>
      <c r="C30" s="286"/>
      <c r="D30" s="297"/>
      <c r="E30" s="310"/>
      <c r="F30" s="305"/>
      <c r="G30" s="329"/>
      <c r="H30" s="330"/>
      <c r="I30" s="315"/>
      <c r="J30" s="266"/>
      <c r="K30" s="267"/>
      <c r="L30" s="292"/>
      <c r="M30" s="18">
        <f t="shared" si="1"/>
        <v>0</v>
      </c>
      <c r="N30" s="19">
        <f t="shared" si="4"/>
        <v>0</v>
      </c>
    </row>
    <row r="31" spans="1:14" ht="14.4" x14ac:dyDescent="0.25">
      <c r="A31" s="12" t="str">
        <f t="shared" si="3"/>
        <v/>
      </c>
      <c r="B31" s="290"/>
      <c r="C31" s="286"/>
      <c r="D31" s="297"/>
      <c r="E31" s="310"/>
      <c r="F31" s="305"/>
      <c r="G31" s="329"/>
      <c r="H31" s="330"/>
      <c r="I31" s="315"/>
      <c r="J31" s="266"/>
      <c r="K31" s="267"/>
      <c r="L31" s="292"/>
      <c r="M31" s="18">
        <f t="shared" si="1"/>
        <v>0</v>
      </c>
      <c r="N31" s="19">
        <f t="shared" si="4"/>
        <v>0</v>
      </c>
    </row>
    <row r="32" spans="1:14" ht="14.4" x14ac:dyDescent="0.25">
      <c r="A32" s="12" t="str">
        <f t="shared" si="3"/>
        <v/>
      </c>
      <c r="B32" s="290"/>
      <c r="C32" s="286"/>
      <c r="D32" s="297"/>
      <c r="E32" s="310"/>
      <c r="F32" s="305"/>
      <c r="G32" s="258"/>
      <c r="H32" s="259"/>
      <c r="I32" s="328"/>
      <c r="J32" s="266"/>
      <c r="K32" s="267"/>
      <c r="L32" s="282"/>
      <c r="M32" s="18"/>
      <c r="N32" s="19"/>
    </row>
    <row r="33" spans="1:14" ht="14.4" x14ac:dyDescent="0.25">
      <c r="A33" s="12" t="str">
        <f t="shared" si="3"/>
        <v/>
      </c>
      <c r="B33" s="290"/>
      <c r="C33" s="286"/>
      <c r="D33" s="297"/>
      <c r="E33" s="310"/>
      <c r="F33" s="305"/>
      <c r="G33" s="264"/>
      <c r="H33" s="265"/>
      <c r="I33" s="295"/>
      <c r="J33" s="266"/>
      <c r="K33" s="267"/>
      <c r="L33" s="282"/>
      <c r="M33" s="18"/>
      <c r="N33" s="19"/>
    </row>
    <row r="34" spans="1:14" ht="14.4" x14ac:dyDescent="0.25">
      <c r="A34" s="12" t="str">
        <f t="shared" si="3"/>
        <v/>
      </c>
      <c r="B34" s="288"/>
      <c r="C34" s="278"/>
      <c r="D34" s="298"/>
      <c r="E34" s="310"/>
      <c r="F34" s="305"/>
      <c r="G34" s="264"/>
      <c r="H34" s="265"/>
      <c r="I34" s="276"/>
      <c r="J34" s="266"/>
      <c r="K34" s="267"/>
      <c r="L34" s="282"/>
      <c r="M34" s="18"/>
      <c r="N34" s="19"/>
    </row>
    <row r="35" spans="1:14" ht="14.4" x14ac:dyDescent="0.25">
      <c r="A35" s="12" t="str">
        <f t="shared" si="3"/>
        <v/>
      </c>
      <c r="B35" s="237"/>
      <c r="C35" s="242"/>
      <c r="D35" s="238"/>
      <c r="E35" s="310"/>
      <c r="F35" s="306"/>
      <c r="G35" s="271"/>
      <c r="H35" s="237"/>
      <c r="I35" s="272"/>
      <c r="J35" s="273"/>
      <c r="K35" s="274"/>
      <c r="L35" s="283"/>
      <c r="M35" s="18"/>
      <c r="N35" s="19"/>
    </row>
    <row r="36" spans="1:14" ht="14.4" x14ac:dyDescent="0.25">
      <c r="A36" s="12" t="str">
        <f t="shared" si="3"/>
        <v/>
      </c>
      <c r="B36" s="285"/>
      <c r="C36" s="270"/>
      <c r="D36" s="298"/>
      <c r="E36" s="311"/>
      <c r="F36" s="306"/>
      <c r="G36" s="264"/>
      <c r="H36" s="296"/>
      <c r="I36" s="275"/>
      <c r="J36" s="273"/>
      <c r="K36" s="274"/>
      <c r="L36" s="292"/>
      <c r="M36" s="18">
        <f t="shared" si="1"/>
        <v>0</v>
      </c>
      <c r="N36" s="19">
        <f t="shared" ref="N36:N46" si="5">SUM(M36+$N$5)</f>
        <v>0</v>
      </c>
    </row>
    <row r="37" spans="1:14" ht="14.4" x14ac:dyDescent="0.25">
      <c r="A37" s="12" t="str">
        <f t="shared" si="3"/>
        <v/>
      </c>
      <c r="B37" s="285"/>
      <c r="C37" s="270"/>
      <c r="D37" s="298"/>
      <c r="E37" s="311"/>
      <c r="F37" s="306"/>
      <c r="G37" s="264"/>
      <c r="H37" s="296"/>
      <c r="I37" s="275"/>
      <c r="J37" s="273"/>
      <c r="K37" s="274"/>
      <c r="L37" s="292"/>
      <c r="M37" s="18">
        <f t="shared" si="1"/>
        <v>0</v>
      </c>
      <c r="N37" s="19">
        <f t="shared" si="5"/>
        <v>0</v>
      </c>
    </row>
    <row r="38" spans="1:14" ht="14.4" x14ac:dyDescent="0.25">
      <c r="A38" s="12" t="str">
        <f t="shared" si="3"/>
        <v/>
      </c>
      <c r="B38" s="285"/>
      <c r="C38" s="270"/>
      <c r="D38" s="298"/>
      <c r="E38" s="311"/>
      <c r="F38" s="306"/>
      <c r="G38" s="264"/>
      <c r="H38" s="296"/>
      <c r="I38" s="275"/>
      <c r="J38" s="273"/>
      <c r="K38" s="274"/>
      <c r="L38" s="292"/>
      <c r="M38" s="18">
        <f t="shared" si="1"/>
        <v>0</v>
      </c>
      <c r="N38" s="19">
        <f t="shared" si="5"/>
        <v>0</v>
      </c>
    </row>
    <row r="39" spans="1:14" ht="14.4" x14ac:dyDescent="0.25">
      <c r="A39" s="12" t="str">
        <f t="shared" si="3"/>
        <v/>
      </c>
      <c r="B39" s="285"/>
      <c r="C39" s="270"/>
      <c r="D39" s="298"/>
      <c r="E39" s="311"/>
      <c r="F39" s="306"/>
      <c r="G39" s="264"/>
      <c r="H39" s="296"/>
      <c r="I39" s="275"/>
      <c r="J39" s="273"/>
      <c r="K39" s="274"/>
      <c r="L39" s="292"/>
      <c r="M39" s="18">
        <f t="shared" si="1"/>
        <v>0</v>
      </c>
      <c r="N39" s="19">
        <f t="shared" si="5"/>
        <v>0</v>
      </c>
    </row>
    <row r="40" spans="1:14" ht="14.4" x14ac:dyDescent="0.25">
      <c r="A40" s="12" t="str">
        <f t="shared" si="3"/>
        <v/>
      </c>
      <c r="B40" s="285"/>
      <c r="C40" s="270"/>
      <c r="D40" s="298"/>
      <c r="E40" s="311"/>
      <c r="F40" s="306"/>
      <c r="G40" s="264"/>
      <c r="H40" s="296"/>
      <c r="I40" s="275"/>
      <c r="J40" s="273"/>
      <c r="K40" s="274"/>
      <c r="L40" s="292"/>
      <c r="M40" s="18">
        <f t="shared" si="1"/>
        <v>0</v>
      </c>
      <c r="N40" s="19">
        <f t="shared" si="5"/>
        <v>0</v>
      </c>
    </row>
    <row r="41" spans="1:14" ht="14.4" x14ac:dyDescent="0.25">
      <c r="A41" s="12" t="str">
        <f t="shared" si="3"/>
        <v/>
      </c>
      <c r="B41" s="285"/>
      <c r="C41" s="270"/>
      <c r="D41" s="298"/>
      <c r="E41" s="311"/>
      <c r="F41" s="306"/>
      <c r="G41" s="264"/>
      <c r="H41" s="296"/>
      <c r="I41" s="275"/>
      <c r="J41" s="273"/>
      <c r="K41" s="274"/>
      <c r="L41" s="292"/>
      <c r="M41" s="18">
        <f t="shared" si="1"/>
        <v>0</v>
      </c>
      <c r="N41" s="19">
        <f t="shared" si="5"/>
        <v>0</v>
      </c>
    </row>
    <row r="42" spans="1:14" ht="14.4" x14ac:dyDescent="0.25">
      <c r="A42" s="12" t="str">
        <f t="shared" si="3"/>
        <v/>
      </c>
      <c r="B42" s="285"/>
      <c r="C42" s="270"/>
      <c r="D42" s="298"/>
      <c r="E42" s="311"/>
      <c r="F42" s="306"/>
      <c r="G42" s="264"/>
      <c r="H42" s="296"/>
      <c r="I42" s="275"/>
      <c r="J42" s="273"/>
      <c r="K42" s="274"/>
      <c r="L42" s="292"/>
      <c r="M42" s="18">
        <f t="shared" si="1"/>
        <v>0</v>
      </c>
      <c r="N42" s="19">
        <f t="shared" si="5"/>
        <v>0</v>
      </c>
    </row>
    <row r="43" spans="1:14" ht="14.4" x14ac:dyDescent="0.25">
      <c r="A43" s="12" t="str">
        <f t="shared" si="3"/>
        <v/>
      </c>
      <c r="B43" s="285"/>
      <c r="C43" s="270"/>
      <c r="D43" s="298"/>
      <c r="E43" s="311"/>
      <c r="F43" s="307"/>
      <c r="G43" s="264"/>
      <c r="H43" s="296"/>
      <c r="I43" s="275"/>
      <c r="J43" s="119"/>
      <c r="K43" s="32"/>
      <c r="L43" s="292"/>
      <c r="M43" s="18">
        <f t="shared" si="1"/>
        <v>0</v>
      </c>
      <c r="N43" s="19">
        <f t="shared" si="5"/>
        <v>0</v>
      </c>
    </row>
    <row r="44" spans="1:14" ht="14.4" x14ac:dyDescent="0.25">
      <c r="A44" s="12" t="str">
        <f t="shared" si="3"/>
        <v/>
      </c>
      <c r="B44" s="285"/>
      <c r="C44" s="270"/>
      <c r="D44" s="298"/>
      <c r="E44" s="312"/>
      <c r="F44" s="307"/>
      <c r="G44" s="264"/>
      <c r="H44" s="265"/>
      <c r="I44" s="275"/>
      <c r="J44" s="119"/>
      <c r="K44" s="32"/>
      <c r="L44" s="283"/>
      <c r="M44" s="18">
        <f t="shared" si="1"/>
        <v>0</v>
      </c>
      <c r="N44" s="19">
        <f t="shared" si="5"/>
        <v>0</v>
      </c>
    </row>
    <row r="45" spans="1:14" ht="14.4" x14ac:dyDescent="0.25">
      <c r="A45" s="12" t="str">
        <f t="shared" si="3"/>
        <v/>
      </c>
      <c r="B45" s="285"/>
      <c r="C45" s="270"/>
      <c r="D45" s="298"/>
      <c r="E45" s="312"/>
      <c r="F45" s="307"/>
      <c r="G45" s="264"/>
      <c r="H45" s="265"/>
      <c r="I45" s="275"/>
      <c r="J45" s="119"/>
      <c r="K45" s="32"/>
      <c r="L45" s="283"/>
      <c r="M45" s="18">
        <f t="shared" si="1"/>
        <v>0</v>
      </c>
      <c r="N45" s="19">
        <f t="shared" si="5"/>
        <v>0</v>
      </c>
    </row>
    <row r="46" spans="1:14" ht="14.4" x14ac:dyDescent="0.25">
      <c r="A46" s="12" t="str">
        <f t="shared" si="3"/>
        <v/>
      </c>
      <c r="B46" s="277"/>
      <c r="C46" s="270"/>
      <c r="D46" s="299"/>
      <c r="E46" s="312"/>
      <c r="F46" s="307"/>
      <c r="G46" s="264"/>
      <c r="H46" s="265"/>
      <c r="I46" s="275"/>
      <c r="J46" s="119"/>
      <c r="K46" s="32"/>
      <c r="L46" s="283"/>
      <c r="M46" s="18">
        <f t="shared" si="1"/>
        <v>0</v>
      </c>
      <c r="N46" s="19">
        <f t="shared" si="5"/>
        <v>0</v>
      </c>
    </row>
    <row r="47" spans="1:14" ht="14.4" x14ac:dyDescent="0.25">
      <c r="A47" s="12" t="str">
        <f t="shared" si="3"/>
        <v/>
      </c>
      <c r="B47" s="13"/>
      <c r="C47" s="14"/>
      <c r="D47" s="15"/>
      <c r="E47" s="312"/>
      <c r="F47" s="307"/>
      <c r="G47" s="264"/>
      <c r="H47" s="265"/>
      <c r="I47" s="275"/>
      <c r="J47" s="119"/>
      <c r="K47" s="32"/>
      <c r="L47" s="283"/>
      <c r="M47" s="18"/>
      <c r="N47" s="19"/>
    </row>
    <row r="48" spans="1:14" ht="14.4" x14ac:dyDescent="0.25">
      <c r="A48" s="12" t="str">
        <f t="shared" si="3"/>
        <v/>
      </c>
      <c r="B48" s="13"/>
      <c r="C48" s="270"/>
      <c r="D48" s="300"/>
      <c r="E48" s="312"/>
      <c r="F48" s="307"/>
      <c r="G48" s="296"/>
      <c r="H48" s="265"/>
      <c r="I48" s="275"/>
      <c r="J48" s="119"/>
      <c r="K48" s="32"/>
      <c r="L48" s="292"/>
      <c r="M48" s="18">
        <f t="shared" si="1"/>
        <v>0</v>
      </c>
      <c r="N48" s="19">
        <f t="shared" ref="N48:N60" si="6">SUM(M48+$N$5)</f>
        <v>0</v>
      </c>
    </row>
    <row r="49" spans="1:14" ht="14.4" x14ac:dyDescent="0.25">
      <c r="A49" s="12" t="str">
        <f t="shared" si="3"/>
        <v/>
      </c>
      <c r="B49" s="13"/>
      <c r="C49" s="270"/>
      <c r="D49" s="298"/>
      <c r="E49" s="312"/>
      <c r="F49" s="307"/>
      <c r="G49" s="296"/>
      <c r="H49" s="265"/>
      <c r="I49" s="275"/>
      <c r="J49" s="119"/>
      <c r="K49" s="32"/>
      <c r="L49" s="292"/>
      <c r="M49" s="18">
        <f t="shared" si="1"/>
        <v>0</v>
      </c>
      <c r="N49" s="19">
        <f t="shared" si="6"/>
        <v>0</v>
      </c>
    </row>
    <row r="50" spans="1:14" ht="14.4" x14ac:dyDescent="0.25">
      <c r="A50" s="12" t="str">
        <f t="shared" si="3"/>
        <v/>
      </c>
      <c r="B50" s="13"/>
      <c r="C50" s="270"/>
      <c r="D50" s="298"/>
      <c r="E50" s="312"/>
      <c r="F50" s="307"/>
      <c r="G50" s="296"/>
      <c r="H50" s="265"/>
      <c r="I50" s="275"/>
      <c r="J50" s="119"/>
      <c r="K50" s="32"/>
      <c r="L50" s="292"/>
      <c r="M50" s="18">
        <f t="shared" si="1"/>
        <v>0</v>
      </c>
      <c r="N50" s="19">
        <f t="shared" si="6"/>
        <v>0</v>
      </c>
    </row>
    <row r="51" spans="1:14" ht="14.4" x14ac:dyDescent="0.25">
      <c r="A51" s="12" t="str">
        <f t="shared" si="3"/>
        <v/>
      </c>
      <c r="B51" s="13"/>
      <c r="C51" s="270"/>
      <c r="D51" s="298"/>
      <c r="E51" s="312"/>
      <c r="F51" s="307"/>
      <c r="G51" s="296"/>
      <c r="H51" s="265"/>
      <c r="I51" s="275"/>
      <c r="J51" s="119"/>
      <c r="K51" s="32"/>
      <c r="L51" s="292"/>
      <c r="M51" s="18">
        <f t="shared" si="1"/>
        <v>0</v>
      </c>
      <c r="N51" s="19">
        <f t="shared" si="6"/>
        <v>0</v>
      </c>
    </row>
    <row r="52" spans="1:14" ht="14.4" x14ac:dyDescent="0.25">
      <c r="A52" s="12" t="str">
        <f t="shared" si="3"/>
        <v/>
      </c>
      <c r="B52" s="13"/>
      <c r="C52" s="270"/>
      <c r="D52" s="298"/>
      <c r="E52" s="312"/>
      <c r="F52" s="307"/>
      <c r="G52" s="296"/>
      <c r="H52" s="265"/>
      <c r="I52" s="275"/>
      <c r="J52" s="119"/>
      <c r="K52" s="32"/>
      <c r="L52" s="292"/>
      <c r="M52" s="18">
        <f t="shared" si="1"/>
        <v>0</v>
      </c>
      <c r="N52" s="19">
        <f t="shared" si="6"/>
        <v>0</v>
      </c>
    </row>
    <row r="53" spans="1:14" ht="14.4" x14ac:dyDescent="0.25">
      <c r="A53" s="12" t="str">
        <f t="shared" si="3"/>
        <v/>
      </c>
      <c r="B53" s="13"/>
      <c r="C53" s="270"/>
      <c r="D53" s="298"/>
      <c r="E53" s="312"/>
      <c r="F53" s="307"/>
      <c r="G53" s="296"/>
      <c r="H53" s="265"/>
      <c r="I53" s="275"/>
      <c r="J53" s="119"/>
      <c r="K53" s="32"/>
      <c r="L53" s="292"/>
      <c r="M53" s="18">
        <f t="shared" si="1"/>
        <v>0</v>
      </c>
      <c r="N53" s="19">
        <f t="shared" si="6"/>
        <v>0</v>
      </c>
    </row>
    <row r="54" spans="1:14" ht="14.4" x14ac:dyDescent="0.25">
      <c r="A54" s="12" t="str">
        <f t="shared" si="3"/>
        <v/>
      </c>
      <c r="B54" s="13"/>
      <c r="C54" s="270"/>
      <c r="D54" s="298"/>
      <c r="E54" s="312"/>
      <c r="F54" s="307"/>
      <c r="G54" s="296"/>
      <c r="H54" s="265"/>
      <c r="I54" s="275"/>
      <c r="J54" s="119"/>
      <c r="K54" s="32"/>
      <c r="L54" s="292"/>
      <c r="M54" s="18">
        <f t="shared" si="1"/>
        <v>0</v>
      </c>
      <c r="N54" s="19">
        <f t="shared" si="6"/>
        <v>0</v>
      </c>
    </row>
    <row r="55" spans="1:14" ht="14.4" x14ac:dyDescent="0.25">
      <c r="A55" s="12" t="str">
        <f t="shared" si="3"/>
        <v/>
      </c>
      <c r="B55" s="13"/>
      <c r="C55" s="270"/>
      <c r="D55" s="298"/>
      <c r="E55" s="312"/>
      <c r="F55" s="307"/>
      <c r="G55" s="296"/>
      <c r="H55" s="265"/>
      <c r="I55" s="275"/>
      <c r="J55" s="119"/>
      <c r="K55" s="32"/>
      <c r="L55" s="292"/>
      <c r="M55" s="18">
        <f t="shared" si="1"/>
        <v>0</v>
      </c>
      <c r="N55" s="19">
        <f t="shared" si="6"/>
        <v>0</v>
      </c>
    </row>
    <row r="56" spans="1:14" ht="14.4" x14ac:dyDescent="0.25">
      <c r="A56" s="12" t="str">
        <f t="shared" si="3"/>
        <v/>
      </c>
      <c r="B56" s="13"/>
      <c r="C56" s="270"/>
      <c r="D56" s="298"/>
      <c r="E56" s="312"/>
      <c r="F56" s="307"/>
      <c r="G56" s="296"/>
      <c r="H56" s="265"/>
      <c r="I56" s="275"/>
      <c r="J56" s="119"/>
      <c r="K56" s="32"/>
      <c r="L56" s="283"/>
      <c r="M56" s="18">
        <f t="shared" si="1"/>
        <v>0</v>
      </c>
      <c r="N56" s="19">
        <f t="shared" si="6"/>
        <v>0</v>
      </c>
    </row>
    <row r="57" spans="1:14" ht="14.4" x14ac:dyDescent="0.25">
      <c r="A57" s="12" t="str">
        <f t="shared" si="3"/>
        <v/>
      </c>
      <c r="B57" s="13"/>
      <c r="C57" s="270"/>
      <c r="D57" s="298"/>
      <c r="E57" s="312"/>
      <c r="F57" s="307"/>
      <c r="G57" s="296"/>
      <c r="H57" s="265"/>
      <c r="I57" s="275"/>
      <c r="J57" s="119"/>
      <c r="K57" s="32"/>
      <c r="L57" s="283"/>
      <c r="M57" s="18">
        <f t="shared" si="1"/>
        <v>0</v>
      </c>
      <c r="N57" s="19">
        <f t="shared" si="6"/>
        <v>0</v>
      </c>
    </row>
    <row r="58" spans="1:14" ht="14.4" x14ac:dyDescent="0.25">
      <c r="A58" s="12" t="str">
        <f t="shared" si="3"/>
        <v/>
      </c>
      <c r="B58" s="13"/>
      <c r="C58" s="270"/>
      <c r="D58" s="298"/>
      <c r="E58" s="312"/>
      <c r="F58" s="307"/>
      <c r="G58" s="293"/>
      <c r="H58" s="265"/>
      <c r="I58" s="275"/>
      <c r="J58" s="119"/>
      <c r="K58" s="32"/>
      <c r="L58" s="283"/>
      <c r="M58" s="18">
        <f t="shared" si="1"/>
        <v>0</v>
      </c>
      <c r="N58" s="19">
        <f t="shared" si="6"/>
        <v>0</v>
      </c>
    </row>
    <row r="59" spans="1:14" ht="14.4" x14ac:dyDescent="0.25">
      <c r="A59" s="12" t="str">
        <f t="shared" si="3"/>
        <v/>
      </c>
      <c r="B59" s="13"/>
      <c r="C59" s="270"/>
      <c r="D59" s="298"/>
      <c r="E59" s="312"/>
      <c r="F59" s="307"/>
      <c r="G59" s="293"/>
      <c r="H59" s="265"/>
      <c r="I59" s="275"/>
      <c r="J59" s="119"/>
      <c r="K59" s="32"/>
      <c r="L59" s="283"/>
      <c r="M59" s="18">
        <f t="shared" si="1"/>
        <v>0</v>
      </c>
      <c r="N59" s="19">
        <f t="shared" si="6"/>
        <v>0</v>
      </c>
    </row>
    <row r="60" spans="1:14" ht="14.4" x14ac:dyDescent="0.25">
      <c r="A60" s="12" t="str">
        <f t="shared" si="3"/>
        <v/>
      </c>
      <c r="B60" s="13"/>
      <c r="C60" s="14"/>
      <c r="D60" s="15"/>
      <c r="E60" s="312"/>
      <c r="F60" s="307"/>
      <c r="G60" s="293"/>
      <c r="H60" s="265"/>
      <c r="I60" s="275"/>
      <c r="J60" s="119"/>
      <c r="K60" s="32"/>
      <c r="L60" s="283"/>
      <c r="M60" s="18">
        <f t="shared" si="1"/>
        <v>0</v>
      </c>
      <c r="N60" s="19">
        <f t="shared" si="6"/>
        <v>0</v>
      </c>
    </row>
    <row r="61" spans="1:14" ht="14.4" x14ac:dyDescent="0.25">
      <c r="A61" s="12" t="str">
        <f t="shared" si="3"/>
        <v/>
      </c>
      <c r="B61" s="265"/>
      <c r="C61" s="270"/>
      <c r="D61" s="298"/>
      <c r="E61" s="312"/>
      <c r="F61" s="305"/>
      <c r="G61" s="296"/>
      <c r="H61" s="265"/>
      <c r="I61" s="275"/>
      <c r="J61" s="266"/>
      <c r="K61" s="267"/>
      <c r="L61" s="301"/>
      <c r="M61" s="268">
        <f t="shared" si="1"/>
        <v>0</v>
      </c>
      <c r="N61" s="269">
        <f t="shared" ref="N61:N69" si="7">SUM(M61+$N$5)</f>
        <v>0</v>
      </c>
    </row>
    <row r="62" spans="1:14" ht="14.4" x14ac:dyDescent="0.25">
      <c r="A62" s="12" t="str">
        <f t="shared" si="3"/>
        <v/>
      </c>
      <c r="B62" s="265"/>
      <c r="C62" s="270"/>
      <c r="D62" s="298"/>
      <c r="E62" s="310"/>
      <c r="F62" s="305"/>
      <c r="G62" s="296"/>
      <c r="H62" s="265"/>
      <c r="I62" s="275"/>
      <c r="J62" s="266"/>
      <c r="K62" s="267"/>
      <c r="L62" s="302"/>
      <c r="M62" s="268">
        <f t="shared" si="1"/>
        <v>0</v>
      </c>
      <c r="N62" s="269">
        <f t="shared" si="7"/>
        <v>0</v>
      </c>
    </row>
    <row r="63" spans="1:14" ht="14.4" x14ac:dyDescent="0.25">
      <c r="A63" s="12" t="str">
        <f t="shared" si="3"/>
        <v/>
      </c>
      <c r="B63" s="265"/>
      <c r="C63" s="270"/>
      <c r="D63" s="298"/>
      <c r="E63" s="310"/>
      <c r="F63" s="305"/>
      <c r="G63" s="296"/>
      <c r="H63" s="265"/>
      <c r="I63" s="275"/>
      <c r="J63" s="266"/>
      <c r="K63" s="267"/>
      <c r="L63" s="302"/>
      <c r="M63" s="268">
        <f t="shared" si="1"/>
        <v>0</v>
      </c>
      <c r="N63" s="269">
        <f t="shared" si="7"/>
        <v>0</v>
      </c>
    </row>
    <row r="64" spans="1:14" ht="14.4" x14ac:dyDescent="0.25">
      <c r="A64" s="12" t="str">
        <f t="shared" si="3"/>
        <v/>
      </c>
      <c r="B64" s="265"/>
      <c r="C64" s="270"/>
      <c r="D64" s="298"/>
      <c r="E64" s="310"/>
      <c r="F64" s="305"/>
      <c r="G64" s="296"/>
      <c r="H64" s="265"/>
      <c r="I64" s="275"/>
      <c r="J64" s="266"/>
      <c r="K64" s="267"/>
      <c r="L64" s="303"/>
      <c r="M64" s="268">
        <f t="shared" si="1"/>
        <v>0</v>
      </c>
      <c r="N64" s="269">
        <f t="shared" si="7"/>
        <v>0</v>
      </c>
    </row>
    <row r="65" spans="1:14" ht="14.4" x14ac:dyDescent="0.25">
      <c r="A65" s="12" t="str">
        <f t="shared" si="3"/>
        <v/>
      </c>
      <c r="B65" s="265"/>
      <c r="C65" s="270"/>
      <c r="D65" s="298"/>
      <c r="E65" s="310"/>
      <c r="F65" s="305"/>
      <c r="G65" s="264"/>
      <c r="H65" s="265"/>
      <c r="I65" s="275"/>
      <c r="J65" s="266"/>
      <c r="K65" s="267"/>
      <c r="L65" s="282"/>
      <c r="M65" s="268">
        <f t="shared" si="1"/>
        <v>0</v>
      </c>
      <c r="N65" s="269">
        <f t="shared" si="7"/>
        <v>0</v>
      </c>
    </row>
    <row r="66" spans="1:14" ht="14.4" x14ac:dyDescent="0.25">
      <c r="A66" s="12" t="str">
        <f t="shared" si="3"/>
        <v/>
      </c>
      <c r="B66" s="265"/>
      <c r="C66" s="270"/>
      <c r="D66" s="298"/>
      <c r="E66" s="310"/>
      <c r="F66" s="305"/>
      <c r="G66" s="264"/>
      <c r="H66" s="265"/>
      <c r="I66" s="275"/>
      <c r="J66" s="266"/>
      <c r="K66" s="267"/>
      <c r="L66" s="282"/>
      <c r="M66" s="268">
        <f t="shared" si="1"/>
        <v>0</v>
      </c>
      <c r="N66" s="269">
        <f t="shared" si="7"/>
        <v>0</v>
      </c>
    </row>
    <row r="67" spans="1:14" ht="14.4" x14ac:dyDescent="0.25">
      <c r="A67" s="12" t="str">
        <f t="shared" si="3"/>
        <v/>
      </c>
      <c r="B67" s="265"/>
      <c r="C67" s="270"/>
      <c r="D67" s="298"/>
      <c r="E67" s="310"/>
      <c r="F67" s="305"/>
      <c r="G67" s="264"/>
      <c r="H67" s="265"/>
      <c r="I67" s="275"/>
      <c r="J67" s="266"/>
      <c r="K67" s="267"/>
      <c r="L67" s="282"/>
      <c r="M67" s="268">
        <f t="shared" si="1"/>
        <v>0</v>
      </c>
      <c r="N67" s="269">
        <f t="shared" si="7"/>
        <v>0</v>
      </c>
    </row>
    <row r="68" spans="1:14" ht="14.4" x14ac:dyDescent="0.25">
      <c r="A68" s="12" t="str">
        <f t="shared" si="3"/>
        <v/>
      </c>
      <c r="B68" s="265"/>
      <c r="C68" s="270"/>
      <c r="D68" s="298"/>
      <c r="E68" s="310"/>
      <c r="F68" s="305"/>
      <c r="G68" s="264"/>
      <c r="H68" s="265"/>
      <c r="I68" s="275"/>
      <c r="J68" s="266"/>
      <c r="K68" s="267"/>
      <c r="L68" s="282"/>
      <c r="M68" s="268">
        <f t="shared" si="1"/>
        <v>0</v>
      </c>
      <c r="N68" s="269">
        <f t="shared" si="7"/>
        <v>0</v>
      </c>
    </row>
    <row r="69" spans="1:14" ht="14.4" x14ac:dyDescent="0.25">
      <c r="A69" s="12" t="str">
        <f t="shared" si="3"/>
        <v/>
      </c>
      <c r="B69" s="265"/>
      <c r="C69" s="270"/>
      <c r="D69" s="298"/>
      <c r="E69" s="310"/>
      <c r="F69" s="305"/>
      <c r="G69" s="264"/>
      <c r="H69" s="265"/>
      <c r="I69" s="275"/>
      <c r="J69" s="266"/>
      <c r="K69" s="267"/>
      <c r="L69" s="282"/>
      <c r="M69" s="268">
        <f t="shared" si="1"/>
        <v>0</v>
      </c>
      <c r="N69" s="269">
        <f t="shared" si="7"/>
        <v>0</v>
      </c>
    </row>
    <row r="70" spans="1:14" ht="14.4" x14ac:dyDescent="0.25">
      <c r="A70" s="12" t="str">
        <f t="shared" si="3"/>
        <v/>
      </c>
      <c r="B70" s="13"/>
      <c r="C70" s="14"/>
      <c r="D70" s="15"/>
      <c r="E70" s="310"/>
      <c r="F70" s="307"/>
      <c r="G70" s="264"/>
      <c r="H70" s="265"/>
      <c r="I70" s="275"/>
      <c r="J70" s="119"/>
      <c r="K70" s="32"/>
      <c r="L70" s="283"/>
      <c r="M70" s="18"/>
      <c r="N70" s="19"/>
    </row>
    <row r="71" spans="1:14" ht="14.4" x14ac:dyDescent="0.25">
      <c r="A71" s="12" t="str">
        <f t="shared" si="3"/>
        <v/>
      </c>
      <c r="B71" s="13"/>
      <c r="C71" s="14"/>
      <c r="D71" s="15"/>
      <c r="E71" s="312"/>
      <c r="F71" s="307"/>
      <c r="G71" s="264"/>
      <c r="H71" s="265"/>
      <c r="I71" s="275"/>
      <c r="J71" s="119"/>
      <c r="K71" s="32"/>
      <c r="L71" s="283"/>
      <c r="M71" s="18"/>
      <c r="N71" s="19"/>
    </row>
    <row r="72" spans="1:14" ht="14.4" x14ac:dyDescent="0.25">
      <c r="A72" s="12" t="str">
        <f t="shared" ref="A72:A98" si="8">CONCATENATE(B72,C72,D72)</f>
        <v/>
      </c>
      <c r="B72" s="13"/>
      <c r="C72" s="14"/>
      <c r="D72" s="15"/>
      <c r="E72" s="312"/>
      <c r="F72" s="307"/>
      <c r="G72" s="264"/>
      <c r="H72" s="265"/>
      <c r="I72" s="275"/>
      <c r="J72" s="119"/>
      <c r="K72" s="32"/>
      <c r="L72" s="283"/>
      <c r="M72" s="18"/>
      <c r="N72" s="19"/>
    </row>
    <row r="73" spans="1:14" ht="14.4" x14ac:dyDescent="0.25">
      <c r="A73" s="12" t="str">
        <f t="shared" si="8"/>
        <v/>
      </c>
      <c r="B73" s="13"/>
      <c r="C73" s="14"/>
      <c r="D73" s="15"/>
      <c r="E73" s="312"/>
      <c r="F73" s="307"/>
      <c r="G73" s="264"/>
      <c r="H73" s="265"/>
      <c r="I73" s="275"/>
      <c r="J73" s="119"/>
      <c r="K73" s="32"/>
      <c r="L73" s="283"/>
      <c r="M73" s="18"/>
      <c r="N73" s="19"/>
    </row>
    <row r="74" spans="1:14" ht="14.4" x14ac:dyDescent="0.25">
      <c r="A74" s="12" t="str">
        <f t="shared" si="8"/>
        <v/>
      </c>
      <c r="B74" s="13"/>
      <c r="C74" s="14"/>
      <c r="D74" s="15"/>
      <c r="E74" s="312"/>
      <c r="F74" s="307"/>
      <c r="G74" s="264"/>
      <c r="H74" s="265"/>
      <c r="I74" s="275"/>
      <c r="J74" s="119"/>
      <c r="K74" s="32"/>
      <c r="L74" s="283"/>
      <c r="M74" s="18"/>
      <c r="N74" s="19"/>
    </row>
    <row r="75" spans="1:14" ht="14.4" x14ac:dyDescent="0.25">
      <c r="A75" s="12" t="str">
        <f t="shared" si="8"/>
        <v/>
      </c>
      <c r="B75" s="13"/>
      <c r="C75" s="14"/>
      <c r="D75" s="15"/>
      <c r="E75" s="312"/>
      <c r="F75" s="307"/>
      <c r="G75" s="264"/>
      <c r="H75" s="265"/>
      <c r="I75" s="275"/>
      <c r="J75" s="119"/>
      <c r="K75" s="32"/>
      <c r="L75" s="283"/>
      <c r="M75" s="18"/>
      <c r="N75" s="19"/>
    </row>
    <row r="76" spans="1:14" ht="14.4" x14ac:dyDescent="0.25">
      <c r="A76" s="12" t="str">
        <f t="shared" si="8"/>
        <v/>
      </c>
      <c r="B76" s="13"/>
      <c r="C76" s="14"/>
      <c r="D76" s="15"/>
      <c r="E76" s="312"/>
      <c r="F76" s="307"/>
      <c r="G76" s="264"/>
      <c r="H76" s="265"/>
      <c r="I76" s="275"/>
      <c r="J76" s="119"/>
      <c r="K76" s="32"/>
      <c r="L76" s="283"/>
      <c r="M76" s="18"/>
      <c r="N76" s="19"/>
    </row>
    <row r="77" spans="1:14" ht="14.4" x14ac:dyDescent="0.25">
      <c r="A77" s="12" t="str">
        <f t="shared" si="8"/>
        <v/>
      </c>
      <c r="B77" s="13"/>
      <c r="C77" s="14"/>
      <c r="D77" s="15"/>
      <c r="E77" s="312"/>
      <c r="F77" s="307"/>
      <c r="G77" s="264"/>
      <c r="H77" s="265"/>
      <c r="I77" s="275"/>
      <c r="J77" s="119"/>
      <c r="K77" s="32"/>
      <c r="L77" s="283"/>
      <c r="M77" s="18"/>
      <c r="N77" s="19"/>
    </row>
    <row r="78" spans="1:14" ht="14.4" x14ac:dyDescent="0.25">
      <c r="A78" s="12" t="str">
        <f t="shared" si="8"/>
        <v/>
      </c>
      <c r="B78" s="13"/>
      <c r="C78" s="14"/>
      <c r="D78" s="15"/>
      <c r="E78" s="312"/>
      <c r="F78" s="307"/>
      <c r="G78" s="20"/>
      <c r="H78" s="13"/>
      <c r="I78" s="30"/>
      <c r="J78" s="119"/>
      <c r="K78" s="32"/>
      <c r="L78" s="283"/>
      <c r="M78" s="18"/>
      <c r="N78" s="19"/>
    </row>
    <row r="79" spans="1:14" ht="14.4" x14ac:dyDescent="0.25">
      <c r="A79" s="12" t="str">
        <f t="shared" si="8"/>
        <v/>
      </c>
      <c r="B79" s="13"/>
      <c r="C79" s="14"/>
      <c r="D79" s="15"/>
      <c r="E79" s="312"/>
      <c r="F79" s="307"/>
      <c r="G79" s="20"/>
      <c r="H79" s="13"/>
      <c r="I79" s="30"/>
      <c r="J79" s="119"/>
      <c r="K79" s="32"/>
      <c r="L79" s="283"/>
      <c r="M79" s="18"/>
      <c r="N79" s="19"/>
    </row>
    <row r="80" spans="1:14" ht="14.4" x14ac:dyDescent="0.25">
      <c r="A80" s="12" t="str">
        <f t="shared" si="8"/>
        <v/>
      </c>
      <c r="B80" s="13"/>
      <c r="C80" s="14"/>
      <c r="D80" s="15"/>
      <c r="E80" s="312"/>
      <c r="F80" s="307"/>
      <c r="G80" s="20"/>
      <c r="H80" s="13"/>
      <c r="I80" s="30"/>
      <c r="J80" s="119"/>
      <c r="K80" s="32"/>
      <c r="L80" s="283"/>
      <c r="M80" s="18"/>
      <c r="N80" s="19"/>
    </row>
    <row r="81" spans="1:14" ht="14.4" x14ac:dyDescent="0.25">
      <c r="A81" s="12" t="str">
        <f t="shared" si="8"/>
        <v/>
      </c>
      <c r="B81" s="13"/>
      <c r="C81" s="14"/>
      <c r="D81" s="15"/>
      <c r="E81" s="312"/>
      <c r="F81" s="307"/>
      <c r="G81" s="20"/>
      <c r="H81" s="13"/>
      <c r="I81" s="30"/>
      <c r="J81" s="119"/>
      <c r="K81" s="32"/>
      <c r="L81" s="283"/>
      <c r="M81" s="18"/>
      <c r="N81" s="19"/>
    </row>
    <row r="82" spans="1:14" ht="14.4" x14ac:dyDescent="0.25">
      <c r="A82" s="12" t="str">
        <f t="shared" si="8"/>
        <v/>
      </c>
      <c r="B82" s="13"/>
      <c r="C82" s="14"/>
      <c r="D82" s="15"/>
      <c r="E82" s="312"/>
      <c r="F82" s="307"/>
      <c r="G82" s="20"/>
      <c r="H82" s="13"/>
      <c r="I82" s="30"/>
      <c r="J82" s="119"/>
      <c r="K82" s="32"/>
      <c r="L82" s="283"/>
      <c r="M82" s="18"/>
      <c r="N82" s="19"/>
    </row>
    <row r="83" spans="1:14" ht="14.4" x14ac:dyDescent="0.25">
      <c r="A83" s="12" t="str">
        <f t="shared" si="8"/>
        <v/>
      </c>
      <c r="B83" s="13"/>
      <c r="C83" s="14"/>
      <c r="D83" s="15"/>
      <c r="E83" s="312"/>
      <c r="F83" s="307"/>
      <c r="G83" s="20"/>
      <c r="H83" s="13"/>
      <c r="I83" s="30"/>
      <c r="J83" s="119"/>
      <c r="K83" s="32"/>
      <c r="L83" s="283"/>
      <c r="M83" s="18"/>
      <c r="N83" s="19"/>
    </row>
    <row r="84" spans="1:14" ht="14.4" x14ac:dyDescent="0.25">
      <c r="A84" s="12" t="str">
        <f t="shared" si="8"/>
        <v/>
      </c>
      <c r="B84" s="13"/>
      <c r="C84" s="14"/>
      <c r="D84" s="15"/>
      <c r="E84" s="312"/>
      <c r="F84" s="307"/>
      <c r="G84" s="20"/>
      <c r="H84" s="13"/>
      <c r="I84" s="30"/>
      <c r="J84" s="119"/>
      <c r="K84" s="32"/>
      <c r="L84" s="17"/>
      <c r="M84" s="18"/>
      <c r="N84" s="19"/>
    </row>
    <row r="85" spans="1:14" ht="14.4" x14ac:dyDescent="0.25">
      <c r="A85" s="12" t="str">
        <f t="shared" si="8"/>
        <v/>
      </c>
      <c r="B85" s="13"/>
      <c r="C85" s="14"/>
      <c r="D85" s="15"/>
      <c r="E85" s="312"/>
      <c r="F85" s="307"/>
      <c r="G85" s="20"/>
      <c r="H85" s="13"/>
      <c r="I85" s="30"/>
      <c r="J85" s="119"/>
      <c r="K85" s="32"/>
      <c r="L85" s="17"/>
      <c r="M85" s="18"/>
      <c r="N85" s="19"/>
    </row>
    <row r="86" spans="1:14" ht="14.4" x14ac:dyDescent="0.25">
      <c r="A86" s="12" t="str">
        <f t="shared" si="8"/>
        <v/>
      </c>
      <c r="B86" s="13"/>
      <c r="C86" s="14"/>
      <c r="D86" s="15"/>
      <c r="E86" s="312"/>
      <c r="F86" s="307"/>
      <c r="G86" s="20"/>
      <c r="H86" s="13"/>
      <c r="I86" s="30"/>
      <c r="J86" s="119"/>
      <c r="K86" s="32"/>
      <c r="L86" s="17"/>
      <c r="M86" s="18"/>
      <c r="N86" s="19"/>
    </row>
    <row r="87" spans="1:14" ht="14.4" x14ac:dyDescent="0.25">
      <c r="A87" s="12" t="str">
        <f t="shared" si="8"/>
        <v/>
      </c>
      <c r="B87" s="13"/>
      <c r="C87" s="14"/>
      <c r="D87" s="15"/>
      <c r="E87" s="312"/>
      <c r="F87" s="307"/>
      <c r="G87" s="20"/>
      <c r="H87" s="13"/>
      <c r="I87" s="30"/>
      <c r="J87" s="119"/>
      <c r="K87" s="32"/>
      <c r="L87" s="17"/>
      <c r="M87" s="18"/>
      <c r="N87" s="19"/>
    </row>
    <row r="88" spans="1:14" ht="14.4" x14ac:dyDescent="0.25">
      <c r="A88" s="12" t="str">
        <f t="shared" si="8"/>
        <v/>
      </c>
      <c r="B88" s="13"/>
      <c r="C88" s="14"/>
      <c r="D88" s="15"/>
      <c r="E88" s="312"/>
      <c r="F88" s="307"/>
      <c r="G88" s="20"/>
      <c r="H88" s="13"/>
      <c r="I88" s="30"/>
      <c r="J88" s="119"/>
      <c r="K88" s="32"/>
      <c r="L88" s="17"/>
      <c r="M88" s="18"/>
      <c r="N88" s="19"/>
    </row>
    <row r="89" spans="1:14" ht="14.4" x14ac:dyDescent="0.25">
      <c r="A89" s="12" t="str">
        <f t="shared" si="8"/>
        <v/>
      </c>
      <c r="B89" s="13"/>
      <c r="C89" s="14"/>
      <c r="D89" s="15"/>
      <c r="E89" s="312"/>
      <c r="F89" s="307"/>
      <c r="G89" s="20"/>
      <c r="H89" s="13"/>
      <c r="I89" s="30"/>
      <c r="J89" s="119"/>
      <c r="K89" s="32"/>
      <c r="L89" s="17"/>
      <c r="M89" s="18"/>
      <c r="N89" s="19"/>
    </row>
    <row r="90" spans="1:14" ht="14.4" x14ac:dyDescent="0.25">
      <c r="A90" s="12" t="str">
        <f t="shared" si="8"/>
        <v/>
      </c>
      <c r="B90" s="13"/>
      <c r="C90" s="14"/>
      <c r="D90" s="15"/>
      <c r="E90" s="312"/>
      <c r="F90" s="307"/>
      <c r="G90" s="20"/>
      <c r="H90" s="13"/>
      <c r="I90" s="30"/>
      <c r="J90" s="119"/>
      <c r="K90" s="32"/>
      <c r="L90" s="17"/>
      <c r="M90" s="18"/>
      <c r="N90" s="19"/>
    </row>
    <row r="91" spans="1:14" ht="14.4" x14ac:dyDescent="0.25">
      <c r="A91" s="12" t="str">
        <f t="shared" si="8"/>
        <v/>
      </c>
      <c r="B91" s="13"/>
      <c r="C91" s="14"/>
      <c r="D91" s="15"/>
      <c r="E91" s="312"/>
      <c r="F91" s="307"/>
      <c r="G91" s="20"/>
      <c r="H91" s="13"/>
      <c r="I91" s="30"/>
      <c r="J91" s="119"/>
      <c r="K91" s="32"/>
      <c r="L91" s="17"/>
      <c r="M91" s="18"/>
      <c r="N91" s="19"/>
    </row>
    <row r="92" spans="1:14" ht="14.4" x14ac:dyDescent="0.25">
      <c r="A92" s="12" t="str">
        <f t="shared" si="8"/>
        <v/>
      </c>
      <c r="B92" s="13"/>
      <c r="C92" s="14"/>
      <c r="D92" s="15"/>
      <c r="E92" s="312"/>
      <c r="F92" s="307"/>
      <c r="G92" s="20"/>
      <c r="H92" s="13"/>
      <c r="I92" s="30"/>
      <c r="J92" s="119"/>
      <c r="K92" s="32"/>
      <c r="L92" s="17"/>
      <c r="M92" s="18"/>
      <c r="N92" s="19"/>
    </row>
    <row r="93" spans="1:14" ht="14.4" x14ac:dyDescent="0.25">
      <c r="A93" s="12" t="str">
        <f t="shared" si="8"/>
        <v/>
      </c>
      <c r="B93" s="13"/>
      <c r="C93" s="14"/>
      <c r="D93" s="15"/>
      <c r="E93" s="312"/>
      <c r="F93" s="307"/>
      <c r="G93" s="20"/>
      <c r="H93" s="13"/>
      <c r="I93" s="30"/>
      <c r="J93" s="119"/>
      <c r="K93" s="32"/>
      <c r="L93" s="17"/>
      <c r="M93" s="18"/>
      <c r="N93" s="19"/>
    </row>
    <row r="94" spans="1:14" ht="14.4" x14ac:dyDescent="0.25">
      <c r="A94" s="12" t="str">
        <f t="shared" si="8"/>
        <v/>
      </c>
      <c r="B94" s="13"/>
      <c r="C94" s="14"/>
      <c r="D94" s="15"/>
      <c r="E94" s="312"/>
      <c r="F94" s="307"/>
      <c r="G94" s="20"/>
      <c r="H94" s="13"/>
      <c r="I94" s="30"/>
      <c r="J94" s="119"/>
      <c r="K94" s="32"/>
      <c r="L94" s="17"/>
      <c r="M94" s="18"/>
      <c r="N94" s="19"/>
    </row>
    <row r="95" spans="1:14" ht="14.4" x14ac:dyDescent="0.25">
      <c r="A95" s="12" t="str">
        <f t="shared" si="8"/>
        <v/>
      </c>
      <c r="B95" s="13"/>
      <c r="C95" s="14"/>
      <c r="D95" s="15"/>
      <c r="E95" s="312"/>
      <c r="F95" s="307"/>
      <c r="G95" s="20"/>
      <c r="H95" s="13"/>
      <c r="I95" s="30"/>
      <c r="J95" s="119"/>
      <c r="K95" s="32"/>
      <c r="L95" s="17"/>
      <c r="M95" s="18"/>
      <c r="N95" s="19"/>
    </row>
    <row r="96" spans="1:14" ht="14.4" x14ac:dyDescent="0.25">
      <c r="A96" s="12" t="str">
        <f t="shared" si="8"/>
        <v/>
      </c>
      <c r="B96" s="13"/>
      <c r="C96" s="14"/>
      <c r="D96" s="15"/>
      <c r="E96" s="312"/>
      <c r="F96" s="307"/>
      <c r="G96" s="20"/>
      <c r="H96" s="13"/>
      <c r="I96" s="30"/>
      <c r="J96" s="119"/>
      <c r="K96" s="32"/>
      <c r="L96" s="17"/>
      <c r="M96" s="18"/>
      <c r="N96" s="19"/>
    </row>
    <row r="97" spans="1:14" ht="14.4" x14ac:dyDescent="0.25">
      <c r="A97" s="12" t="str">
        <f t="shared" si="8"/>
        <v/>
      </c>
      <c r="B97" s="13"/>
      <c r="C97" s="14"/>
      <c r="D97" s="15"/>
      <c r="E97" s="312"/>
      <c r="F97" s="307"/>
      <c r="G97" s="20"/>
      <c r="H97" s="13"/>
      <c r="I97" s="30"/>
      <c r="J97" s="119"/>
      <c r="K97" s="32"/>
      <c r="L97" s="17"/>
      <c r="M97" s="18"/>
      <c r="N97" s="19"/>
    </row>
    <row r="98" spans="1:14" ht="14.4" x14ac:dyDescent="0.25">
      <c r="A98" s="12" t="str">
        <f t="shared" si="8"/>
        <v/>
      </c>
      <c r="B98" s="13"/>
      <c r="C98" s="14"/>
      <c r="D98" s="15"/>
      <c r="E98" s="312"/>
      <c r="F98" s="307"/>
      <c r="G98" s="20"/>
      <c r="H98" s="13"/>
      <c r="I98" s="30"/>
      <c r="J98" s="119"/>
      <c r="K98" s="32"/>
      <c r="L98" s="17"/>
      <c r="M98" s="18"/>
      <c r="N98" s="19"/>
    </row>
    <row r="99" spans="1:14" ht="14.4" x14ac:dyDescent="0.25">
      <c r="A99" s="12" t="str">
        <f t="shared" ref="A99:A100" si="9">CONCATENATE(B99,C99,D99)</f>
        <v/>
      </c>
      <c r="B99" s="13"/>
      <c r="C99" s="14"/>
      <c r="D99" s="15"/>
      <c r="E99" s="312"/>
      <c r="F99" s="307"/>
      <c r="G99" s="20"/>
      <c r="H99" s="13"/>
      <c r="I99" s="30"/>
      <c r="J99" s="119"/>
      <c r="K99" s="32"/>
      <c r="L99" s="17"/>
      <c r="M99" s="18"/>
      <c r="N99" s="19"/>
    </row>
    <row r="100" spans="1:14" ht="15" thickBot="1" x14ac:dyDescent="0.3">
      <c r="A100" s="12" t="str">
        <f t="shared" si="9"/>
        <v/>
      </c>
      <c r="B100" s="21"/>
      <c r="C100" s="22"/>
      <c r="D100" s="23"/>
      <c r="E100" s="313"/>
      <c r="F100" s="308"/>
      <c r="G100" s="24"/>
      <c r="H100" s="21"/>
      <c r="I100" s="31"/>
      <c r="J100" s="120"/>
      <c r="K100" s="121"/>
      <c r="L100" s="26"/>
      <c r="M100" s="27"/>
      <c r="N100" s="19"/>
    </row>
  </sheetData>
  <mergeCells count="19">
    <mergeCell ref="F3:F4"/>
    <mergeCell ref="E1:J1"/>
    <mergeCell ref="L1:M1"/>
    <mergeCell ref="B2:M2"/>
    <mergeCell ref="G3:K3"/>
    <mergeCell ref="M3:M5"/>
    <mergeCell ref="K4:K5"/>
    <mergeCell ref="E5:F5"/>
    <mergeCell ref="L3:L5"/>
    <mergeCell ref="G4:G5"/>
    <mergeCell ref="H4:H5"/>
    <mergeCell ref="I4:I5"/>
    <mergeCell ref="J4:J5"/>
    <mergeCell ref="B1:C1"/>
    <mergeCell ref="A3:A5"/>
    <mergeCell ref="B3:B5"/>
    <mergeCell ref="C3:C5"/>
    <mergeCell ref="D3:D5"/>
    <mergeCell ref="E3:E4"/>
  </mergeCells>
  <conditionalFormatting sqref="C1:D5">
    <cfRule type="duplicateValues" dxfId="1" priority="413"/>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42F6A-29BC-4676-965C-CFF2580D7E41}">
  <sheetPr>
    <tabColor theme="0" tint="-0.14999847407452621"/>
    <pageSetUpPr fitToPage="1"/>
  </sheetPr>
  <dimension ref="A1:AH133"/>
  <sheetViews>
    <sheetView zoomScale="80" zoomScaleNormal="80" zoomScaleSheetLayoutView="90" workbookViewId="0">
      <selection activeCell="B6" sqref="B6:D6"/>
    </sheetView>
  </sheetViews>
  <sheetFormatPr defaultColWidth="14.44140625" defaultRowHeight="13.8" x14ac:dyDescent="0.25"/>
  <cols>
    <col min="1" max="1" width="3.6640625" style="4" bestFit="1" customWidth="1"/>
    <col min="2" max="2" width="17.109375" style="5" bestFit="1" customWidth="1"/>
    <col min="3" max="3" width="28" style="5" bestFit="1" customWidth="1"/>
    <col min="4" max="4" width="25.33203125" style="5" bestFit="1" customWidth="1"/>
    <col min="5" max="5" width="11" style="4" bestFit="1" customWidth="1"/>
    <col min="6" max="6" width="7.33203125" style="4" customWidth="1"/>
    <col min="7" max="7" width="6.5546875" style="4" bestFit="1" customWidth="1"/>
    <col min="8" max="8" width="6.5546875" style="6" bestFit="1" customWidth="1"/>
    <col min="9" max="9" width="8" style="2" bestFit="1" customWidth="1"/>
    <col min="10" max="11" width="8.33203125" style="2" bestFit="1" customWidth="1"/>
    <col min="12" max="14" width="8.6640625" style="2" bestFit="1" customWidth="1"/>
    <col min="15" max="16" width="8.5546875" style="2" customWidth="1"/>
    <col min="17" max="17" width="8.109375" style="2" bestFit="1" customWidth="1"/>
    <col min="18" max="18" width="7.5546875" style="2" bestFit="1" customWidth="1"/>
    <col min="19" max="19" width="8.5546875" style="2" bestFit="1" customWidth="1"/>
    <col min="20" max="20" width="8.6640625" style="2" bestFit="1" customWidth="1"/>
    <col min="21" max="21" width="8.6640625" style="2" customWidth="1"/>
    <col min="22" max="22" width="8.6640625" style="2" bestFit="1" customWidth="1"/>
    <col min="23" max="23" width="8.5546875" style="2" bestFit="1" customWidth="1"/>
    <col min="24" max="24" width="8" style="2" bestFit="1" customWidth="1"/>
    <col min="25" max="25" width="9" style="2" bestFit="1" customWidth="1"/>
    <col min="26" max="26" width="7.44140625" style="2" bestFit="1" customWidth="1"/>
    <col min="27" max="27" width="8.6640625" style="2" bestFit="1" customWidth="1"/>
    <col min="28" max="28" width="8.109375" style="2" bestFit="1" customWidth="1"/>
    <col min="29" max="30" width="8.5546875" style="2" bestFit="1" customWidth="1"/>
    <col min="31" max="31" width="8" style="2" bestFit="1" customWidth="1"/>
    <col min="32" max="32" width="9.44140625" style="6" bestFit="1" customWidth="1"/>
    <col min="33" max="33" width="8" style="6" bestFit="1" customWidth="1"/>
    <col min="34" max="16384" width="14.44140625" style="4"/>
  </cols>
  <sheetData>
    <row r="1" spans="1:34" s="3" customFormat="1" ht="12.75" customHeight="1" x14ac:dyDescent="0.25">
      <c r="A1" s="472" t="s">
        <v>173</v>
      </c>
      <c r="B1" s="473" t="s">
        <v>105</v>
      </c>
      <c r="C1" s="473" t="s">
        <v>113</v>
      </c>
      <c r="D1" s="473" t="s">
        <v>0</v>
      </c>
      <c r="E1" s="473" t="s">
        <v>1</v>
      </c>
      <c r="F1" s="464" t="s">
        <v>91</v>
      </c>
      <c r="G1" s="467" t="s">
        <v>89</v>
      </c>
      <c r="H1" s="468" t="s">
        <v>3</v>
      </c>
      <c r="I1" s="469" t="s">
        <v>21</v>
      </c>
      <c r="J1" s="470" t="s">
        <v>172</v>
      </c>
      <c r="K1" s="458" t="s">
        <v>140</v>
      </c>
      <c r="L1" s="458" t="s">
        <v>135</v>
      </c>
      <c r="M1" s="458" t="s">
        <v>134</v>
      </c>
      <c r="N1" s="458" t="s">
        <v>168</v>
      </c>
      <c r="O1" s="458" t="s">
        <v>169</v>
      </c>
      <c r="P1" s="458" t="s">
        <v>136</v>
      </c>
      <c r="Q1" s="458" t="s">
        <v>137</v>
      </c>
      <c r="R1" s="458" t="s">
        <v>170</v>
      </c>
      <c r="S1" s="458" t="s">
        <v>138</v>
      </c>
      <c r="T1" s="458" t="s">
        <v>142</v>
      </c>
      <c r="U1" s="458" t="s">
        <v>139</v>
      </c>
      <c r="V1" s="458" t="s">
        <v>171</v>
      </c>
      <c r="W1" s="458" t="s">
        <v>1232</v>
      </c>
      <c r="X1" s="458" t="s">
        <v>1327</v>
      </c>
      <c r="Y1" s="458"/>
      <c r="Z1" s="458"/>
      <c r="AA1" s="458"/>
      <c r="AB1" s="458"/>
      <c r="AC1" s="458"/>
      <c r="AD1" s="458"/>
      <c r="AE1" s="458"/>
      <c r="AF1" s="458"/>
      <c r="AG1" s="461"/>
      <c r="AH1" s="133"/>
    </row>
    <row r="2" spans="1:34" s="3" customFormat="1" ht="12.75" customHeight="1" x14ac:dyDescent="0.25">
      <c r="A2" s="472"/>
      <c r="B2" s="463"/>
      <c r="C2" s="463"/>
      <c r="D2" s="463"/>
      <c r="E2" s="463"/>
      <c r="F2" s="464"/>
      <c r="G2" s="465"/>
      <c r="H2" s="464"/>
      <c r="I2" s="466"/>
      <c r="J2" s="471"/>
      <c r="K2" s="459"/>
      <c r="L2" s="459"/>
      <c r="M2" s="459"/>
      <c r="N2" s="459"/>
      <c r="O2" s="459"/>
      <c r="P2" s="459"/>
      <c r="Q2" s="459"/>
      <c r="R2" s="459"/>
      <c r="S2" s="459"/>
      <c r="T2" s="459"/>
      <c r="U2" s="459"/>
      <c r="V2" s="459"/>
      <c r="W2" s="459"/>
      <c r="X2" s="459"/>
      <c r="Y2" s="459"/>
      <c r="Z2" s="459"/>
      <c r="AA2" s="459"/>
      <c r="AB2" s="459"/>
      <c r="AC2" s="459"/>
      <c r="AD2" s="459"/>
      <c r="AE2" s="459"/>
      <c r="AF2" s="459"/>
      <c r="AG2" s="462"/>
      <c r="AH2" s="133"/>
    </row>
    <row r="3" spans="1:34" s="3" customFormat="1" ht="12.75" customHeight="1" x14ac:dyDescent="0.25">
      <c r="A3" s="472"/>
      <c r="B3" s="463" t="s">
        <v>4</v>
      </c>
      <c r="C3" s="463" t="s">
        <v>5</v>
      </c>
      <c r="D3" s="463" t="s">
        <v>9</v>
      </c>
      <c r="E3" s="463" t="s">
        <v>6</v>
      </c>
      <c r="F3" s="464" t="s">
        <v>2</v>
      </c>
      <c r="G3" s="465" t="s">
        <v>90</v>
      </c>
      <c r="H3" s="464" t="s">
        <v>7</v>
      </c>
      <c r="I3" s="466" t="s">
        <v>20</v>
      </c>
      <c r="J3" s="474" t="s">
        <v>144</v>
      </c>
      <c r="K3" s="457">
        <v>44990</v>
      </c>
      <c r="L3" s="457" t="s">
        <v>161</v>
      </c>
      <c r="M3" s="457" t="s">
        <v>162</v>
      </c>
      <c r="N3" s="457" t="s">
        <v>163</v>
      </c>
      <c r="O3" s="457" t="s">
        <v>152</v>
      </c>
      <c r="P3" s="457">
        <v>45102</v>
      </c>
      <c r="Q3" s="457" t="s">
        <v>164</v>
      </c>
      <c r="R3" s="457" t="s">
        <v>165</v>
      </c>
      <c r="S3" s="457" t="s">
        <v>156</v>
      </c>
      <c r="T3" s="457" t="s">
        <v>166</v>
      </c>
      <c r="U3" s="457" t="s">
        <v>167</v>
      </c>
      <c r="V3" s="457" t="s">
        <v>159</v>
      </c>
      <c r="W3" s="457" t="s">
        <v>160</v>
      </c>
      <c r="X3" s="457">
        <v>45139</v>
      </c>
      <c r="Y3" s="457"/>
      <c r="Z3" s="457"/>
      <c r="AA3" s="457"/>
      <c r="AB3" s="457"/>
      <c r="AC3" s="457"/>
      <c r="AD3" s="457"/>
      <c r="AE3" s="457"/>
      <c r="AF3" s="457"/>
      <c r="AG3" s="460"/>
      <c r="AH3" s="133"/>
    </row>
    <row r="4" spans="1:34" s="2" customFormat="1" ht="12.75" customHeight="1" x14ac:dyDescent="0.25">
      <c r="A4" s="472"/>
      <c r="B4" s="463" t="s">
        <v>4</v>
      </c>
      <c r="C4" s="463"/>
      <c r="D4" s="463"/>
      <c r="E4" s="463"/>
      <c r="F4" s="464"/>
      <c r="G4" s="465"/>
      <c r="H4" s="464"/>
      <c r="I4" s="466"/>
      <c r="J4" s="474"/>
      <c r="K4" s="457"/>
      <c r="L4" s="457"/>
      <c r="M4" s="457"/>
      <c r="N4" s="457"/>
      <c r="O4" s="457"/>
      <c r="P4" s="457"/>
      <c r="Q4" s="457"/>
      <c r="R4" s="457"/>
      <c r="S4" s="457"/>
      <c r="T4" s="457"/>
      <c r="U4" s="457"/>
      <c r="V4" s="457"/>
      <c r="W4" s="457"/>
      <c r="X4" s="457"/>
      <c r="Y4" s="457"/>
      <c r="Z4" s="457"/>
      <c r="AA4" s="457"/>
      <c r="AB4" s="457"/>
      <c r="AC4" s="457"/>
      <c r="AD4" s="457"/>
      <c r="AE4" s="457"/>
      <c r="AF4" s="457"/>
      <c r="AG4" s="460"/>
      <c r="AH4" s="134"/>
    </row>
    <row r="5" spans="1:34" s="2" customFormat="1" ht="16.2" thickBot="1" x14ac:dyDescent="0.3">
      <c r="A5" s="472"/>
      <c r="B5" s="158" t="s">
        <v>96</v>
      </c>
      <c r="C5" s="158" t="s">
        <v>97</v>
      </c>
      <c r="D5" s="158" t="s">
        <v>9</v>
      </c>
      <c r="E5" s="158" t="s">
        <v>6</v>
      </c>
      <c r="F5" s="159" t="s">
        <v>2</v>
      </c>
      <c r="G5" s="160" t="s">
        <v>28</v>
      </c>
      <c r="H5" s="161" t="s">
        <v>7</v>
      </c>
      <c r="I5" s="162" t="s">
        <v>8</v>
      </c>
      <c r="J5" s="249" t="s">
        <v>117</v>
      </c>
      <c r="K5" s="250" t="s">
        <v>117</v>
      </c>
      <c r="L5" s="250" t="s">
        <v>117</v>
      </c>
      <c r="M5" s="250" t="s">
        <v>117</v>
      </c>
      <c r="N5" s="250" t="s">
        <v>117</v>
      </c>
      <c r="O5" s="250" t="s">
        <v>117</v>
      </c>
      <c r="P5" s="250" t="s">
        <v>117</v>
      </c>
      <c r="Q5" s="250" t="s">
        <v>117</v>
      </c>
      <c r="R5" s="250" t="s">
        <v>117</v>
      </c>
      <c r="S5" s="250" t="s">
        <v>117</v>
      </c>
      <c r="T5" s="250" t="s">
        <v>117</v>
      </c>
      <c r="U5" s="250" t="s">
        <v>117</v>
      </c>
      <c r="V5" s="250" t="s">
        <v>117</v>
      </c>
      <c r="W5" s="250" t="s">
        <v>117</v>
      </c>
      <c r="X5" s="250" t="s">
        <v>117</v>
      </c>
      <c r="Y5" s="250" t="s">
        <v>117</v>
      </c>
      <c r="Z5" s="250" t="s">
        <v>117</v>
      </c>
      <c r="AA5" s="250" t="s">
        <v>117</v>
      </c>
      <c r="AB5" s="250" t="s">
        <v>117</v>
      </c>
      <c r="AC5" s="250" t="s">
        <v>117</v>
      </c>
      <c r="AD5" s="250" t="s">
        <v>117</v>
      </c>
      <c r="AE5" s="250" t="s">
        <v>117</v>
      </c>
      <c r="AF5" s="250" t="s">
        <v>117</v>
      </c>
      <c r="AG5" s="251" t="s">
        <v>117</v>
      </c>
      <c r="AH5" s="134"/>
    </row>
    <row r="6" spans="1:34" s="3" customFormat="1" x14ac:dyDescent="0.25">
      <c r="A6" s="472"/>
      <c r="B6" s="573" t="s">
        <v>374</v>
      </c>
      <c r="C6" s="574" t="s">
        <v>375</v>
      </c>
      <c r="D6" s="574" t="s">
        <v>376</v>
      </c>
      <c r="E6" s="575">
        <v>45028</v>
      </c>
      <c r="F6" s="576">
        <v>23</v>
      </c>
      <c r="G6" s="577">
        <f t="shared" ref="G6:G18" si="0">COUNTIF(J6:AH6,"&gt;0")</f>
        <v>3</v>
      </c>
      <c r="H6" s="578">
        <f t="shared" ref="H6:H18" si="1">SUM(J6:AI6)</f>
        <v>14</v>
      </c>
      <c r="I6" s="576">
        <f t="shared" ref="I6:I18" si="2">RANK(H6,$H$6:$H$49)</f>
        <v>1</v>
      </c>
      <c r="J6" s="378">
        <f>_xlfn.IFNA(VLOOKUP(CONCATENATE($J$5,$B6,$C6),CAP!$A$6:$N$200,14,FALSE),0)</f>
        <v>0</v>
      </c>
      <c r="K6" s="139">
        <f>_xlfn.IFNA(VLOOKUP(CONCATENATE($K$5,$B6,$C6),ALB!$A$6:$N$200,14,FALSE),0)</f>
        <v>7</v>
      </c>
      <c r="L6" s="139">
        <f>_xlfn.IFNA(VLOOKUP(CONCATENATE($L$5,$B6,$C6),'ESP1'!$A$6:$N$200,14,FALSE),0)</f>
        <v>0</v>
      </c>
      <c r="M6" s="139">
        <f>_xlfn.IFNA(VLOOKUP(CONCATENATE($M$5,$B6,$C6),DARD!$A$6:$N$135,14,FALSE),0)</f>
        <v>3</v>
      </c>
      <c r="N6" s="139">
        <f>_xlfn.IFNA(VLOOKUP(CONCATENATE($N$5,$B6,$C6),AVON!$A$6:$N$144,14,FALSE),0)</f>
        <v>0</v>
      </c>
      <c r="O6" s="139">
        <f>_xlfn.IFNA(VLOOKUP(CONCATENATE($O$5,$B6,$C6),MUR!$A$6:$N$203,14,FALSE),0)</f>
        <v>0</v>
      </c>
      <c r="P6" s="333">
        <f>_xlfn.IFNA(VLOOKUP(CONCATENATE($P$5,$B6,$C6),BAL!$A$6:$N$200,14,FALSE),0)</f>
        <v>4</v>
      </c>
      <c r="Q6" s="139">
        <f>_xlfn.IFNA(VLOOKUP(CONCATENATE($Q$5,$B6,$C6),KAL!$A$6:$N$199,14,FALSE),0)</f>
        <v>0</v>
      </c>
      <c r="R6" s="139">
        <f>_xlfn.IFNA(VLOOKUP(CONCATENATE($R$5,$B6,$C6),KEL!$A$6:$N$200,14,FALSE),0)</f>
        <v>0</v>
      </c>
      <c r="S6" s="333">
        <f>_xlfn.IFNA(VLOOKUP(CONCATENATE($S$5,$B6,$C6),'ESP2'!$A$6:$N$194,14,FALSE),0)</f>
        <v>0</v>
      </c>
      <c r="T6" s="333">
        <f>_xlfn.IFNA(VLOOKUP(CONCATENATE($T$5,$B6,$C6),MOON!$A$6:$N$198,14,FALSE),0)</f>
        <v>0</v>
      </c>
      <c r="U6" s="139">
        <f>_xlfn.IFNA(VLOOKUP(CONCATENATE($U$5,$B6,$C6),DRY!$A$6:$N$198,14,FALSE),0)</f>
        <v>0</v>
      </c>
      <c r="V6" s="333">
        <f>_xlfn.IFNA(VLOOKUP(CONCATENATE($W$5,$B6,$C6),WALL!$A$6:$N$198,14,FALSE),0)</f>
        <v>0</v>
      </c>
      <c r="W6" s="333">
        <f>_xlfn.IFNA(VLOOKUP(CONCATENATE($W$5,$B6,$C6),'23SC'!$A$6:$N$198,14,FALSE),0)</f>
        <v>0</v>
      </c>
      <c r="X6" s="139">
        <f>_xlfn.IFNA(VLOOKUP(CONCATENATE($X$5,$B6,$C6),GID!$A$6:$N$198,14,FALSE),0)</f>
        <v>0</v>
      </c>
      <c r="Y6" s="139"/>
      <c r="Z6" s="139"/>
      <c r="AA6" s="139"/>
      <c r="AB6" s="139"/>
      <c r="AC6" s="333"/>
      <c r="AD6" s="139">
        <f>_xlfn.IFNA(VLOOKUP(CONCATENATE($AD$5,$B6,$C6),KAL!$A$6:$N$199,14,FALSE),0)</f>
        <v>0</v>
      </c>
      <c r="AE6" s="139">
        <f>_xlfn.IFNA(VLOOKUP(CONCATENATE($AE$5,$B6,$C6),DRY!$A$6:$N$198,14,FALSE),0)</f>
        <v>0</v>
      </c>
      <c r="AF6" s="139">
        <f>_xlfn.IFNA(VLOOKUP(CONCATENATE($AF$5,$B6,$C6),Spare5!$A$6:$N$197,14,FALSE),0)</f>
        <v>0</v>
      </c>
      <c r="AG6" s="140">
        <f>_xlfn.IFNA(VLOOKUP(CONCATENATE($AG$5,$B6,$C6),'23SC'!$A$6:$N$231,14,FALSE),0)</f>
        <v>0</v>
      </c>
      <c r="AH6" s="134"/>
    </row>
    <row r="7" spans="1:34" s="3" customFormat="1" x14ac:dyDescent="0.25">
      <c r="A7" s="472"/>
      <c r="B7" s="579" t="s">
        <v>416</v>
      </c>
      <c r="C7" s="586" t="s">
        <v>398</v>
      </c>
      <c r="D7" s="586" t="s">
        <v>714</v>
      </c>
      <c r="E7" s="587">
        <v>45047</v>
      </c>
      <c r="F7" s="585">
        <v>24</v>
      </c>
      <c r="G7" s="583">
        <f t="shared" si="0"/>
        <v>3</v>
      </c>
      <c r="H7" s="584">
        <f t="shared" si="1"/>
        <v>8</v>
      </c>
      <c r="I7" s="585">
        <f t="shared" si="2"/>
        <v>2</v>
      </c>
      <c r="J7" s="379">
        <f>_xlfn.IFNA(VLOOKUP(CONCATENATE($J$5,$B7,$C7),CAP!$A$6:$N$200,14,FALSE),0)</f>
        <v>0</v>
      </c>
      <c r="K7" s="146">
        <f>_xlfn.IFNA(VLOOKUP(CONCATENATE($K$5,$B7,$C7),ALB!$A$6:$N$200,14,FALSE),0)</f>
        <v>0</v>
      </c>
      <c r="L7" s="146">
        <f>_xlfn.IFNA(VLOOKUP(CONCATENATE($L$5,$B7,$C7),'ESP1'!$A$6:$N$200,14,FALSE),0)</f>
        <v>0</v>
      </c>
      <c r="M7" s="146">
        <f>_xlfn.IFNA(VLOOKUP(CONCATENATE($M$5,$B7,$C7),DARD!$A$6:$N$135,14,FALSE),0)</f>
        <v>0</v>
      </c>
      <c r="N7" s="146">
        <f>_xlfn.IFNA(VLOOKUP(CONCATENATE($N$5,$B7,$C7),AVON!$A$6:$N$144,14,FALSE),0)</f>
        <v>0</v>
      </c>
      <c r="O7" s="146">
        <f>_xlfn.IFNA(VLOOKUP(CONCATENATE($O$5,$B7,$C7),MUR!$A$6:$N$203,14,FALSE),0)</f>
        <v>0</v>
      </c>
      <c r="P7" s="146">
        <f>_xlfn.IFNA(VLOOKUP(CONCATENATE($P$5,$B7,$C7),BAL!$A$6:$N$200,14,FALSE),0)</f>
        <v>0</v>
      </c>
      <c r="Q7" s="146">
        <f>_xlfn.IFNA(VLOOKUP(CONCATENATE($Q$5,$B7,$C7),KAL!$A$6:$N$199,14,FALSE),0)</f>
        <v>0</v>
      </c>
      <c r="R7" s="146">
        <f>_xlfn.IFNA(VLOOKUP(CONCATENATE($R$5,$B7,$C7),KEL!$A$6:$N$200,14,FALSE),0)</f>
        <v>4</v>
      </c>
      <c r="S7" s="146">
        <f>_xlfn.IFNA(VLOOKUP(CONCATENATE($S$5,$B7,$C7),'ESP2'!$A$6:$N$194,14,FALSE),0)</f>
        <v>0</v>
      </c>
      <c r="T7" s="146">
        <f>_xlfn.IFNA(VLOOKUP(CONCATENATE($T$5,$B7,$C7),MOON!$A$6:$N$198,14,FALSE),0)</f>
        <v>0</v>
      </c>
      <c r="U7" s="146">
        <f>_xlfn.IFNA(VLOOKUP(CONCATENATE($U$5,$B7,$C7),DRY!$A$6:$N$198,14,FALSE),0)</f>
        <v>2</v>
      </c>
      <c r="V7" s="146">
        <f>_xlfn.IFNA(VLOOKUP(CONCATENATE($W$5,$B7,$C7),WALL!$A$6:$N$198,14,FALSE),0)</f>
        <v>0</v>
      </c>
      <c r="W7" s="146">
        <f>_xlfn.IFNA(VLOOKUP(CONCATENATE($W$5,$B7,$C7),'23SC'!$A$6:$N$198,14,FALSE),0)</f>
        <v>0</v>
      </c>
      <c r="X7" s="146">
        <f>_xlfn.IFNA(VLOOKUP(CONCATENATE($X$5,$B7,$C7),GID!$A$6:$N$198,14,FALSE),0)</f>
        <v>0</v>
      </c>
      <c r="Y7" s="146"/>
      <c r="Z7" s="146"/>
      <c r="AA7" s="146"/>
      <c r="AB7" s="146"/>
      <c r="AC7" s="146"/>
      <c r="AD7" s="146">
        <f>_xlfn.IFNA(VLOOKUP(CONCATENATE($AD$5,$B7,$C7),KAL!$A$6:$N$199,14,FALSE),0)</f>
        <v>0</v>
      </c>
      <c r="AE7" s="146">
        <f>_xlfn.IFNA(VLOOKUP(CONCATENATE($AE$5,$B7,$C7),DRY!$A$6:$N$198,14,FALSE),0)</f>
        <v>2</v>
      </c>
      <c r="AF7" s="146">
        <f>_xlfn.IFNA(VLOOKUP(CONCATENATE($AF$5,$B7,$C7),Spare5!$A$6:$N$197,14,FALSE),0)</f>
        <v>0</v>
      </c>
      <c r="AG7" s="147">
        <f>_xlfn.IFNA(VLOOKUP(CONCATENATE($AG$5,$B7,$C7),'23SC'!$A$6:$N$231,14,FALSE),0)</f>
        <v>0</v>
      </c>
      <c r="AH7" s="134"/>
    </row>
    <row r="8" spans="1:34" s="3" customFormat="1" ht="14.4" thickBot="1" x14ac:dyDescent="0.3">
      <c r="A8" s="472"/>
      <c r="B8" s="593" t="s">
        <v>379</v>
      </c>
      <c r="C8" s="594" t="s">
        <v>380</v>
      </c>
      <c r="D8" s="594" t="s">
        <v>53</v>
      </c>
      <c r="E8" s="595">
        <v>45057</v>
      </c>
      <c r="F8" s="596">
        <v>20</v>
      </c>
      <c r="G8" s="597">
        <f t="shared" si="0"/>
        <v>3</v>
      </c>
      <c r="H8" s="598">
        <f t="shared" si="1"/>
        <v>6</v>
      </c>
      <c r="I8" s="596">
        <f t="shared" si="2"/>
        <v>5</v>
      </c>
      <c r="J8" s="379">
        <f>_xlfn.IFNA(VLOOKUP(CONCATENATE($J$5,$B8,$C8),CAP!$A$6:$N$200,14,FALSE),0)</f>
        <v>0</v>
      </c>
      <c r="K8" s="146">
        <f>_xlfn.IFNA(VLOOKUP(CONCATENATE($K$5,$B8,$C8),ALB!$A$6:$N$200,14,FALSE),0)</f>
        <v>0</v>
      </c>
      <c r="L8" s="146">
        <f>_xlfn.IFNA(VLOOKUP(CONCATENATE($L$5,$B8,$C8),'ESP1'!$A$6:$N$200,14,FALSE),0)</f>
        <v>0</v>
      </c>
      <c r="M8" s="146">
        <f>_xlfn.IFNA(VLOOKUP(CONCATENATE($M$5,$B8,$C8),DARD!$A$6:$N$135,14,FALSE),0)</f>
        <v>0</v>
      </c>
      <c r="N8" s="146">
        <f>_xlfn.IFNA(VLOOKUP(CONCATENATE($N$5,$B8,$C8),AVON!$A$6:$N$144,14,FALSE),0)</f>
        <v>0</v>
      </c>
      <c r="O8" s="146">
        <f>_xlfn.IFNA(VLOOKUP(CONCATENATE($O$5,$B8,$C8),MUR!$A$6:$N$203,14,FALSE),0)</f>
        <v>0</v>
      </c>
      <c r="P8" s="146">
        <f>_xlfn.IFNA(VLOOKUP(CONCATENATE($P$5,$B8,$C8),BAL!$A$6:$N$200,14,FALSE),0)</f>
        <v>0</v>
      </c>
      <c r="Q8" s="146">
        <f>_xlfn.IFNA(VLOOKUP(CONCATENATE($Q$5,$B8,$C8),KAL!$A$6:$N$199,14,FALSE),0)</f>
        <v>0</v>
      </c>
      <c r="R8" s="146">
        <f>_xlfn.IFNA(VLOOKUP(CONCATENATE($R$5,$B8,$C8),KEL!$A$6:$N$200,14,FALSE),0)</f>
        <v>2</v>
      </c>
      <c r="S8" s="146">
        <f>_xlfn.IFNA(VLOOKUP(CONCATENATE($S$5,$B8,$C8),'ESP2'!$A$6:$N$194,14,FALSE),0)</f>
        <v>0</v>
      </c>
      <c r="T8" s="146">
        <f>_xlfn.IFNA(VLOOKUP(CONCATENATE($T$5,$B8,$C8),MOON!$A$6:$N$198,14,FALSE),0)</f>
        <v>0</v>
      </c>
      <c r="U8" s="146">
        <f>_xlfn.IFNA(VLOOKUP(CONCATENATE($U$5,$B8,$C8),DRY!$A$6:$N$198,14,FALSE),0)</f>
        <v>2</v>
      </c>
      <c r="V8" s="146">
        <f>_xlfn.IFNA(VLOOKUP(CONCATENATE($W$5,$B8,$C8),WALL!$A$6:$N$198,14,FALSE),0)</f>
        <v>0</v>
      </c>
      <c r="W8" s="146">
        <f>_xlfn.IFNA(VLOOKUP(CONCATENATE($W$5,$B8,$C8),'23SC'!$A$6:$N$198,14,FALSE),0)</f>
        <v>0</v>
      </c>
      <c r="X8" s="146">
        <f>_xlfn.IFNA(VLOOKUP(CONCATENATE($X$5,$B8,$C8),GID!$A$6:$N$198,14,FALSE),0)</f>
        <v>0</v>
      </c>
      <c r="Y8" s="146"/>
      <c r="Z8" s="146"/>
      <c r="AA8" s="146"/>
      <c r="AB8" s="146"/>
      <c r="AC8" s="146"/>
      <c r="AD8" s="146">
        <f>_xlfn.IFNA(VLOOKUP(CONCATENATE($AD$5,$B8,$C8),KAL!$A$6:$N$199,14,FALSE),0)</f>
        <v>0</v>
      </c>
      <c r="AE8" s="146">
        <f>_xlfn.IFNA(VLOOKUP(CONCATENATE($AE$5,$B8,$C8),DRY!$A$6:$N$198,14,FALSE),0)</f>
        <v>2</v>
      </c>
      <c r="AF8" s="146">
        <f>_xlfn.IFNA(VLOOKUP(CONCATENATE($AF$5,$B8,$C8),Spare5!$A$6:$N$197,14,FALSE),0)</f>
        <v>0</v>
      </c>
      <c r="AG8" s="147">
        <f>_xlfn.IFNA(VLOOKUP(CONCATENATE($AG$5,$B8,$C8),'23SC'!$A$6:$N$231,14,FALSE),0)</f>
        <v>0</v>
      </c>
      <c r="AH8" s="134"/>
    </row>
    <row r="9" spans="1:34" s="3" customFormat="1" x14ac:dyDescent="0.25">
      <c r="A9" s="472"/>
      <c r="B9" s="608" t="s">
        <v>366</v>
      </c>
      <c r="C9" s="363" t="s">
        <v>367</v>
      </c>
      <c r="D9" s="363" t="s">
        <v>237</v>
      </c>
      <c r="E9" s="364">
        <v>45040</v>
      </c>
      <c r="F9" s="365">
        <v>22</v>
      </c>
      <c r="G9" s="609">
        <f t="shared" si="0"/>
        <v>1</v>
      </c>
      <c r="H9" s="610">
        <f t="shared" si="1"/>
        <v>3</v>
      </c>
      <c r="I9" s="365">
        <f t="shared" si="2"/>
        <v>7</v>
      </c>
      <c r="J9" s="379">
        <f>_xlfn.IFNA(VLOOKUP(CONCATENATE($J$5,$B9,$C9),CAP!$A$6:$N$200,14,FALSE),0)</f>
        <v>0</v>
      </c>
      <c r="K9" s="146">
        <f>_xlfn.IFNA(VLOOKUP(CONCATENATE($K$5,$B9,$C9),ALB!$A$6:$N$200,14,FALSE),0)</f>
        <v>0</v>
      </c>
      <c r="L9" s="146">
        <f>_xlfn.IFNA(VLOOKUP(CONCATENATE($L$5,$B9,$C9),'ESP1'!$A$6:$N$200,14,FALSE),0)</f>
        <v>0</v>
      </c>
      <c r="M9" s="146">
        <f>_xlfn.IFNA(VLOOKUP(CONCATENATE($M$5,$B9,$C9),DARD!$A$6:$N$135,14,FALSE),0)</f>
        <v>0</v>
      </c>
      <c r="N9" s="146">
        <f>_xlfn.IFNA(VLOOKUP(CONCATENATE($N$5,$B9,$C9),AVON!$A$6:$N$144,14,FALSE),0)</f>
        <v>0</v>
      </c>
      <c r="O9" s="146">
        <f>_xlfn.IFNA(VLOOKUP(CONCATENATE($O$5,$B9,$C9),MUR!$A$6:$N$203,14,FALSE),0)</f>
        <v>3</v>
      </c>
      <c r="P9" s="146">
        <f>_xlfn.IFNA(VLOOKUP(CONCATENATE($P$5,$B9,$C9),BAL!$A$6:$N$200,14,FALSE),0)</f>
        <v>0</v>
      </c>
      <c r="Q9" s="146">
        <f>_xlfn.IFNA(VLOOKUP(CONCATENATE($Q$5,$B9,$C9),KAL!$A$6:$N$199,14,FALSE),0)</f>
        <v>0</v>
      </c>
      <c r="R9" s="146">
        <f>_xlfn.IFNA(VLOOKUP(CONCATENATE($R$5,$B9,$C9),KEL!$A$6:$N$200,14,FALSE),0)</f>
        <v>0</v>
      </c>
      <c r="S9" s="146">
        <f>_xlfn.IFNA(VLOOKUP(CONCATENATE($S$5,$B9,$C9),'ESP2'!$A$6:$N$194,14,FALSE),0)</f>
        <v>0</v>
      </c>
      <c r="T9" s="146">
        <f>_xlfn.IFNA(VLOOKUP(CONCATENATE($T$5,$B9,$C9),MOON!$A$6:$N$198,14,FALSE),0)</f>
        <v>0</v>
      </c>
      <c r="U9" s="146">
        <f>_xlfn.IFNA(VLOOKUP(CONCATENATE($U$5,$B9,$C9),DRY!$A$6:$N$198,14,FALSE),0)</f>
        <v>0</v>
      </c>
      <c r="V9" s="146">
        <f>_xlfn.IFNA(VLOOKUP(CONCATENATE($W$5,$B9,$C9),WALL!$A$6:$N$198,14,FALSE),0)</f>
        <v>0</v>
      </c>
      <c r="W9" s="146">
        <f>_xlfn.IFNA(VLOOKUP(CONCATENATE($W$5,$B9,$C9),'23SC'!$A$6:$N$198,14,FALSE),0)</f>
        <v>0</v>
      </c>
      <c r="X9" s="146">
        <f>_xlfn.IFNA(VLOOKUP(CONCATENATE($X$5,$B9,$C9),GID!$A$6:$N$198,14,FALSE),0)</f>
        <v>0</v>
      </c>
      <c r="Y9" s="146"/>
      <c r="Z9" s="146"/>
      <c r="AA9" s="146"/>
      <c r="AB9" s="146"/>
      <c r="AC9" s="146"/>
      <c r="AD9" s="146">
        <f>_xlfn.IFNA(VLOOKUP(CONCATENATE($AD$5,$B9,$C9),KAL!$A$6:$N$199,14,FALSE),0)</f>
        <v>0</v>
      </c>
      <c r="AE9" s="146">
        <f>_xlfn.IFNA(VLOOKUP(CONCATENATE($AE$5,$B9,$C9),DRY!$A$6:$N$198,14,FALSE),0)</f>
        <v>0</v>
      </c>
      <c r="AF9" s="146">
        <f>_xlfn.IFNA(VLOOKUP(CONCATENATE($AF$5,$B9,$C9),Spare5!$A$6:$N$197,14,FALSE),0)</f>
        <v>0</v>
      </c>
      <c r="AG9" s="147">
        <f>_xlfn.IFNA(VLOOKUP(CONCATENATE($AG$5,$B9,$C9),'23SC'!$A$6:$N$231,14,FALSE),0)</f>
        <v>0</v>
      </c>
      <c r="AH9" s="134"/>
    </row>
    <row r="10" spans="1:34" x14ac:dyDescent="0.25">
      <c r="A10" s="472"/>
      <c r="B10" s="362" t="s">
        <v>424</v>
      </c>
      <c r="C10" s="351" t="s">
        <v>368</v>
      </c>
      <c r="D10" s="351" t="s">
        <v>327</v>
      </c>
      <c r="E10" s="367">
        <v>45028</v>
      </c>
      <c r="F10" s="352">
        <v>17</v>
      </c>
      <c r="G10" s="353">
        <f t="shared" si="0"/>
        <v>1</v>
      </c>
      <c r="H10" s="366">
        <f t="shared" si="1"/>
        <v>2</v>
      </c>
      <c r="I10" s="352">
        <f t="shared" si="2"/>
        <v>8</v>
      </c>
      <c r="J10" s="379">
        <f>_xlfn.IFNA(VLOOKUP(CONCATENATE($J$5,$B10,$C10),CAP!$A$6:$N$200,14,FALSE),0)</f>
        <v>2</v>
      </c>
      <c r="K10" s="146">
        <f>_xlfn.IFNA(VLOOKUP(CONCATENATE($K$5,$B10,$C10),ALB!$A$6:$N$200,14,FALSE),0)</f>
        <v>0</v>
      </c>
      <c r="L10" s="146">
        <f>_xlfn.IFNA(VLOOKUP(CONCATENATE($L$5,$B10,$C10),'ESP1'!$A$6:$N$200,14,FALSE),0)</f>
        <v>0</v>
      </c>
      <c r="M10" s="146">
        <f>_xlfn.IFNA(VLOOKUP(CONCATENATE($M$5,$B10,$C10),DARD!$A$6:$N$135,14,FALSE),0)</f>
        <v>0</v>
      </c>
      <c r="N10" s="146">
        <f>_xlfn.IFNA(VLOOKUP(CONCATENATE($N$5,$B10,$C10),AVON!$A$6:$N$144,14,FALSE),0)</f>
        <v>0</v>
      </c>
      <c r="O10" s="146">
        <f>_xlfn.IFNA(VLOOKUP(CONCATENATE($O$5,$B10,$C10),MUR!$A$6:$N$203,14,FALSE),0)</f>
        <v>0</v>
      </c>
      <c r="P10" s="146">
        <f>_xlfn.IFNA(VLOOKUP(CONCATENATE($P$5,$B10,$C10),BAL!$A$6:$N$200,14,FALSE),0)</f>
        <v>0</v>
      </c>
      <c r="Q10" s="146">
        <f>_xlfn.IFNA(VLOOKUP(CONCATENATE($Q$5,$B10,$C10),KAL!$A$6:$N$199,14,FALSE),0)</f>
        <v>0</v>
      </c>
      <c r="R10" s="146">
        <f>_xlfn.IFNA(VLOOKUP(CONCATENATE($R$5,$B10,$C10),KEL!$A$6:$N$200,14,FALSE),0)</f>
        <v>0</v>
      </c>
      <c r="S10" s="146">
        <f>_xlfn.IFNA(VLOOKUP(CONCATENATE($S$5,$B10,$C10),'ESP2'!$A$6:$N$194,14,FALSE),0)</f>
        <v>0</v>
      </c>
      <c r="T10" s="146">
        <f>_xlfn.IFNA(VLOOKUP(CONCATENATE($T$5,$B10,$C10),MOON!$A$6:$N$198,14,FALSE),0)</f>
        <v>0</v>
      </c>
      <c r="U10" s="146">
        <f>_xlfn.IFNA(VLOOKUP(CONCATENATE($U$5,$B10,$C10),DRY!$A$6:$N$198,14,FALSE),0)</f>
        <v>0</v>
      </c>
      <c r="V10" s="146">
        <f>_xlfn.IFNA(VLOOKUP(CONCATENATE($W$5,$B10,$C10),WALL!$A$6:$N$198,14,FALSE),0)</f>
        <v>0</v>
      </c>
      <c r="W10" s="146">
        <f>_xlfn.IFNA(VLOOKUP(CONCATENATE($W$5,$B10,$C10),'23SC'!$A$6:$N$198,14,FALSE),0)</f>
        <v>0</v>
      </c>
      <c r="X10" s="146">
        <f>_xlfn.IFNA(VLOOKUP(CONCATENATE($X$5,$B10,$C10),GID!$A$6:$N$198,14,FALSE),0)</f>
        <v>0</v>
      </c>
      <c r="Y10" s="146"/>
      <c r="Z10" s="146"/>
      <c r="AA10" s="146"/>
      <c r="AB10" s="146"/>
      <c r="AC10" s="146"/>
      <c r="AD10" s="146">
        <f>_xlfn.IFNA(VLOOKUP(CONCATENATE($AD$5,$B10,$C10),KAL!$A$6:$N$199,14,FALSE),0)</f>
        <v>0</v>
      </c>
      <c r="AE10" s="146">
        <f>_xlfn.IFNA(VLOOKUP(CONCATENATE($AE$5,$B10,$C10),DRY!$A$6:$N$198,14,FALSE),0)</f>
        <v>0</v>
      </c>
      <c r="AF10" s="146">
        <f>_xlfn.IFNA(VLOOKUP(CONCATENATE($AF$5,$B10,$C10),Spare5!$A$6:$N$197,14,FALSE),0)</f>
        <v>0</v>
      </c>
      <c r="AG10" s="147">
        <f>_xlfn.IFNA(VLOOKUP(CONCATENATE($AG$5,$B10,$C10),'23SC'!$A$6:$N$231,14,FALSE),0)</f>
        <v>0</v>
      </c>
      <c r="AH10" s="134"/>
    </row>
    <row r="11" spans="1:34" x14ac:dyDescent="0.25">
      <c r="A11" s="472"/>
      <c r="B11" s="362" t="s">
        <v>371</v>
      </c>
      <c r="C11" s="351" t="s">
        <v>372</v>
      </c>
      <c r="D11" s="351" t="s">
        <v>373</v>
      </c>
      <c r="E11" s="367">
        <v>45041</v>
      </c>
      <c r="F11" s="352">
        <v>23</v>
      </c>
      <c r="G11" s="353">
        <f t="shared" si="0"/>
        <v>1</v>
      </c>
      <c r="H11" s="366">
        <f t="shared" si="1"/>
        <v>7</v>
      </c>
      <c r="I11" s="352">
        <f t="shared" si="2"/>
        <v>3</v>
      </c>
      <c r="J11" s="379">
        <f>_xlfn.IFNA(VLOOKUP(CONCATENATE($J$5,$B11,$C11),CAP!$A$6:$N$200,14,FALSE),0)</f>
        <v>0</v>
      </c>
      <c r="K11" s="146">
        <f>_xlfn.IFNA(VLOOKUP(CONCATENATE($K$5,$B11,$C11),ALB!$A$6:$N$200,14,FALSE),0)</f>
        <v>0</v>
      </c>
      <c r="L11" s="146">
        <f>_xlfn.IFNA(VLOOKUP(CONCATENATE($L$5,$B11,$C11),'ESP1'!$A$6:$N$200,14,FALSE),0)</f>
        <v>0</v>
      </c>
      <c r="M11" s="146">
        <f>_xlfn.IFNA(VLOOKUP(CONCATENATE($M$5,$B11,$C11),DARD!$A$6:$N$135,14,FALSE),0)</f>
        <v>0</v>
      </c>
      <c r="N11" s="146">
        <f>_xlfn.IFNA(VLOOKUP(CONCATENATE($N$5,$B11,$C11),AVON!$A$6:$N$144,14,FALSE),0)</f>
        <v>0</v>
      </c>
      <c r="O11" s="146">
        <f>_xlfn.IFNA(VLOOKUP(CONCATENATE($O$5,$B11,$C11),MUR!$A$6:$N$203,14,FALSE),0)</f>
        <v>0</v>
      </c>
      <c r="P11" s="146">
        <f>_xlfn.IFNA(VLOOKUP(CONCATENATE($P$5,$B11,$C11),BAL!$A$6:$N$200,14,FALSE),0)</f>
        <v>0</v>
      </c>
      <c r="Q11" s="146">
        <f>_xlfn.IFNA(VLOOKUP(CONCATENATE($Q$5,$B11,$C11),KAL!$A$6:$N$199,14,FALSE),0)</f>
        <v>0</v>
      </c>
      <c r="R11" s="146">
        <f>_xlfn.IFNA(VLOOKUP(CONCATENATE($R$5,$B11,$C11),KEL!$A$6:$N$200,14,FALSE),0)</f>
        <v>0</v>
      </c>
      <c r="S11" s="146">
        <f>_xlfn.IFNA(VLOOKUP(CONCATENATE($S$5,$B11,$C11),'ESP2'!$A$6:$N$194,14,FALSE),0)</f>
        <v>0</v>
      </c>
      <c r="T11" s="146">
        <f>_xlfn.IFNA(VLOOKUP(CONCATENATE($T$5,$B11,$C11),MOON!$A$6:$N$198,14,FALSE),0)</f>
        <v>0</v>
      </c>
      <c r="U11" s="146">
        <f>_xlfn.IFNA(VLOOKUP(CONCATENATE($U$5,$B11,$C11),DRY!$A$6:$N$198,14,FALSE),0)</f>
        <v>0</v>
      </c>
      <c r="V11" s="146">
        <f>_xlfn.IFNA(VLOOKUP(CONCATENATE($W$5,$B11,$C11),WALL!$A$6:$N$198,14,FALSE),0)</f>
        <v>7</v>
      </c>
      <c r="W11" s="146">
        <f>_xlfn.IFNA(VLOOKUP(CONCATENATE($W$5,$B11,$C11),'23SC'!$A$6:$N$198,14,FALSE),0)</f>
        <v>0</v>
      </c>
      <c r="X11" s="146">
        <f>_xlfn.IFNA(VLOOKUP(CONCATENATE($X$5,$B11,$C11),GID!$A$6:$N$198,14,FALSE),0)</f>
        <v>0</v>
      </c>
      <c r="Y11" s="146"/>
      <c r="Z11" s="146"/>
      <c r="AA11" s="146"/>
      <c r="AB11" s="146"/>
      <c r="AC11" s="146"/>
      <c r="AD11" s="146"/>
      <c r="AE11" s="146"/>
      <c r="AF11" s="146">
        <f>_xlfn.IFNA(VLOOKUP(CONCATENATE($AF$5,$B11,$C11),Spare5!$A$6:$N$197,14,FALSE),0)</f>
        <v>0</v>
      </c>
      <c r="AG11" s="147">
        <f>_xlfn.IFNA(VLOOKUP(CONCATENATE($AG$5,$B11,$C11),'23SC'!$A$6:$N$231,14,FALSE),0)</f>
        <v>0</v>
      </c>
      <c r="AH11" s="134"/>
    </row>
    <row r="12" spans="1:34" x14ac:dyDescent="0.25">
      <c r="A12" s="472"/>
      <c r="B12" s="362" t="s">
        <v>552</v>
      </c>
      <c r="C12" s="351" t="s">
        <v>381</v>
      </c>
      <c r="D12" s="351" t="s">
        <v>316</v>
      </c>
      <c r="E12" s="367">
        <v>45028</v>
      </c>
      <c r="F12" s="352">
        <v>20</v>
      </c>
      <c r="G12" s="353">
        <f t="shared" si="0"/>
        <v>1</v>
      </c>
      <c r="H12" s="366">
        <f t="shared" si="1"/>
        <v>2</v>
      </c>
      <c r="I12" s="352">
        <f t="shared" si="2"/>
        <v>8</v>
      </c>
      <c r="J12" s="379">
        <f>_xlfn.IFNA(VLOOKUP(CONCATENATE($J$5,$B12,$C12),CAP!$A$6:$N$200,14,FALSE),0)</f>
        <v>2</v>
      </c>
      <c r="K12" s="146">
        <f>_xlfn.IFNA(VLOOKUP(CONCATENATE($K$5,$B12,$C12),ALB!$A$6:$N$200,14,FALSE),0)</f>
        <v>0</v>
      </c>
      <c r="L12" s="146">
        <f>_xlfn.IFNA(VLOOKUP(CONCATENATE($L$5,$B12,$C12),'ESP1'!$A$6:$N$200,14,FALSE),0)</f>
        <v>0</v>
      </c>
      <c r="M12" s="146">
        <f>_xlfn.IFNA(VLOOKUP(CONCATENATE($M$5,$B12,$C12),DARD!$A$6:$N$135,14,FALSE),0)</f>
        <v>0</v>
      </c>
      <c r="N12" s="146">
        <f>_xlfn.IFNA(VLOOKUP(CONCATENATE($N$5,$B12,$C12),AVON!$A$6:$N$144,14,FALSE),0)</f>
        <v>0</v>
      </c>
      <c r="O12" s="146">
        <f>_xlfn.IFNA(VLOOKUP(CONCATENATE($O$5,$B12,$C12),MUR!$A$6:$N$203,14,FALSE),0)</f>
        <v>0</v>
      </c>
      <c r="P12" s="146">
        <f>_xlfn.IFNA(VLOOKUP(CONCATENATE($P$5,$B12,$C12),BAL!$A$6:$N$200,14,FALSE),0)</f>
        <v>0</v>
      </c>
      <c r="Q12" s="146">
        <f>_xlfn.IFNA(VLOOKUP(CONCATENATE($Q$5,$B12,$C12),KAL!$A$6:$N$199,14,FALSE),0)</f>
        <v>0</v>
      </c>
      <c r="R12" s="146">
        <f>_xlfn.IFNA(VLOOKUP(CONCATENATE($R$5,$B12,$C12),KEL!$A$6:$N$200,14,FALSE),0)</f>
        <v>0</v>
      </c>
      <c r="S12" s="146">
        <f>_xlfn.IFNA(VLOOKUP(CONCATENATE($S$5,$B12,$C12),'ESP2'!$A$6:$N$194,14,FALSE),0)</f>
        <v>0</v>
      </c>
      <c r="T12" s="146">
        <f>_xlfn.IFNA(VLOOKUP(CONCATENATE($T$5,$B12,$C12),MOON!$A$6:$N$198,14,FALSE),0)</f>
        <v>0</v>
      </c>
      <c r="U12" s="146">
        <f>_xlfn.IFNA(VLOOKUP(CONCATENATE($U$5,$B12,$C12),DRY!$A$6:$N$198,14,FALSE),0)</f>
        <v>0</v>
      </c>
      <c r="V12" s="146">
        <f>_xlfn.IFNA(VLOOKUP(CONCATENATE($W$5,$B12,$C12),WALL!$A$6:$N$198,14,FALSE),0)</f>
        <v>0</v>
      </c>
      <c r="W12" s="146">
        <f>_xlfn.IFNA(VLOOKUP(CONCATENATE($W$5,$B12,$C12),'23SC'!$A$6:$N$198,14,FALSE),0)</f>
        <v>0</v>
      </c>
      <c r="X12" s="146">
        <f>_xlfn.IFNA(VLOOKUP(CONCATENATE($X$5,$B12,$C12),GID!$A$6:$N$198,14,FALSE),0)</f>
        <v>0</v>
      </c>
      <c r="Y12" s="146"/>
      <c r="Z12" s="146"/>
      <c r="AA12" s="146"/>
      <c r="AB12" s="146"/>
      <c r="AC12" s="146"/>
      <c r="AD12" s="146"/>
      <c r="AE12" s="146"/>
      <c r="AF12" s="146"/>
      <c r="AG12" s="147"/>
      <c r="AH12" s="134"/>
    </row>
    <row r="13" spans="1:34" x14ac:dyDescent="0.25">
      <c r="A13" s="472"/>
      <c r="B13" s="362" t="s">
        <v>531</v>
      </c>
      <c r="C13" s="351" t="s">
        <v>1207</v>
      </c>
      <c r="D13" s="351" t="s">
        <v>505</v>
      </c>
      <c r="E13" s="367">
        <v>45121</v>
      </c>
      <c r="F13" s="352">
        <v>19</v>
      </c>
      <c r="G13" s="353">
        <f t="shared" si="0"/>
        <v>1</v>
      </c>
      <c r="H13" s="366">
        <f t="shared" si="1"/>
        <v>7</v>
      </c>
      <c r="I13" s="352">
        <f t="shared" si="2"/>
        <v>3</v>
      </c>
      <c r="J13" s="379">
        <f>_xlfn.IFNA(VLOOKUP(CONCATENATE($J$5,$B13,$C13),CAP!$A$6:$N$200,14,FALSE),0)</f>
        <v>0</v>
      </c>
      <c r="K13" s="146">
        <f>_xlfn.IFNA(VLOOKUP(CONCATENATE($K$5,$B13,$C13),ALB!$A$6:$N$200,14,FALSE),0)</f>
        <v>0</v>
      </c>
      <c r="L13" s="146">
        <f>_xlfn.IFNA(VLOOKUP(CONCATENATE($L$5,$B13,$C13),'ESP1'!$A$6:$N$200,14,FALSE),0)</f>
        <v>0</v>
      </c>
      <c r="M13" s="146">
        <f>_xlfn.IFNA(VLOOKUP(CONCATENATE($M$5,$B13,$C13),DARD!$A$6:$N$135,14,FALSE),0)</f>
        <v>7</v>
      </c>
      <c r="N13" s="146">
        <f>_xlfn.IFNA(VLOOKUP(CONCATENATE($N$5,$B13,$C13),AVON!$A$6:$N$144,14,FALSE),0)</f>
        <v>0</v>
      </c>
      <c r="O13" s="146">
        <f>_xlfn.IFNA(VLOOKUP(CONCATENATE($O$5,$B13,$C13),MUR!$A$6:$N$203,14,FALSE),0)</f>
        <v>0</v>
      </c>
      <c r="P13" s="146">
        <f>_xlfn.IFNA(VLOOKUP(CONCATENATE($P$5,$B13,$C13),BAL!$A$6:$N$200,14,FALSE),0)</f>
        <v>0</v>
      </c>
      <c r="Q13" s="146">
        <f>_xlfn.IFNA(VLOOKUP(CONCATENATE($Q$5,$B13,$C13),KAL!$A$6:$N$199,14,FALSE),0)</f>
        <v>0</v>
      </c>
      <c r="R13" s="146">
        <f>_xlfn.IFNA(VLOOKUP(CONCATENATE($R$5,$B13,$C13),KEL!$A$6:$N$200,14,FALSE),0)</f>
        <v>0</v>
      </c>
      <c r="S13" s="146">
        <f>_xlfn.IFNA(VLOOKUP(CONCATENATE($S$5,$B13,$C13),'ESP2'!$A$6:$N$194,14,FALSE),0)</f>
        <v>0</v>
      </c>
      <c r="T13" s="146">
        <f>_xlfn.IFNA(VLOOKUP(CONCATENATE($T$5,$B13,$C13),MOON!$A$6:$N$198,14,FALSE),0)</f>
        <v>0</v>
      </c>
      <c r="U13" s="146">
        <f>_xlfn.IFNA(VLOOKUP(CONCATENATE($U$5,$B13,$C13),DRY!$A$6:$N$198,14,FALSE),0)</f>
        <v>0</v>
      </c>
      <c r="V13" s="146">
        <f>_xlfn.IFNA(VLOOKUP(CONCATENATE($W$5,$B13,$C13),WALL!$A$6:$N$198,14,FALSE),0)</f>
        <v>0</v>
      </c>
      <c r="W13" s="146">
        <f>_xlfn.IFNA(VLOOKUP(CONCATENATE($W$5,$B13,$C13),'23SC'!$A$6:$N$198,14,FALSE),0)</f>
        <v>0</v>
      </c>
      <c r="X13" s="146">
        <f>_xlfn.IFNA(VLOOKUP(CONCATENATE($X$5,$B13,$C13),GID!$A$6:$N$198,14,FALSE),0)</f>
        <v>0</v>
      </c>
      <c r="Y13" s="146"/>
      <c r="Z13" s="146"/>
      <c r="AA13" s="146"/>
      <c r="AB13" s="146"/>
      <c r="AC13" s="146"/>
      <c r="AD13" s="146"/>
      <c r="AE13" s="146"/>
      <c r="AF13" s="146">
        <f>_xlfn.IFNA(VLOOKUP(CONCATENATE($AF$5,$B13,$C13),Spare5!$A$6:$N$197,14,FALSE),0)</f>
        <v>0</v>
      </c>
      <c r="AG13" s="147">
        <f>_xlfn.IFNA(VLOOKUP(CONCATENATE($AG$5,$B13,$C13),'23SC'!$A$6:$N$231,14,FALSE),0)</f>
        <v>0</v>
      </c>
      <c r="AH13" s="134"/>
    </row>
    <row r="14" spans="1:34" x14ac:dyDescent="0.25">
      <c r="A14" s="472"/>
      <c r="B14" s="141" t="s">
        <v>499</v>
      </c>
      <c r="C14" s="148" t="s">
        <v>500</v>
      </c>
      <c r="D14" s="351" t="s">
        <v>287</v>
      </c>
      <c r="E14" s="149">
        <v>45139</v>
      </c>
      <c r="F14" s="352">
        <v>15</v>
      </c>
      <c r="G14" s="353">
        <f t="shared" si="0"/>
        <v>1</v>
      </c>
      <c r="H14" s="366">
        <f t="shared" si="1"/>
        <v>5</v>
      </c>
      <c r="I14" s="352">
        <f t="shared" si="2"/>
        <v>6</v>
      </c>
      <c r="J14" s="379">
        <f>_xlfn.IFNA(VLOOKUP(CONCATENATE($J$5,$B14,$C14),CAP!$A$6:$N$200,14,FALSE),0)</f>
        <v>5</v>
      </c>
      <c r="K14" s="146">
        <f>_xlfn.IFNA(VLOOKUP(CONCATENATE($K$5,$B14,$C14),ALB!$A$6:$N$200,14,FALSE),0)</f>
        <v>0</v>
      </c>
      <c r="L14" s="146">
        <f>_xlfn.IFNA(VLOOKUP(CONCATENATE($L$5,$B14,$C14),'ESP1'!$A$6:$N$200,14,FALSE),0)</f>
        <v>0</v>
      </c>
      <c r="M14" s="146">
        <f>_xlfn.IFNA(VLOOKUP(CONCATENATE($M$5,$B14,$C14),DARD!$A$6:$N$135,14,FALSE),0)</f>
        <v>0</v>
      </c>
      <c r="N14" s="146">
        <f>_xlfn.IFNA(VLOOKUP(CONCATENATE($N$5,$B14,$C14),AVON!$A$6:$N$144,14,FALSE),0)</f>
        <v>0</v>
      </c>
      <c r="O14" s="146">
        <f>_xlfn.IFNA(VLOOKUP(CONCATENATE($O$5,$B14,$C14),MUR!$A$6:$N$203,14,FALSE),0)</f>
        <v>0</v>
      </c>
      <c r="P14" s="146">
        <f>_xlfn.IFNA(VLOOKUP(CONCATENATE($P$5,$B14,$C14),BAL!$A$6:$N$200,14,FALSE),0)</f>
        <v>0</v>
      </c>
      <c r="Q14" s="146">
        <f>_xlfn.IFNA(VLOOKUP(CONCATENATE($Q$5,$B14,$C14),KAL!$A$6:$N$199,14,FALSE),0)</f>
        <v>0</v>
      </c>
      <c r="R14" s="146">
        <f>_xlfn.IFNA(VLOOKUP(CONCATENATE($R$5,$B14,$C14),KEL!$A$6:$N$200,14,FALSE),0)</f>
        <v>0</v>
      </c>
      <c r="S14" s="146">
        <f>_xlfn.IFNA(VLOOKUP(CONCATENATE($S$5,$B14,$C14),'ESP2'!$A$6:$N$194,14,FALSE),0)</f>
        <v>0</v>
      </c>
      <c r="T14" s="146">
        <f>_xlfn.IFNA(VLOOKUP(CONCATENATE($T$5,$B14,$C14),MOON!$A$6:$N$198,14,FALSE),0)</f>
        <v>0</v>
      </c>
      <c r="U14" s="146">
        <f>_xlfn.IFNA(VLOOKUP(CONCATENATE($U$5,$B14,$C14),DRY!$A$6:$N$198,14,FALSE),0)</f>
        <v>0</v>
      </c>
      <c r="V14" s="146">
        <f>_xlfn.IFNA(VLOOKUP(CONCATENATE($W$5,$B14,$C14),WALL!$A$6:$N$198,14,FALSE),0)</f>
        <v>0</v>
      </c>
      <c r="W14" s="146">
        <f>_xlfn.IFNA(VLOOKUP(CONCATENATE($W$5,$B14,$C14),'23SC'!$A$6:$N$198,14,FALSE),0)</f>
        <v>0</v>
      </c>
      <c r="X14" s="146">
        <f>_xlfn.IFNA(VLOOKUP(CONCATENATE($X$5,$B14,$C14),GID!$A$6:$N$198,14,FALSE),0)</f>
        <v>0</v>
      </c>
      <c r="Y14" s="146"/>
      <c r="Z14" s="146"/>
      <c r="AA14" s="146"/>
      <c r="AB14" s="146"/>
      <c r="AC14" s="146"/>
      <c r="AD14" s="146"/>
      <c r="AE14" s="146"/>
      <c r="AF14" s="146">
        <f>_xlfn.IFNA(VLOOKUP(CONCATENATE($AF$5,$B14,$C14),Spare5!$A$6:$N$197,14,FALSE),0)</f>
        <v>0</v>
      </c>
      <c r="AG14" s="147">
        <f>_xlfn.IFNA(VLOOKUP(CONCATENATE($AG$5,$B14,$C14),'23SC'!$A$6:$N$231,14,FALSE),0)</f>
        <v>0</v>
      </c>
      <c r="AH14" s="134"/>
    </row>
    <row r="15" spans="1:34" x14ac:dyDescent="0.25">
      <c r="A15" s="472"/>
      <c r="B15" s="362" t="s">
        <v>369</v>
      </c>
      <c r="C15" s="351" t="s">
        <v>370</v>
      </c>
      <c r="D15" s="351" t="s">
        <v>278</v>
      </c>
      <c r="E15" s="367">
        <v>45028</v>
      </c>
      <c r="F15" s="352">
        <v>17</v>
      </c>
      <c r="G15" s="353">
        <f t="shared" si="0"/>
        <v>0</v>
      </c>
      <c r="H15" s="366">
        <f t="shared" si="1"/>
        <v>0</v>
      </c>
      <c r="I15" s="352">
        <f t="shared" si="2"/>
        <v>10</v>
      </c>
      <c r="J15" s="379">
        <f>_xlfn.IFNA(VLOOKUP(CONCATENATE($J$5,$B15,$C15),CAP!$A$6:$N$200,14,FALSE),0)</f>
        <v>0</v>
      </c>
      <c r="K15" s="146">
        <f>_xlfn.IFNA(VLOOKUP(CONCATENATE($K$5,$B15,$C15),ALB!$A$6:$N$200,14,FALSE),0)</f>
        <v>0</v>
      </c>
      <c r="L15" s="146">
        <f>_xlfn.IFNA(VLOOKUP(CONCATENATE($L$5,$B15,$C15),'ESP1'!$A$6:$N$200,14,FALSE),0)</f>
        <v>0</v>
      </c>
      <c r="M15" s="146">
        <f>_xlfn.IFNA(VLOOKUP(CONCATENATE($M$5,$B15,$C15),DARD!$A$6:$N$135,14,FALSE),0)</f>
        <v>0</v>
      </c>
      <c r="N15" s="146">
        <f>_xlfn.IFNA(VLOOKUP(CONCATENATE($N$5,$B15,$C15),AVON!$A$6:$N$144,14,FALSE),0)</f>
        <v>0</v>
      </c>
      <c r="O15" s="146">
        <f>_xlfn.IFNA(VLOOKUP(CONCATENATE($O$5,$B15,$C15),MUR!$A$6:$N$203,14,FALSE),0)</f>
        <v>0</v>
      </c>
      <c r="P15" s="146">
        <f>_xlfn.IFNA(VLOOKUP(CONCATENATE($P$5,$B15,$C15),BAL!$A$6:$N$200,14,FALSE),0)</f>
        <v>0</v>
      </c>
      <c r="Q15" s="146">
        <f>_xlfn.IFNA(VLOOKUP(CONCATENATE($Q$5,$B15,$C15),KAL!$A$6:$N$199,14,FALSE),0)</f>
        <v>0</v>
      </c>
      <c r="R15" s="146">
        <f>_xlfn.IFNA(VLOOKUP(CONCATENATE($R$5,$B15,$C15),KEL!$A$6:$N$200,14,FALSE),0)</f>
        <v>0</v>
      </c>
      <c r="S15" s="146">
        <f>_xlfn.IFNA(VLOOKUP(CONCATENATE($S$5,$B15,$C15),'ESP2'!$A$6:$N$194,14,FALSE),0)</f>
        <v>0</v>
      </c>
      <c r="T15" s="146">
        <f>_xlfn.IFNA(VLOOKUP(CONCATENATE($T$5,$B15,$C15),MOON!$A$6:$N$198,14,FALSE),0)</f>
        <v>0</v>
      </c>
      <c r="U15" s="146">
        <f>_xlfn.IFNA(VLOOKUP(CONCATENATE($U$5,$B15,$C15),DRY!$A$6:$N$198,14,FALSE),0)</f>
        <v>0</v>
      </c>
      <c r="V15" s="146">
        <f>_xlfn.IFNA(VLOOKUP(CONCATENATE($W$5,$B15,$C15),WALL!$A$6:$N$198,14,FALSE),0)</f>
        <v>0</v>
      </c>
      <c r="W15" s="146">
        <f>_xlfn.IFNA(VLOOKUP(CONCATENATE($W$5,$B15,$C15),'23SC'!$A$6:$N$198,14,FALSE),0)</f>
        <v>0</v>
      </c>
      <c r="X15" s="146">
        <f>_xlfn.IFNA(VLOOKUP(CONCATENATE($X$5,$B15,$C15),GID!$A$6:$N$198,14,FALSE),0)</f>
        <v>0</v>
      </c>
      <c r="Y15" s="146"/>
      <c r="Z15" s="146"/>
      <c r="AA15" s="146"/>
      <c r="AB15" s="146"/>
      <c r="AC15" s="146"/>
      <c r="AD15" s="146"/>
      <c r="AE15" s="146"/>
      <c r="AF15" s="146">
        <f>_xlfn.IFNA(VLOOKUP(CONCATENATE($AF$5,$B15,$C15),Spare5!$A$6:$N$197,14,FALSE),0)</f>
        <v>0</v>
      </c>
      <c r="AG15" s="147">
        <f>_xlfn.IFNA(VLOOKUP(CONCATENATE($AG$5,$B15,$C15),'23SC'!$A$6:$N$231,14,FALSE),0)</f>
        <v>0</v>
      </c>
      <c r="AH15" s="134"/>
    </row>
    <row r="16" spans="1:34" x14ac:dyDescent="0.25">
      <c r="A16" s="472"/>
      <c r="B16" s="362" t="s">
        <v>377</v>
      </c>
      <c r="C16" s="351" t="s">
        <v>372</v>
      </c>
      <c r="D16" s="351" t="s">
        <v>373</v>
      </c>
      <c r="E16" s="367">
        <v>45041</v>
      </c>
      <c r="F16" s="352">
        <v>18</v>
      </c>
      <c r="G16" s="353">
        <f t="shared" si="0"/>
        <v>0</v>
      </c>
      <c r="H16" s="366">
        <f t="shared" si="1"/>
        <v>0</v>
      </c>
      <c r="I16" s="352">
        <f t="shared" si="2"/>
        <v>10</v>
      </c>
      <c r="J16" s="379">
        <f>_xlfn.IFNA(VLOOKUP(CONCATENATE($J$5,$B16,$C16),CAP!$A$6:$N$200,14,FALSE),0)</f>
        <v>0</v>
      </c>
      <c r="K16" s="146">
        <f>_xlfn.IFNA(VLOOKUP(CONCATENATE($K$5,$B16,$C16),ALB!$A$6:$N$200,14,FALSE),0)</f>
        <v>0</v>
      </c>
      <c r="L16" s="146">
        <f>_xlfn.IFNA(VLOOKUP(CONCATENATE($L$5,$B16,$C16),'ESP1'!$A$6:$N$200,14,FALSE),0)</f>
        <v>0</v>
      </c>
      <c r="M16" s="146">
        <f>_xlfn.IFNA(VLOOKUP(CONCATENATE($M$5,$B16,$C16),DARD!$A$6:$N$135,14,FALSE),0)</f>
        <v>0</v>
      </c>
      <c r="N16" s="146">
        <f>_xlfn.IFNA(VLOOKUP(CONCATENATE($N$5,$B16,$C16),AVON!$A$6:$N$144,14,FALSE),0)</f>
        <v>0</v>
      </c>
      <c r="O16" s="146">
        <f>_xlfn.IFNA(VLOOKUP(CONCATENATE($O$5,$B16,$C16),MUR!$A$6:$N$203,14,FALSE),0)</f>
        <v>0</v>
      </c>
      <c r="P16" s="146">
        <f>_xlfn.IFNA(VLOOKUP(CONCATENATE($P$5,$B16,$C16),BAL!$A$6:$N$200,14,FALSE),0)</f>
        <v>0</v>
      </c>
      <c r="Q16" s="146">
        <f>_xlfn.IFNA(VLOOKUP(CONCATENATE($Q$5,$B16,$C16),KAL!$A$6:$N$199,14,FALSE),0)</f>
        <v>0</v>
      </c>
      <c r="R16" s="146">
        <f>_xlfn.IFNA(VLOOKUP(CONCATENATE($R$5,$B16,$C16),KEL!$A$6:$N$200,14,FALSE),0)</f>
        <v>0</v>
      </c>
      <c r="S16" s="146">
        <f>_xlfn.IFNA(VLOOKUP(CONCATENATE($S$5,$B16,$C16),'ESP2'!$A$6:$N$194,14,FALSE),0)</f>
        <v>0</v>
      </c>
      <c r="T16" s="146">
        <f>_xlfn.IFNA(VLOOKUP(CONCATENATE($T$5,$B16,$C16),MOON!$A$6:$N$198,14,FALSE),0)</f>
        <v>0</v>
      </c>
      <c r="U16" s="146">
        <f>_xlfn.IFNA(VLOOKUP(CONCATENATE($U$5,$B16,$C16),DRY!$A$6:$N$198,14,FALSE),0)</f>
        <v>0</v>
      </c>
      <c r="V16" s="146">
        <f>_xlfn.IFNA(VLOOKUP(CONCATENATE($W$5,$B16,$C16),WALL!$A$6:$N$198,14,FALSE),0)</f>
        <v>0</v>
      </c>
      <c r="W16" s="146">
        <f>_xlfn.IFNA(VLOOKUP(CONCATENATE($W$5,$B16,$C16),'23SC'!$A$6:$N$198,14,FALSE),0)</f>
        <v>0</v>
      </c>
      <c r="X16" s="146">
        <f>_xlfn.IFNA(VLOOKUP(CONCATENATE($X$5,$B16,$C16),GID!$A$6:$N$198,14,FALSE),0)</f>
        <v>0</v>
      </c>
      <c r="Y16" s="146"/>
      <c r="Z16" s="146"/>
      <c r="AA16" s="146"/>
      <c r="AB16" s="146"/>
      <c r="AC16" s="146"/>
      <c r="AD16" s="146"/>
      <c r="AE16" s="146"/>
      <c r="AF16" s="146">
        <f>_xlfn.IFNA(VLOOKUP(CONCATENATE($AF$5,$B16,$C16),Spare5!$A$6:$N$197,14,FALSE),0)</f>
        <v>0</v>
      </c>
      <c r="AG16" s="147">
        <f>_xlfn.IFNA(VLOOKUP(CONCATENATE($AG$5,$B16,$C16),'23SC'!$A$6:$N$231,14,FALSE),0)</f>
        <v>0</v>
      </c>
      <c r="AH16" s="134"/>
    </row>
    <row r="17" spans="1:34" x14ac:dyDescent="0.25">
      <c r="A17" s="472"/>
      <c r="B17" s="362" t="s">
        <v>322</v>
      </c>
      <c r="C17" s="351" t="s">
        <v>378</v>
      </c>
      <c r="D17" s="351" t="s">
        <v>327</v>
      </c>
      <c r="E17" s="367">
        <v>45030</v>
      </c>
      <c r="F17" s="352">
        <v>20</v>
      </c>
      <c r="G17" s="353">
        <f t="shared" si="0"/>
        <v>0</v>
      </c>
      <c r="H17" s="366">
        <f t="shared" si="1"/>
        <v>0</v>
      </c>
      <c r="I17" s="352">
        <f t="shared" si="2"/>
        <v>10</v>
      </c>
      <c r="J17" s="379">
        <f>_xlfn.IFNA(VLOOKUP(CONCATENATE($J$5,$B17,$C17),CAP!$A$6:$N$200,14,FALSE),0)</f>
        <v>0</v>
      </c>
      <c r="K17" s="146">
        <f>_xlfn.IFNA(VLOOKUP(CONCATENATE($K$5,$B17,$C17),ALB!$A$6:$N$200,14,FALSE),0)</f>
        <v>0</v>
      </c>
      <c r="L17" s="146">
        <f>_xlfn.IFNA(VLOOKUP(CONCATENATE($L$5,$B17,$C17),'ESP1'!$A$6:$N$200,14,FALSE),0)</f>
        <v>0</v>
      </c>
      <c r="M17" s="146">
        <f>_xlfn.IFNA(VLOOKUP(CONCATENATE($M$5,$B17,$C17),DARD!$A$6:$N$135,14,FALSE),0)</f>
        <v>0</v>
      </c>
      <c r="N17" s="146">
        <f>_xlfn.IFNA(VLOOKUP(CONCATENATE($N$5,$B17,$C17),AVON!$A$6:$N$144,14,FALSE),0)</f>
        <v>0</v>
      </c>
      <c r="O17" s="146">
        <f>_xlfn.IFNA(VLOOKUP(CONCATENATE($O$5,$B17,$C17),MUR!$A$6:$N$203,14,FALSE),0)</f>
        <v>0</v>
      </c>
      <c r="P17" s="146">
        <f>_xlfn.IFNA(VLOOKUP(CONCATENATE($P$5,$B17,$C17),BAL!$A$6:$N$200,14,FALSE),0)</f>
        <v>0</v>
      </c>
      <c r="Q17" s="146">
        <f>_xlfn.IFNA(VLOOKUP(CONCATENATE($Q$5,$B17,$C17),KAL!$A$6:$N$199,14,FALSE),0)</f>
        <v>0</v>
      </c>
      <c r="R17" s="146">
        <f>_xlfn.IFNA(VLOOKUP(CONCATENATE($R$5,$B17,$C17),KEL!$A$6:$N$200,14,FALSE),0)</f>
        <v>0</v>
      </c>
      <c r="S17" s="146">
        <f>_xlfn.IFNA(VLOOKUP(CONCATENATE($S$5,$B17,$C17),'ESP2'!$A$6:$N$194,14,FALSE),0)</f>
        <v>0</v>
      </c>
      <c r="T17" s="146">
        <f>_xlfn.IFNA(VLOOKUP(CONCATENATE($T$5,$B17,$C17),MOON!$A$6:$N$198,14,FALSE),0)</f>
        <v>0</v>
      </c>
      <c r="U17" s="146">
        <f>_xlfn.IFNA(VLOOKUP(CONCATENATE($U$5,$B17,$C17),DRY!$A$6:$N$198,14,FALSE),0)</f>
        <v>0</v>
      </c>
      <c r="V17" s="146">
        <f>_xlfn.IFNA(VLOOKUP(CONCATENATE($W$5,$B17,$C17),WALL!$A$6:$N$198,14,FALSE),0)</f>
        <v>0</v>
      </c>
      <c r="W17" s="146">
        <f>_xlfn.IFNA(VLOOKUP(CONCATENATE($W$5,$B17,$C17),'23SC'!$A$6:$N$198,14,FALSE),0)</f>
        <v>0</v>
      </c>
      <c r="X17" s="146">
        <f>_xlfn.IFNA(VLOOKUP(CONCATENATE($X$5,$B17,$C17),GID!$A$6:$N$198,14,FALSE),0)</f>
        <v>0</v>
      </c>
      <c r="Y17" s="146"/>
      <c r="Z17" s="146"/>
      <c r="AA17" s="146"/>
      <c r="AB17" s="146"/>
      <c r="AC17" s="146"/>
      <c r="AD17" s="146"/>
      <c r="AE17" s="146"/>
      <c r="AF17" s="146">
        <f>_xlfn.IFNA(VLOOKUP(CONCATENATE($AF$5,$B17,$C17),Spare5!$A$6:$N$197,14,FALSE),0)</f>
        <v>0</v>
      </c>
      <c r="AG17" s="147">
        <f>_xlfn.IFNA(VLOOKUP(CONCATENATE($AG$5,$B17,$C17),'23SC'!$A$6:$N$231,14,FALSE),0)</f>
        <v>0</v>
      </c>
      <c r="AH17" s="134"/>
    </row>
    <row r="18" spans="1:34" s="3" customFormat="1" x14ac:dyDescent="0.25">
      <c r="A18" s="472"/>
      <c r="B18" s="362" t="s">
        <v>1002</v>
      </c>
      <c r="C18" s="351" t="s">
        <v>1003</v>
      </c>
      <c r="D18" s="351" t="s">
        <v>287</v>
      </c>
      <c r="E18" s="367">
        <v>45133</v>
      </c>
      <c r="F18" s="352">
        <v>22</v>
      </c>
      <c r="G18" s="353">
        <f t="shared" si="0"/>
        <v>0</v>
      </c>
      <c r="H18" s="366">
        <f t="shared" si="1"/>
        <v>0</v>
      </c>
      <c r="I18" s="352">
        <f t="shared" si="2"/>
        <v>10</v>
      </c>
      <c r="J18" s="379">
        <f>_xlfn.IFNA(VLOOKUP(CONCATENATE($J$5,$B18,$C18),CAP!$A$6:$N$200,14,FALSE),0)</f>
        <v>0</v>
      </c>
      <c r="K18" s="146">
        <f>_xlfn.IFNA(VLOOKUP(CONCATENATE($K$5,$B18,$C18),ALB!$A$6:$N$200,14,FALSE),0)</f>
        <v>0</v>
      </c>
      <c r="L18" s="146">
        <f>_xlfn.IFNA(VLOOKUP(CONCATENATE($L$5,$B18,$C18),'ESP1'!$A$6:$N$200,14,FALSE),0)</f>
        <v>0</v>
      </c>
      <c r="M18" s="146">
        <f>_xlfn.IFNA(VLOOKUP(CONCATENATE($M$5,$B18,$C18),DARD!$A$6:$N$135,14,FALSE),0)</f>
        <v>0</v>
      </c>
      <c r="N18" s="146">
        <f>_xlfn.IFNA(VLOOKUP(CONCATENATE($N$5,$B18,$C18),AVON!$A$6:$N$144,14,FALSE),0)</f>
        <v>0</v>
      </c>
      <c r="O18" s="146">
        <f>_xlfn.IFNA(VLOOKUP(CONCATENATE($O$5,$B18,$C18),MUR!$A$6:$N$203,14,FALSE),0)</f>
        <v>0</v>
      </c>
      <c r="P18" s="146">
        <f>_xlfn.IFNA(VLOOKUP(CONCATENATE($P$5,$B18,$C18),BAL!$A$6:$N$200,14,FALSE),0)</f>
        <v>0</v>
      </c>
      <c r="Q18" s="146">
        <f>_xlfn.IFNA(VLOOKUP(CONCATENATE($Q$5,$B18,$C18),KAL!$A$6:$N$199,14,FALSE),0)</f>
        <v>0</v>
      </c>
      <c r="R18" s="146">
        <f>_xlfn.IFNA(VLOOKUP(CONCATENATE($R$5,$B18,$C18),KEL!$A$6:$N$200,14,FALSE),0)</f>
        <v>0</v>
      </c>
      <c r="S18" s="146">
        <f>_xlfn.IFNA(VLOOKUP(CONCATENATE($S$5,$B18,$C18),'ESP2'!$A$6:$N$194,14,FALSE),0)</f>
        <v>0</v>
      </c>
      <c r="T18" s="146">
        <f>_xlfn.IFNA(VLOOKUP(CONCATENATE($T$5,$B18,$C18),MOON!$A$6:$N$198,14,FALSE),0)</f>
        <v>0</v>
      </c>
      <c r="U18" s="146">
        <f>_xlfn.IFNA(VLOOKUP(CONCATENATE($U$5,$B18,$C18),DRY!$A$6:$N$198,14,FALSE),0)</f>
        <v>0</v>
      </c>
      <c r="V18" s="146">
        <f>_xlfn.IFNA(VLOOKUP(CONCATENATE($W$5,$B18,$C18),WALL!$A$6:$N$198,14,FALSE),0)</f>
        <v>0</v>
      </c>
      <c r="W18" s="146">
        <f>_xlfn.IFNA(VLOOKUP(CONCATENATE($W$5,$B18,$C18),'23SC'!$A$6:$N$198,14,FALSE),0)</f>
        <v>0</v>
      </c>
      <c r="X18" s="146">
        <f>_xlfn.IFNA(VLOOKUP(CONCATENATE($X$5,$B18,$C18),GID!$A$6:$N$198,14,FALSE),0)</f>
        <v>0</v>
      </c>
      <c r="Y18" s="146"/>
      <c r="Z18" s="146"/>
      <c r="AA18" s="146"/>
      <c r="AB18" s="146"/>
      <c r="AC18" s="146"/>
      <c r="AD18" s="146"/>
      <c r="AE18" s="146"/>
      <c r="AF18" s="146">
        <f>_xlfn.IFNA(VLOOKUP(CONCATENATE($AF$5,$B18,$C18),Spare5!$A$6:$N$197,14,FALSE),0)</f>
        <v>0</v>
      </c>
      <c r="AG18" s="147">
        <f>_xlfn.IFNA(VLOOKUP(CONCATENATE($AG$5,$B18,$C18),'23SC'!$A$6:$N$231,14,FALSE),0)</f>
        <v>0</v>
      </c>
      <c r="AH18" s="134"/>
    </row>
    <row r="19" spans="1:34" s="3" customFormat="1" x14ac:dyDescent="0.25">
      <c r="A19" s="472"/>
      <c r="B19" s="141"/>
      <c r="C19" s="148"/>
      <c r="D19" s="148"/>
      <c r="E19" s="149"/>
      <c r="F19" s="352"/>
      <c r="G19" s="353"/>
      <c r="H19" s="366"/>
      <c r="I19" s="352"/>
      <c r="J19" s="379">
        <f>_xlfn.IFNA(VLOOKUP(CONCATENATE($J$5,$B19,$C19),CAP!$A$6:$N$200,14,FALSE),0)</f>
        <v>0</v>
      </c>
      <c r="K19" s="146">
        <f>_xlfn.IFNA(VLOOKUP(CONCATENATE($K$5,$B19,$C19),ALB!$A$6:$N$200,14,FALSE),0)</f>
        <v>0</v>
      </c>
      <c r="L19" s="146">
        <f>_xlfn.IFNA(VLOOKUP(CONCATENATE($L$5,$B19,$C19),'ESP1'!$A$6:$N$200,14,FALSE),0)</f>
        <v>0</v>
      </c>
      <c r="M19" s="146">
        <f>_xlfn.IFNA(VLOOKUP(CONCATENATE($M$5,$B19,$C19),DARD!$A$6:$N$135,14,FALSE),0)</f>
        <v>0</v>
      </c>
      <c r="N19" s="146">
        <f>_xlfn.IFNA(VLOOKUP(CONCATENATE($N$5,$B19,$C19),AVON!$A$6:$N$144,14,FALSE),0)</f>
        <v>0</v>
      </c>
      <c r="O19" s="146">
        <f>_xlfn.IFNA(VLOOKUP(CONCATENATE($O$5,$B19,$C19),MUR!$A$6:$N$203,14,FALSE),0)</f>
        <v>0</v>
      </c>
      <c r="P19" s="146">
        <f>_xlfn.IFNA(VLOOKUP(CONCATENATE($P$5,$B19,$C19),BAL!$A$6:$N$200,14,FALSE),0)</f>
        <v>0</v>
      </c>
      <c r="Q19" s="146">
        <f>_xlfn.IFNA(VLOOKUP(CONCATENATE($Q$5,$B19,$C19),KAL!$A$6:$N$199,14,FALSE),0)</f>
        <v>0</v>
      </c>
      <c r="R19" s="146">
        <f>_xlfn.IFNA(VLOOKUP(CONCATENATE($R$5,$B19,$C19),KEL!$A$6:$N$200,14,FALSE),0)</f>
        <v>0</v>
      </c>
      <c r="S19" s="146">
        <f>_xlfn.IFNA(VLOOKUP(CONCATENATE($S$5,$B19,$C19),'ESP2'!$A$6:$N$194,14,FALSE),0)</f>
        <v>0</v>
      </c>
      <c r="T19" s="146">
        <f>_xlfn.IFNA(VLOOKUP(CONCATENATE($T$5,$B19,$C19),MOON!$A$6:$N$198,14,FALSE),0)</f>
        <v>0</v>
      </c>
      <c r="U19" s="146">
        <f>_xlfn.IFNA(VLOOKUP(CONCATENATE($U$5,$B19,$C19),DRY!$A$6:$N$198,14,FALSE),0)</f>
        <v>0</v>
      </c>
      <c r="V19" s="146">
        <f>_xlfn.IFNA(VLOOKUP(CONCATENATE($W$5,$B19,$C19),WALL!$A$6:$N$198,14,FALSE),0)</f>
        <v>0</v>
      </c>
      <c r="W19" s="146">
        <f>_xlfn.IFNA(VLOOKUP(CONCATENATE($W$5,$B19,$C19),'23SC'!$A$6:$N$198,14,FALSE),0)</f>
        <v>0</v>
      </c>
      <c r="X19" s="146">
        <f>_xlfn.IFNA(VLOOKUP(CONCATENATE($X$5,$B19,$C19),GID!$A$6:$N$198,14,FALSE),0)</f>
        <v>0</v>
      </c>
      <c r="Y19" s="146"/>
      <c r="Z19" s="146"/>
      <c r="AA19" s="146"/>
      <c r="AB19" s="146"/>
      <c r="AC19" s="146"/>
      <c r="AD19" s="146"/>
      <c r="AE19" s="146"/>
      <c r="AF19" s="146">
        <f>_xlfn.IFNA(VLOOKUP(CONCATENATE($AF$5,$B19,$C19),Spare5!$A$6:$N$197,14,FALSE),0)</f>
        <v>0</v>
      </c>
      <c r="AG19" s="147">
        <f>_xlfn.IFNA(VLOOKUP(CONCATENATE($AG$5,$B19,$C19),'23SC'!$A$6:$N$231,14,FALSE),0)</f>
        <v>0</v>
      </c>
      <c r="AH19" s="134"/>
    </row>
    <row r="20" spans="1:34" x14ac:dyDescent="0.25">
      <c r="A20" s="472"/>
      <c r="B20" s="141"/>
      <c r="C20" s="148"/>
      <c r="D20" s="148"/>
      <c r="E20" s="149"/>
      <c r="F20" s="352"/>
      <c r="G20" s="353"/>
      <c r="H20" s="366"/>
      <c r="I20" s="352"/>
      <c r="J20" s="379">
        <f>_xlfn.IFNA(VLOOKUP(CONCATENATE($J$5,$B20,$C20),CAP!$A$6:$N$200,14,FALSE),0)</f>
        <v>0</v>
      </c>
      <c r="K20" s="146">
        <f>_xlfn.IFNA(VLOOKUP(CONCATENATE($K$5,$B20,$C20),ALB!$A$6:$N$200,14,FALSE),0)</f>
        <v>0</v>
      </c>
      <c r="L20" s="146">
        <f>_xlfn.IFNA(VLOOKUP(CONCATENATE($L$5,$B20,$C20),'ESP1'!$A$6:$N$200,14,FALSE),0)</f>
        <v>0</v>
      </c>
      <c r="M20" s="146">
        <f>_xlfn.IFNA(VLOOKUP(CONCATENATE($M$5,$B20,$C20),DARD!$A$6:$N$135,14,FALSE),0)</f>
        <v>0</v>
      </c>
      <c r="N20" s="146">
        <f>_xlfn.IFNA(VLOOKUP(CONCATENATE($N$5,$B20,$C20),AVON!$A$6:$N$144,14,FALSE),0)</f>
        <v>0</v>
      </c>
      <c r="O20" s="146">
        <f>_xlfn.IFNA(VLOOKUP(CONCATENATE($O$5,$B20,$C20),MUR!$A$6:$N$203,14,FALSE),0)</f>
        <v>0</v>
      </c>
      <c r="P20" s="146">
        <f>_xlfn.IFNA(VLOOKUP(CONCATENATE($P$5,$B20,$C20),BAL!$A$6:$N$200,14,FALSE),0)</f>
        <v>0</v>
      </c>
      <c r="Q20" s="146">
        <f>_xlfn.IFNA(VLOOKUP(CONCATENATE($Q$5,$B20,$C20),KAL!$A$6:$N$199,14,FALSE),0)</f>
        <v>0</v>
      </c>
      <c r="R20" s="146">
        <f>_xlfn.IFNA(VLOOKUP(CONCATENATE($R$5,$B20,$C20),KEL!$A$6:$N$200,14,FALSE),0)</f>
        <v>0</v>
      </c>
      <c r="S20" s="146">
        <f>_xlfn.IFNA(VLOOKUP(CONCATENATE($S$5,$B20,$C20),'ESP2'!$A$6:$N$194,14,FALSE),0)</f>
        <v>0</v>
      </c>
      <c r="T20" s="146">
        <f>_xlfn.IFNA(VLOOKUP(CONCATENATE($T$5,$B20,$C20),MOON!$A$6:$N$198,14,FALSE),0)</f>
        <v>0</v>
      </c>
      <c r="U20" s="146">
        <f>_xlfn.IFNA(VLOOKUP(CONCATENATE($U$5,$B20,$C20),DRY!$A$6:$N$198,14,FALSE),0)</f>
        <v>0</v>
      </c>
      <c r="V20" s="146">
        <f>_xlfn.IFNA(VLOOKUP(CONCATENATE($W$5,$B20,$C20),WALL!$A$6:$N$198,14,FALSE),0)</f>
        <v>0</v>
      </c>
      <c r="W20" s="146">
        <f>_xlfn.IFNA(VLOOKUP(CONCATENATE($W$5,$B20,$C20),[1]PCWA!$A$6:$N$198,14,FALSE),0)</f>
        <v>0</v>
      </c>
      <c r="X20" s="146">
        <f>_xlfn.IFNA(VLOOKUP(CONCATENATE($X$5,$B20,$C20),GID!$A$6:$N$198,14,FALSE),0)</f>
        <v>0</v>
      </c>
      <c r="Y20" s="146"/>
      <c r="Z20" s="146"/>
      <c r="AA20" s="146"/>
      <c r="AB20" s="146"/>
      <c r="AC20" s="146"/>
      <c r="AD20" s="146"/>
      <c r="AE20" s="146"/>
      <c r="AF20" s="146">
        <f>_xlfn.IFNA(VLOOKUP(CONCATENATE($AF$5,$B20,$C20),Spare5!$A$6:$N$197,14,FALSE),0)</f>
        <v>0</v>
      </c>
      <c r="AG20" s="147">
        <f>_xlfn.IFNA(VLOOKUP(CONCATENATE($AG$5,$B20,$C20),'23SC'!$A$6:$N$231,14,FALSE),0)</f>
        <v>0</v>
      </c>
      <c r="AH20" s="134"/>
    </row>
    <row r="21" spans="1:34" x14ac:dyDescent="0.25">
      <c r="A21" s="472"/>
      <c r="B21" s="141"/>
      <c r="C21" s="148"/>
      <c r="D21" s="148"/>
      <c r="E21" s="149"/>
      <c r="F21" s="352"/>
      <c r="G21" s="353"/>
      <c r="H21" s="366"/>
      <c r="I21" s="352"/>
      <c r="J21" s="379">
        <f>_xlfn.IFNA(VLOOKUP(CONCATENATE($J$5,$B21,$C21),CAP!$A$6:$N$200,14,FALSE),0)</f>
        <v>0</v>
      </c>
      <c r="K21" s="146">
        <f>_xlfn.IFNA(VLOOKUP(CONCATENATE($K$5,$B21,$C21),ALB!$A$6:$N$200,14,FALSE),0)</f>
        <v>0</v>
      </c>
      <c r="L21" s="146">
        <f>_xlfn.IFNA(VLOOKUP(CONCATENATE($L$5,$B21,$C21),'ESP1'!$A$6:$N$200,14,FALSE),0)</f>
        <v>0</v>
      </c>
      <c r="M21" s="146">
        <f>_xlfn.IFNA(VLOOKUP(CONCATENATE($M$5,$B21,$C21),DARD!$A$6:$N$135,14,FALSE),0)</f>
        <v>0</v>
      </c>
      <c r="N21" s="146">
        <f>_xlfn.IFNA(VLOOKUP(CONCATENATE($N$5,$B21,$C21),AVON!$A$6:$N$144,14,FALSE),0)</f>
        <v>0</v>
      </c>
      <c r="O21" s="146">
        <f>_xlfn.IFNA(VLOOKUP(CONCATENATE($O$5,$B21,$C21),MUR!$A$6:$N$203,14,FALSE),0)</f>
        <v>0</v>
      </c>
      <c r="P21" s="146">
        <f>_xlfn.IFNA(VLOOKUP(CONCATENATE($P$5,$B21,$C21),BAL!$A$6:$N$200,14,FALSE),0)</f>
        <v>0</v>
      </c>
      <c r="Q21" s="146">
        <f>_xlfn.IFNA(VLOOKUP(CONCATENATE($Q$5,$B21,$C21),KAL!$A$6:$N$199,14,FALSE),0)</f>
        <v>0</v>
      </c>
      <c r="R21" s="146">
        <f>_xlfn.IFNA(VLOOKUP(CONCATENATE($R$5,$B21,$C21),KEL!$A$6:$N$200,14,FALSE),0)</f>
        <v>0</v>
      </c>
      <c r="S21" s="146">
        <f>_xlfn.IFNA(VLOOKUP(CONCATENATE($S$5,$B21,$C21),'ESP2'!$A$6:$N$194,14,FALSE),0)</f>
        <v>0</v>
      </c>
      <c r="T21" s="146">
        <f>_xlfn.IFNA(VLOOKUP(CONCATENATE($T$5,$B21,$C21),MOON!$A$6:$N$198,14,FALSE),0)</f>
        <v>0</v>
      </c>
      <c r="U21" s="146">
        <f>_xlfn.IFNA(VLOOKUP(CONCATENATE($U$5,$B21,$C21),DRY!$A$6:$N$198,14,FALSE),0)</f>
        <v>0</v>
      </c>
      <c r="V21" s="146">
        <f>_xlfn.IFNA(VLOOKUP(CONCATENATE($W$5,$B21,$C21),WALL!$A$6:$N$198,14,FALSE),0)</f>
        <v>0</v>
      </c>
      <c r="W21" s="146">
        <f>_xlfn.IFNA(VLOOKUP(CONCATENATE($W$5,$B21,$C21),[1]PCWA!$A$6:$N$198,14,FALSE),0)</f>
        <v>0</v>
      </c>
      <c r="X21" s="146">
        <f>_xlfn.IFNA(VLOOKUP(CONCATENATE($X$5,$B21,$C21),GID!$A$6:$N$198,14,FALSE),0)</f>
        <v>0</v>
      </c>
      <c r="Y21" s="146"/>
      <c r="Z21" s="146"/>
      <c r="AA21" s="146"/>
      <c r="AB21" s="146"/>
      <c r="AC21" s="146"/>
      <c r="AD21" s="146"/>
      <c r="AE21" s="146"/>
      <c r="AF21" s="146">
        <f>_xlfn.IFNA(VLOOKUP(CONCATENATE($AF$5,$B21,$C21),Spare5!$A$6:$N$197,14,FALSE),0)</f>
        <v>0</v>
      </c>
      <c r="AG21" s="147">
        <f>_xlfn.IFNA(VLOOKUP(CONCATENATE($AG$5,$B21,$C21),'23SC'!$A$6:$N$231,14,FALSE),0)</f>
        <v>0</v>
      </c>
      <c r="AH21" s="134"/>
    </row>
    <row r="22" spans="1:34" x14ac:dyDescent="0.25">
      <c r="A22" s="472"/>
      <c r="B22" s="141"/>
      <c r="C22" s="148"/>
      <c r="D22" s="142"/>
      <c r="E22" s="149"/>
      <c r="F22" s="352"/>
      <c r="G22" s="353"/>
      <c r="H22" s="366"/>
      <c r="I22" s="352"/>
      <c r="J22" s="379">
        <f>_xlfn.IFNA(VLOOKUP(CONCATENATE($J$5,$B22,$C22),CAP!$A$6:$N$200,14,FALSE),0)</f>
        <v>0</v>
      </c>
      <c r="K22" s="146">
        <f>_xlfn.IFNA(VLOOKUP(CONCATENATE($K$5,$B22,$C22),ALB!$A$6:$N$200,14,FALSE),0)</f>
        <v>0</v>
      </c>
      <c r="L22" s="146">
        <f>_xlfn.IFNA(VLOOKUP(CONCATENATE($L$5,$B22,$C22),'ESP1'!$A$6:$N$200,14,FALSE),0)</f>
        <v>0</v>
      </c>
      <c r="M22" s="146">
        <f>_xlfn.IFNA(VLOOKUP(CONCATENATE($M$5,$B22,$C22),DARD!$A$6:$N$135,14,FALSE),0)</f>
        <v>0</v>
      </c>
      <c r="N22" s="146">
        <f>_xlfn.IFNA(VLOOKUP(CONCATENATE($N$5,$B22,$C22),AVON!$A$6:$N$144,14,FALSE),0)</f>
        <v>0</v>
      </c>
      <c r="O22" s="146">
        <f>_xlfn.IFNA(VLOOKUP(CONCATENATE($O$5,$B22,$C22),MUR!$A$6:$N$203,14,FALSE),0)</f>
        <v>0</v>
      </c>
      <c r="P22" s="146">
        <f>_xlfn.IFNA(VLOOKUP(CONCATENATE($P$5,$B22,$C22),BAL!$A$6:$N$200,14,FALSE),0)</f>
        <v>0</v>
      </c>
      <c r="Q22" s="146">
        <f>_xlfn.IFNA(VLOOKUP(CONCATENATE($Q$5,$B22,$C22),KAL!$A$6:$N$199,14,FALSE),0)</f>
        <v>0</v>
      </c>
      <c r="R22" s="146">
        <f>_xlfn.IFNA(VLOOKUP(CONCATENATE($R$5,$B22,$C22),KEL!$A$6:$N$200,14,FALSE),0)</f>
        <v>0</v>
      </c>
      <c r="S22" s="146">
        <f>_xlfn.IFNA(VLOOKUP(CONCATENATE($S$5,$B22,$C22),'ESP2'!$A$6:$N$194,14,FALSE),0)</f>
        <v>0</v>
      </c>
      <c r="T22" s="399">
        <f>_xlfn.IFNA(VLOOKUP(CONCATENATE($T$5,$B22,$C22),MOON!$A$6:$N$198,14,FALSE),0)</f>
        <v>0</v>
      </c>
      <c r="U22" s="146">
        <f>_xlfn.IFNA(VLOOKUP(CONCATENATE($U$5,$B22,$C22),DRY!$A$8:$N$198,14,FALSE),0)</f>
        <v>0</v>
      </c>
      <c r="V22" s="146">
        <f>_xlfn.IFNA(VLOOKUP(CONCATENATE($W$5,$B22,$C22),WALL!$A$6:$N$198,14,FALSE),0)</f>
        <v>0</v>
      </c>
      <c r="W22" s="146">
        <f>_xlfn.IFNA(VLOOKUP(CONCATENATE($W$5,$B22,$C22),[1]PCWA!$A$6:$N$198,14,FALSE),0)</f>
        <v>0</v>
      </c>
      <c r="X22" s="146">
        <f>_xlfn.IFNA(VLOOKUP(CONCATENATE($X$5,$B22,$C22),GID!$A$6:$N$198,14,FALSE),0)</f>
        <v>0</v>
      </c>
      <c r="Y22" s="146"/>
      <c r="Z22" s="146"/>
      <c r="AA22" s="146"/>
      <c r="AB22" s="146"/>
      <c r="AC22" s="146"/>
      <c r="AD22" s="146">
        <f>_xlfn.IFNA(VLOOKUP(CONCATENATE($AD$5,$B22,$C22),KAL!$A$6:$N$199,14,FALSE),0)</f>
        <v>0</v>
      </c>
      <c r="AE22" s="146">
        <f>_xlfn.IFNA(VLOOKUP(CONCATENATE($AE$5,$B22,$C22),DRY!$A$6:$N$198,14,FALSE),0)</f>
        <v>0</v>
      </c>
      <c r="AF22" s="146">
        <f>_xlfn.IFNA(VLOOKUP(CONCATENATE($AF$5,$B22,$C22),Spare5!$A$6:$N$197,14,FALSE),0)</f>
        <v>0</v>
      </c>
      <c r="AG22" s="147">
        <f>_xlfn.IFNA(VLOOKUP(CONCATENATE($AG$5,$B22,$C22),'23SC'!$A$6:$N$231,14,FALSE),0)</f>
        <v>0</v>
      </c>
      <c r="AH22" s="134"/>
    </row>
    <row r="23" spans="1:34" x14ac:dyDescent="0.25">
      <c r="A23" s="472"/>
      <c r="B23" s="141"/>
      <c r="C23" s="148"/>
      <c r="D23" s="148"/>
      <c r="E23" s="149"/>
      <c r="F23" s="145"/>
      <c r="G23" s="143"/>
      <c r="H23" s="144"/>
      <c r="I23" s="145"/>
      <c r="J23" s="379">
        <f>_xlfn.IFNA(VLOOKUP(CONCATENATE($J$5,$B23,$C23),CAP!$A$6:$N$200,14,FALSE),0)</f>
        <v>0</v>
      </c>
      <c r="K23" s="146">
        <f>_xlfn.IFNA(VLOOKUP(CONCATENATE($K$5,$B23,$C23),ALB!$A$6:$N$200,14,FALSE),0)</f>
        <v>0</v>
      </c>
      <c r="L23" s="146">
        <f>_xlfn.IFNA(VLOOKUP(CONCATENATE($L$5,$B23,$C23),'ESP1'!$A$6:$N$200,14,FALSE),0)</f>
        <v>0</v>
      </c>
      <c r="M23" s="146">
        <f>_xlfn.IFNA(VLOOKUP(CONCATENATE($M$5,$B23,$C23),DARD!$A$6:$N$135,14,FALSE),0)</f>
        <v>0</v>
      </c>
      <c r="N23" s="146">
        <f>_xlfn.IFNA(VLOOKUP(CONCATENATE($N$5,$B23,$C23),AVON!$A$6:$N$144,14,FALSE),0)</f>
        <v>0</v>
      </c>
      <c r="O23" s="146">
        <f>_xlfn.IFNA(VLOOKUP(CONCATENATE($O$5,$B23,$C23),MUR!$A$6:$N$203,14,FALSE),0)</f>
        <v>0</v>
      </c>
      <c r="P23" s="146">
        <f>_xlfn.IFNA(VLOOKUP(CONCATENATE($P$5,$B23,$C23),BAL!$A$6:$N$200,14,FALSE),0)</f>
        <v>0</v>
      </c>
      <c r="Q23" s="146">
        <f>_xlfn.IFNA(VLOOKUP(CONCATENATE($Q$5,$B23,$C23),KAL!$A$6:$N$199,14,FALSE),0)</f>
        <v>0</v>
      </c>
      <c r="R23" s="146">
        <f>_xlfn.IFNA(VLOOKUP(CONCATENATE($R$5,$B23,$C23),KEL!$A$6:$N$200,14,FALSE),0)</f>
        <v>0</v>
      </c>
      <c r="S23" s="146">
        <f>_xlfn.IFNA(VLOOKUP(CONCATENATE($S$5,$B23,$C23),'ESP2'!$A$6:$N$194,14,FALSE),0)</f>
        <v>0</v>
      </c>
      <c r="T23" s="146">
        <f>_xlfn.IFNA(VLOOKUP(CONCATENATE($T$5,$B23,$C23),MOON!$A$8:$N$198,14,FALSE),0)</f>
        <v>0</v>
      </c>
      <c r="U23" s="146">
        <f>_xlfn.IFNA(VLOOKUP(CONCATENATE($U$5,$B23,$C23),DRY!$A$8:$N$198,14,FALSE),0)</f>
        <v>0</v>
      </c>
      <c r="V23" s="146">
        <f>_xlfn.IFNA(VLOOKUP(CONCATENATE($W$5,$B23,$C23),WALL!$A$6:$N$198,14,FALSE),0)</f>
        <v>0</v>
      </c>
      <c r="W23" s="146">
        <f>_xlfn.IFNA(VLOOKUP(CONCATENATE($W$5,$B23,$C23),[1]PCWA!$A$6:$N$198,14,FALSE),0)</f>
        <v>0</v>
      </c>
      <c r="X23" s="146">
        <f>_xlfn.IFNA(VLOOKUP(CONCATENATE($X$5,$B23,$C23),GID!$A$6:$N$198,14,FALSE),0)</f>
        <v>0</v>
      </c>
      <c r="Y23" s="146"/>
      <c r="Z23" s="146"/>
      <c r="AA23" s="146"/>
      <c r="AB23" s="146"/>
      <c r="AC23" s="146"/>
      <c r="AD23" s="146">
        <f>_xlfn.IFNA(VLOOKUP(CONCATENATE($AD$5,$B23,$C23),KAL!$A$6:$N$199,14,FALSE),0)</f>
        <v>0</v>
      </c>
      <c r="AE23" s="146">
        <f>_xlfn.IFNA(VLOOKUP(CONCATENATE($AE$5,$B23,$C23),DRY!$A$6:$N$198,14,FALSE),0)</f>
        <v>0</v>
      </c>
      <c r="AF23" s="146">
        <f>_xlfn.IFNA(VLOOKUP(CONCATENATE($AF$5,$B23,$C23),Spare5!$A$6:$N$197,14,FALSE),0)</f>
        <v>0</v>
      </c>
      <c r="AG23" s="147">
        <f>_xlfn.IFNA(VLOOKUP(CONCATENATE($AG$5,$B23,$C23),'23SC'!$A$6:$N$231,14,FALSE),0)</f>
        <v>0</v>
      </c>
      <c r="AH23" s="133"/>
    </row>
    <row r="24" spans="1:34" x14ac:dyDescent="0.25">
      <c r="A24" s="472"/>
      <c r="B24" s="141"/>
      <c r="C24" s="148"/>
      <c r="D24" s="148"/>
      <c r="E24" s="149"/>
      <c r="F24" s="145"/>
      <c r="G24" s="143"/>
      <c r="H24" s="144"/>
      <c r="I24" s="145"/>
      <c r="J24" s="379">
        <f>_xlfn.IFNA(VLOOKUP(CONCATENATE($J$5,$B24,$C24),CAP!$A$6:$N$200,14,FALSE),0)</f>
        <v>0</v>
      </c>
      <c r="K24" s="146">
        <f>_xlfn.IFNA(VLOOKUP(CONCATENATE($K$5,$B24,$C24),ALB!$A$6:$N$200,14,FALSE),0)</f>
        <v>0</v>
      </c>
      <c r="L24" s="146">
        <f>_xlfn.IFNA(VLOOKUP(CONCATENATE($L$5,$B24,$C24),'ESP1'!$A$6:$N$200,14,FALSE),0)</f>
        <v>0</v>
      </c>
      <c r="M24" s="146">
        <f>_xlfn.IFNA(VLOOKUP(CONCATENATE($M$5,$B24,$C24),DARD!$A$6:$N$135,14,FALSE),0)</f>
        <v>0</v>
      </c>
      <c r="N24" s="146">
        <f>_xlfn.IFNA(VLOOKUP(CONCATENATE($N$5,$B24,$C24),AVON!$A$6:$N$144,14,FALSE),0)</f>
        <v>0</v>
      </c>
      <c r="O24" s="146">
        <f>_xlfn.IFNA(VLOOKUP(CONCATENATE($O$5,$B24,$C24),MUR!$A$6:$N$203,14,FALSE),0)</f>
        <v>0</v>
      </c>
      <c r="P24" s="146">
        <f>_xlfn.IFNA(VLOOKUP(CONCATENATE($P$5,$B24,$C24),BAL!$A$6:$N$200,14,FALSE),0)</f>
        <v>0</v>
      </c>
      <c r="Q24" s="146">
        <f>_xlfn.IFNA(VLOOKUP(CONCATENATE($Q$5,$B24,$C24),KAL!$A$6:$N$199,14,FALSE),0)</f>
        <v>0</v>
      </c>
      <c r="R24" s="146">
        <f>_xlfn.IFNA(VLOOKUP(CONCATENATE($R$5,$B24,$C24),KEL!$A$6:$N$200,14,FALSE),0)</f>
        <v>0</v>
      </c>
      <c r="S24" s="146">
        <f>_xlfn.IFNA(VLOOKUP(CONCATENATE($S$5,$B24,$C24),'ESP2'!$A$6:$N$194,14,FALSE),0)</f>
        <v>0</v>
      </c>
      <c r="T24" s="146">
        <f>_xlfn.IFNA(VLOOKUP(CONCATENATE($T$5,$B24,$C24),MOON!$A$8:$N$198,14,FALSE),0)</f>
        <v>0</v>
      </c>
      <c r="U24" s="146">
        <f>_xlfn.IFNA(VLOOKUP(CONCATENATE($U$5,$B24,$C24),DRY!$A$8:$N$198,14,FALSE),0)</f>
        <v>0</v>
      </c>
      <c r="V24" s="146">
        <f>_xlfn.IFNA(VLOOKUP(CONCATENATE($W$5,$B24,$C24),WALL!$A$6:$N$198,14,FALSE),0)</f>
        <v>0</v>
      </c>
      <c r="W24" s="146">
        <f>_xlfn.IFNA(VLOOKUP(CONCATENATE($W$5,$B24,$C24),[1]PCWA!$A$6:$N$198,14,FALSE),0)</f>
        <v>0</v>
      </c>
      <c r="X24" s="146">
        <f>_xlfn.IFNA(VLOOKUP(CONCATENATE($X$5,$B24,$C24),GID!$A$6:$N$198,14,FALSE),0)</f>
        <v>0</v>
      </c>
      <c r="Y24" s="146"/>
      <c r="Z24" s="146"/>
      <c r="AA24" s="146"/>
      <c r="AB24" s="146"/>
      <c r="AC24" s="146"/>
      <c r="AD24" s="146">
        <f>_xlfn.IFNA(VLOOKUP(CONCATENATE($AD$5,$B24,$C24),KAL!$A$6:$N$199,14,FALSE),0)</f>
        <v>0</v>
      </c>
      <c r="AE24" s="146">
        <f>_xlfn.IFNA(VLOOKUP(CONCATENATE($AE$5,$B24,$C24),DRY!$A$6:$N$198,14,FALSE),0)</f>
        <v>0</v>
      </c>
      <c r="AF24" s="146">
        <f>_xlfn.IFNA(VLOOKUP(CONCATENATE($AF$5,$B24,$C24),Spare5!$A$6:$N$197,14,FALSE),0)</f>
        <v>0</v>
      </c>
      <c r="AG24" s="147">
        <f>_xlfn.IFNA(VLOOKUP(CONCATENATE($AG$5,$B24,$C24),'23SC'!$A$6:$N$231,14,FALSE),0)</f>
        <v>0</v>
      </c>
      <c r="AH24" s="133"/>
    </row>
    <row r="25" spans="1:34" x14ac:dyDescent="0.25">
      <c r="A25" s="472"/>
      <c r="B25" s="141"/>
      <c r="C25" s="148"/>
      <c r="D25" s="148"/>
      <c r="E25" s="149"/>
      <c r="F25" s="145"/>
      <c r="G25" s="143"/>
      <c r="H25" s="144"/>
      <c r="I25" s="145"/>
      <c r="J25" s="379">
        <f>_xlfn.IFNA(VLOOKUP(CONCATENATE($J$5,$B25,$C25),CAP!$A$6:$N$200,14,FALSE),0)</f>
        <v>0</v>
      </c>
      <c r="K25" s="146">
        <f>_xlfn.IFNA(VLOOKUP(CONCATENATE($K$5,$B25,$C25),ALB!$A$6:$N$200,14,FALSE),0)</f>
        <v>0</v>
      </c>
      <c r="L25" s="146">
        <f>_xlfn.IFNA(VLOOKUP(CONCATENATE($L$5,$B25,$C25),'ESP1'!$A$6:$N$200,14,FALSE),0)</f>
        <v>0</v>
      </c>
      <c r="M25" s="146">
        <f>_xlfn.IFNA(VLOOKUP(CONCATENATE($M$5,$B25,$C25),DARD!$A$6:$N$135,14,FALSE),0)</f>
        <v>0</v>
      </c>
      <c r="N25" s="146">
        <f>_xlfn.IFNA(VLOOKUP(CONCATENATE($N$5,$B25,$C25),AVON!$A$6:$N$144,14,FALSE),0)</f>
        <v>0</v>
      </c>
      <c r="O25" s="146">
        <f>_xlfn.IFNA(VLOOKUP(CONCATENATE($O$5,$B25,$C25),MUR!$A$6:$N$203,14,FALSE),0)</f>
        <v>0</v>
      </c>
      <c r="P25" s="146">
        <f>_xlfn.IFNA(VLOOKUP(CONCATENATE($P$5,$B25,$C25),BAL!$A$6:$N$200,14,FALSE),0)</f>
        <v>0</v>
      </c>
      <c r="Q25" s="146">
        <f>_xlfn.IFNA(VLOOKUP(CONCATENATE($Q$5,$B25,$C25),KAL!$A$6:$N$199,14,FALSE),0)</f>
        <v>0</v>
      </c>
      <c r="R25" s="146">
        <f>_xlfn.IFNA(VLOOKUP(CONCATENATE($R$5,$B25,$C25),KEL!$A$6:$N$200,14,FALSE),0)</f>
        <v>0</v>
      </c>
      <c r="S25" s="146">
        <f>_xlfn.IFNA(VLOOKUP(CONCATENATE($S$5,$B25,$C25),'ESP2'!$A$6:$N$194,14,FALSE),0)</f>
        <v>0</v>
      </c>
      <c r="T25" s="146">
        <f>_xlfn.IFNA(VLOOKUP(CONCATENATE($T$5,$B25,$C25),MOON!$A$8:$N$198,14,FALSE),0)</f>
        <v>0</v>
      </c>
      <c r="U25" s="146">
        <f>_xlfn.IFNA(VLOOKUP(CONCATENATE($U$5,$B25,$C25),DRY!$A$8:$N$198,14,FALSE),0)</f>
        <v>0</v>
      </c>
      <c r="V25" s="399">
        <f>_xlfn.IFNA(VLOOKUP(CONCATENATE($W$5,$B25,$C25),WALL!$A$6:$N$198,14,FALSE),0)</f>
        <v>0</v>
      </c>
      <c r="W25" s="146">
        <f>_xlfn.IFNA(VLOOKUP(CONCATENATE($W$5,$B25,$C25),[1]PCWA!$A$6:$N$198,14,FALSE),0)</f>
        <v>0</v>
      </c>
      <c r="X25" s="146">
        <f>_xlfn.IFNA(VLOOKUP(CONCATENATE($X$5,$B25,$C25),GID!$A$6:$N$198,14,FALSE),0)</f>
        <v>0</v>
      </c>
      <c r="Y25" s="146"/>
      <c r="Z25" s="146"/>
      <c r="AA25" s="146"/>
      <c r="AB25" s="146"/>
      <c r="AC25" s="146"/>
      <c r="AD25" s="146">
        <f>_xlfn.IFNA(VLOOKUP(CONCATENATE($AD$5,$B25,$C25),KAL!$A$6:$N$199,14,FALSE),0)</f>
        <v>0</v>
      </c>
      <c r="AE25" s="146">
        <f>_xlfn.IFNA(VLOOKUP(CONCATENATE($AE$5,$B25,$C25),DRY!$A$6:$N$198,14,FALSE),0)</f>
        <v>0</v>
      </c>
      <c r="AF25" s="146">
        <f>_xlfn.IFNA(VLOOKUP(CONCATENATE($AF$5,$B25,$C25),Spare5!$A$6:$N$197,14,FALSE),0)</f>
        <v>0</v>
      </c>
      <c r="AG25" s="147">
        <f>_xlfn.IFNA(VLOOKUP(CONCATENATE($AG$5,$B25,$C25),'23SC'!$A$6:$N$231,14,FALSE),0)</f>
        <v>0</v>
      </c>
      <c r="AH25" s="133"/>
    </row>
    <row r="26" spans="1:34" x14ac:dyDescent="0.25">
      <c r="A26" s="472"/>
      <c r="B26" s="141"/>
      <c r="C26" s="148"/>
      <c r="D26" s="148"/>
      <c r="E26" s="149"/>
      <c r="F26" s="145"/>
      <c r="G26" s="143"/>
      <c r="H26" s="144"/>
      <c r="I26" s="145"/>
      <c r="J26" s="379">
        <f>_xlfn.IFNA(VLOOKUP(CONCATENATE($J$5,$B26,$C26),CAP!$A$6:$N$200,14,FALSE),0)</f>
        <v>0</v>
      </c>
      <c r="K26" s="146">
        <f>_xlfn.IFNA(VLOOKUP(CONCATENATE($K$5,$B26,$C26),ALB!$A$6:$N$200,14,FALSE),0)</f>
        <v>0</v>
      </c>
      <c r="L26" s="146">
        <f>_xlfn.IFNA(VLOOKUP(CONCATENATE($L$5,$B26,$C26),'ESP1'!$A$6:$N$200,14,FALSE),0)</f>
        <v>0</v>
      </c>
      <c r="M26" s="146">
        <f>_xlfn.IFNA(VLOOKUP(CONCATENATE($M$5,$B26,$C26),DARD!$A$6:$N$135,14,FALSE),0)</f>
        <v>0</v>
      </c>
      <c r="N26" s="146">
        <f>_xlfn.IFNA(VLOOKUP(CONCATENATE($N$5,$B26,$C26),AVON!$A$6:$N$144,14,FALSE),0)</f>
        <v>0</v>
      </c>
      <c r="O26" s="146">
        <f>_xlfn.IFNA(VLOOKUP(CONCATENATE($O$5,$B26,$C26),MUR!$A$6:$N$203,14,FALSE),0)</f>
        <v>0</v>
      </c>
      <c r="P26" s="399">
        <f>_xlfn.IFNA(VLOOKUP(CONCATENATE($P$5,$B26,$C26),BAL!$A$6:$N$200,14,FALSE),0)</f>
        <v>0</v>
      </c>
      <c r="Q26" s="146">
        <f>_xlfn.IFNA(VLOOKUP(CONCATENATE($Q$5,$B26,$C26),KAL!$A$6:$N$199,14,FALSE),0)</f>
        <v>0</v>
      </c>
      <c r="R26" s="146">
        <f>_xlfn.IFNA(VLOOKUP(CONCATENATE($R$5,$B26,$C26),KEL!$A$6:$N$200,14,FALSE),0)</f>
        <v>0</v>
      </c>
      <c r="S26" s="146">
        <f>_xlfn.IFNA(VLOOKUP(CONCATENATE($S$5,$B26,$C26),'ESP2'!$A$6:$N$194,14,FALSE),0)</f>
        <v>0</v>
      </c>
      <c r="T26" s="146">
        <f>_xlfn.IFNA(VLOOKUP(CONCATENATE($T$5,$B26,$C26),MOON!$A$8:$N$198,14,FALSE),0)</f>
        <v>0</v>
      </c>
      <c r="U26" s="146">
        <f>_xlfn.IFNA(VLOOKUP(CONCATENATE($U$5,$B26,$C26),DRY!$A$8:$N$198,14,FALSE),0)</f>
        <v>0</v>
      </c>
      <c r="V26" s="146">
        <f>_xlfn.IFNA(VLOOKUP(CONCATENATE($W$5,$B26,$C26),[1]PCWA!$A$6:$N$198,14,FALSE),0)</f>
        <v>0</v>
      </c>
      <c r="W26" s="146">
        <f>_xlfn.IFNA(VLOOKUP(CONCATENATE($W$5,$B26,$C26),[1]PCWA!$A$6:$N$198,14,FALSE),0)</f>
        <v>0</v>
      </c>
      <c r="X26" s="146">
        <f>_xlfn.IFNA(VLOOKUP(CONCATENATE($X$5,$B26,$C26),GID!$A$6:$N$198,14,FALSE),0)</f>
        <v>0</v>
      </c>
      <c r="Y26" s="146"/>
      <c r="Z26" s="146"/>
      <c r="AA26" s="146"/>
      <c r="AB26" s="146"/>
      <c r="AC26" s="146"/>
      <c r="AD26" s="146">
        <f>_xlfn.IFNA(VLOOKUP(CONCATENATE($AD$5,$B26,$C26),KAL!$A$6:$N$199,14,FALSE),0)</f>
        <v>0</v>
      </c>
      <c r="AE26" s="146">
        <f>_xlfn.IFNA(VLOOKUP(CONCATENATE($AE$5,$B26,$C26),DRY!$A$6:$N$198,14,FALSE),0)</f>
        <v>0</v>
      </c>
      <c r="AF26" s="146">
        <f>_xlfn.IFNA(VLOOKUP(CONCATENATE($AF$5,$B26,$C26),Spare5!$A$6:$N$197,14,FALSE),0)</f>
        <v>0</v>
      </c>
      <c r="AG26" s="147">
        <f>_xlfn.IFNA(VLOOKUP(CONCATENATE($AG$5,$B26,$C26),'23SC'!$A$6:$N$231,14,FALSE),0)</f>
        <v>0</v>
      </c>
      <c r="AH26" s="134"/>
    </row>
    <row r="27" spans="1:34" x14ac:dyDescent="0.25">
      <c r="A27" s="472"/>
      <c r="B27" s="141"/>
      <c r="C27" s="148"/>
      <c r="D27" s="148"/>
      <c r="E27" s="149"/>
      <c r="F27" s="145"/>
      <c r="G27" s="143"/>
      <c r="H27" s="144"/>
      <c r="I27" s="145"/>
      <c r="J27" s="379">
        <f>_xlfn.IFNA(VLOOKUP(CONCATENATE($J$5,$B27,$C27),CAP!$A$6:$N$200,14,FALSE),0)</f>
        <v>0</v>
      </c>
      <c r="K27" s="146">
        <f>_xlfn.IFNA(VLOOKUP(CONCATENATE($K$5,$B27,$C27),ALB!$A$6:$N$200,14,FALSE),0)</f>
        <v>0</v>
      </c>
      <c r="L27" s="146">
        <f>_xlfn.IFNA(VLOOKUP(CONCATENATE($L$5,$B27,$C27),'ESP1'!$A$6:$N$200,14,FALSE),0)</f>
        <v>0</v>
      </c>
      <c r="M27" s="146">
        <f>_xlfn.IFNA(VLOOKUP(CONCATENATE($M$5,$B27,$C27),DARD!$A$6:$N$135,14,FALSE),0)</f>
        <v>0</v>
      </c>
      <c r="N27" s="146">
        <f>_xlfn.IFNA(VLOOKUP(CONCATENATE($N$5,$B27,$C27),AVON!$A$6:$N$144,14,FALSE),0)</f>
        <v>0</v>
      </c>
      <c r="O27" s="146">
        <f>_xlfn.IFNA(VLOOKUP(CONCATENATE($O$5,$B27,$C27),MUR!$A$6:$N$203,14,FALSE),0)</f>
        <v>0</v>
      </c>
      <c r="P27" s="146">
        <f>_xlfn.IFNA(VLOOKUP(CONCATENATE($P$5,$B27,$C27),BAL!$A$6:$N$200,14,FALSE),0)</f>
        <v>0</v>
      </c>
      <c r="Q27" s="146">
        <f>_xlfn.IFNA(VLOOKUP(CONCATENATE($Q$5,$B27,$C27),KAL!$A$6:$N$199,14,FALSE),0)</f>
        <v>0</v>
      </c>
      <c r="R27" s="146">
        <f>_xlfn.IFNA(VLOOKUP(CONCATENATE($R$5,$B27,$C27),KEL!$A$6:$N$200,14,FALSE),0)</f>
        <v>0</v>
      </c>
      <c r="S27" s="399">
        <f>_xlfn.IFNA(VLOOKUP(CONCATENATE($S$5,$B27,$C27),'ESP2'!$A$6:$N$194,14,FALSE),0)</f>
        <v>0</v>
      </c>
      <c r="T27" s="146">
        <f>_xlfn.IFNA(VLOOKUP(CONCATENATE($T$5,$B27,$C27),MOON!$A$8:$N$198,14,FALSE),0)</f>
        <v>0</v>
      </c>
      <c r="U27" s="146">
        <f>_xlfn.IFNA(VLOOKUP(CONCATENATE($U$5,$B27,$C27),DRY!$A$8:$N$198,14,FALSE),0)</f>
        <v>0</v>
      </c>
      <c r="V27" s="146">
        <f>_xlfn.IFNA(VLOOKUP(CONCATENATE($W$5,$B27,$C27),[1]PCWA!$A$6:$N$198,14,FALSE),0)</f>
        <v>0</v>
      </c>
      <c r="W27" s="146">
        <f>_xlfn.IFNA(VLOOKUP(CONCATENATE($W$5,$B27,$C27),[1]PCWA!$A$6:$N$198,14,FALSE),0)</f>
        <v>0</v>
      </c>
      <c r="X27" s="146">
        <f>_xlfn.IFNA(VLOOKUP(CONCATENATE($X$5,$B27,$C27),GID!$A$6:$N$198,14,FALSE),0)</f>
        <v>0</v>
      </c>
      <c r="Y27" s="146"/>
      <c r="Z27" s="146"/>
      <c r="AA27" s="146"/>
      <c r="AB27" s="146"/>
      <c r="AC27" s="146"/>
      <c r="AD27" s="146">
        <f>_xlfn.IFNA(VLOOKUP(CONCATENATE($AD$5,$B27,$C27),KAL!$A$6:$N$199,14,FALSE),0)</f>
        <v>0</v>
      </c>
      <c r="AE27" s="146">
        <f>_xlfn.IFNA(VLOOKUP(CONCATENATE($AE$5,$B27,$C27),DRY!$A$6:$N$198,14,FALSE),0)</f>
        <v>0</v>
      </c>
      <c r="AF27" s="146">
        <f>_xlfn.IFNA(VLOOKUP(CONCATENATE($AF$5,$B27,$C27),Spare5!$A$6:$N$197,14,FALSE),0)</f>
        <v>0</v>
      </c>
      <c r="AG27" s="147">
        <f>_xlfn.IFNA(VLOOKUP(CONCATENATE($AG$5,$B27,$C27),'23SC'!$A$6:$N$231,14,FALSE),0)</f>
        <v>0</v>
      </c>
      <c r="AH27" s="134"/>
    </row>
    <row r="28" spans="1:34" x14ac:dyDescent="0.25">
      <c r="A28" s="472"/>
      <c r="B28" s="141"/>
      <c r="C28" s="148"/>
      <c r="D28" s="148"/>
      <c r="E28" s="149"/>
      <c r="F28" s="145"/>
      <c r="G28" s="143"/>
      <c r="H28" s="144"/>
      <c r="I28" s="145"/>
      <c r="J28" s="146">
        <f>_xlfn.IFNA(VLOOKUP(CONCATENATE($J$5,$B28,$C28),CAP!$A$6:$N$200,14,FALSE),0)</f>
        <v>0</v>
      </c>
      <c r="K28" s="146">
        <f>_xlfn.IFNA(VLOOKUP(CONCATENATE($K$5,$B28,$C28),ALB!$A$6:$N$200,14,FALSE),0)</f>
        <v>0</v>
      </c>
      <c r="L28" s="146">
        <f>_xlfn.IFNA(VLOOKUP(CONCATENATE($L$5,$B28,$C28),'ESP1'!$A$6:$N$200,14,FALSE),0)</f>
        <v>0</v>
      </c>
      <c r="M28" s="146">
        <f>_xlfn.IFNA(VLOOKUP(CONCATENATE($M$5,$B28,$C28),DARD!$A$6:$N$135,14,FALSE),0)</f>
        <v>0</v>
      </c>
      <c r="N28" s="146">
        <f>_xlfn.IFNA(VLOOKUP(CONCATENATE($N$5,$B28,$C28),AVON!$A$6:$N$144,14,FALSE),0)</f>
        <v>0</v>
      </c>
      <c r="O28" s="146">
        <f>_xlfn.IFNA(VLOOKUP(CONCATENATE($O$5,$B28,$C28),MUR!$A$6:$N$203,14,FALSE),0)</f>
        <v>0</v>
      </c>
      <c r="P28" s="146">
        <f>_xlfn.IFNA(VLOOKUP(CONCATENATE($P$5,$B28,$C28),BAL!$A$6:$N$200,14,FALSE),0)</f>
        <v>0</v>
      </c>
      <c r="Q28" s="146">
        <f>_xlfn.IFNA(VLOOKUP(CONCATENATE($Q$5,$B28,$C28),KAL!$A$6:$N$199,14,FALSE),0)</f>
        <v>0</v>
      </c>
      <c r="R28" s="146">
        <f>_xlfn.IFNA(VLOOKUP(CONCATENATE($R$5,$B28,$C28),KEL!$A$6:$N$200,14,FALSE),0)</f>
        <v>0</v>
      </c>
      <c r="S28" s="146">
        <f>_xlfn.IFNA(VLOOKUP(CONCATENATE($S$5,$B28,$C28),'ESP2'!$A$6:$N$194,14,FALSE),0)</f>
        <v>0</v>
      </c>
      <c r="T28" s="146">
        <f>_xlfn.IFNA(VLOOKUP(CONCATENATE($T$5,$B28,$C28),MOON!$A$8:$N$198,14,FALSE),0)</f>
        <v>0</v>
      </c>
      <c r="U28" s="146">
        <f>_xlfn.IFNA(VLOOKUP(CONCATENATE($U$5,$B28,$C28),DRY!$A$8:$N$198,14,FALSE),0)</f>
        <v>0</v>
      </c>
      <c r="V28" s="146">
        <f>_xlfn.IFNA(VLOOKUP(CONCATENATE($W$5,$B28,$C28),[1]PCWA!$A$6:$N$198,14,FALSE),0)</f>
        <v>0</v>
      </c>
      <c r="W28" s="146">
        <f>_xlfn.IFNA(VLOOKUP(CONCATENATE($W$5,$B28,$C28),[1]PCWA!$A$6:$N$198,14,FALSE),0)</f>
        <v>0</v>
      </c>
      <c r="X28" s="146">
        <f>_xlfn.IFNA(VLOOKUP(CONCATENATE($X$5,$B28,$C28),GID!$A$6:$N$198,14,FALSE),0)</f>
        <v>0</v>
      </c>
      <c r="Y28" s="146"/>
      <c r="Z28" s="146"/>
      <c r="AA28" s="146"/>
      <c r="AB28" s="146"/>
      <c r="AC28" s="146"/>
      <c r="AD28" s="146">
        <f>_xlfn.IFNA(VLOOKUP(CONCATENATE($AD$5,$B28,$C28),KAL!$A$6:$N$199,14,FALSE),0)</f>
        <v>0</v>
      </c>
      <c r="AE28" s="146">
        <f>_xlfn.IFNA(VLOOKUP(CONCATENATE($AE$5,$B28,$C28),DRY!$A$6:$N$198,14,FALSE),0)</f>
        <v>0</v>
      </c>
      <c r="AF28" s="146">
        <f>_xlfn.IFNA(VLOOKUP(CONCATENATE($AF$5,$B28,$C28),Spare5!$A$6:$N$197,14,FALSE),0)</f>
        <v>0</v>
      </c>
      <c r="AG28" s="147">
        <f>_xlfn.IFNA(VLOOKUP(CONCATENATE($AG$5,$B28,$C28),'23SC'!$A$6:$N$231,14,FALSE),0)</f>
        <v>0</v>
      </c>
      <c r="AH28" s="134"/>
    </row>
    <row r="29" spans="1:34" x14ac:dyDescent="0.25">
      <c r="A29" s="472"/>
      <c r="B29" s="141"/>
      <c r="C29" s="148"/>
      <c r="D29" s="142"/>
      <c r="E29" s="149"/>
      <c r="F29" s="145"/>
      <c r="G29" s="143"/>
      <c r="H29" s="144"/>
      <c r="I29" s="145"/>
      <c r="J29" s="146">
        <f>_xlfn.IFNA(VLOOKUP(CONCATENATE($J$5,$B29,$C29),CAP!$A$6:$N$200,14,FALSE),0)</f>
        <v>0</v>
      </c>
      <c r="K29" s="146">
        <f>_xlfn.IFNA(VLOOKUP(CONCATENATE($K$5,$B29,$C29),ALB!$A$6:$N$200,14,FALSE),0)</f>
        <v>0</v>
      </c>
      <c r="L29" s="146">
        <f>_xlfn.IFNA(VLOOKUP(CONCATENATE($L$5,$B29,$C29),'ESP1'!$A$6:$N$200,14,FALSE),0)</f>
        <v>0</v>
      </c>
      <c r="M29" s="146">
        <f>_xlfn.IFNA(VLOOKUP(CONCATENATE($M$5,$B29,$C29),DARD!$A$6:$N$135,14,FALSE),0)</f>
        <v>0</v>
      </c>
      <c r="N29" s="146">
        <f>_xlfn.IFNA(VLOOKUP(CONCATENATE($N$5,$B29,$C29),AVON!$A$6:$N$144,14,FALSE),0)</f>
        <v>0</v>
      </c>
      <c r="O29" s="146">
        <f>_xlfn.IFNA(VLOOKUP(CONCATENATE($O$5,$B29,$C29),MUR!$A$6:$N$203,14,FALSE),0)</f>
        <v>0</v>
      </c>
      <c r="P29" s="146">
        <f>_xlfn.IFNA(VLOOKUP(CONCATENATE($P$5,$B29,$C29),BAL!$A$6:$N$200,14,FALSE),0)</f>
        <v>0</v>
      </c>
      <c r="Q29" s="146">
        <f>_xlfn.IFNA(VLOOKUP(CONCATENATE($Q$5,$B29,$C29),KAL!$A$6:$N$199,14,FALSE),0)</f>
        <v>0</v>
      </c>
      <c r="R29" s="146">
        <f>_xlfn.IFNA(VLOOKUP(CONCATENATE($R$5,$B29,$C29),KEL!$A$6:$N$200,14,FALSE),0)</f>
        <v>0</v>
      </c>
      <c r="S29" s="146">
        <f>_xlfn.IFNA(VLOOKUP(CONCATENATE($S$5,$B29,$C29),'ESP2'!$A$6:$N$194,14,FALSE),0)</f>
        <v>0</v>
      </c>
      <c r="T29" s="146">
        <f>_xlfn.IFNA(VLOOKUP(CONCATENATE($T$5,$B29,$C29),MOON!$A$8:$N$198,14,FALSE),0)</f>
        <v>0</v>
      </c>
      <c r="U29" s="146">
        <f>_xlfn.IFNA(VLOOKUP(CONCATENATE($U$5,$B29,$C29),DRY!$A$8:$N$198,14,FALSE),0)</f>
        <v>0</v>
      </c>
      <c r="V29" s="146">
        <f>_xlfn.IFNA(VLOOKUP(CONCATENATE($W$5,$B29,$C29),[1]PCWA!$A$6:$N$198,14,FALSE),0)</f>
        <v>0</v>
      </c>
      <c r="W29" s="146">
        <f>_xlfn.IFNA(VLOOKUP(CONCATENATE($W$5,$B29,$C29),[1]PCWA!$A$6:$N$198,14,FALSE),0)</f>
        <v>0</v>
      </c>
      <c r="X29" s="146">
        <f>_xlfn.IFNA(VLOOKUP(CONCATENATE($X$5,$B29,$C29),GID!$A$6:$N$198,14,FALSE),0)</f>
        <v>0</v>
      </c>
      <c r="Y29" s="146"/>
      <c r="Z29" s="146"/>
      <c r="AA29" s="146"/>
      <c r="AB29" s="146"/>
      <c r="AC29" s="146"/>
      <c r="AD29" s="146">
        <f>_xlfn.IFNA(VLOOKUP(CONCATENATE($AD$5,$B29,$C29),KAL!$A$6:$N$199,14,FALSE),0)</f>
        <v>0</v>
      </c>
      <c r="AE29" s="146">
        <f>_xlfn.IFNA(VLOOKUP(CONCATENATE($AE$5,$B29,$C29),DRY!$A$6:$N$198,14,FALSE),0)</f>
        <v>0</v>
      </c>
      <c r="AF29" s="146">
        <f>_xlfn.IFNA(VLOOKUP(CONCATENATE($AF$5,$B29,$C29),Spare5!$A$6:$N$197,14,FALSE),0)</f>
        <v>0</v>
      </c>
      <c r="AG29" s="147">
        <f>_xlfn.IFNA(VLOOKUP(CONCATENATE($AG$5,$B29,$C29),'23SC'!$A$6:$N$231,14,FALSE),0)</f>
        <v>0</v>
      </c>
      <c r="AH29" s="134"/>
    </row>
    <row r="30" spans="1:34" x14ac:dyDescent="0.25">
      <c r="A30" s="472"/>
      <c r="B30" s="141"/>
      <c r="C30" s="148"/>
      <c r="D30" s="148"/>
      <c r="E30" s="149"/>
      <c r="F30" s="145"/>
      <c r="G30" s="143"/>
      <c r="H30" s="144"/>
      <c r="I30" s="145"/>
      <c r="J30" s="146">
        <f>_xlfn.IFNA(VLOOKUP(CONCATENATE($J$5,$B30,$C30),CAP!$A$6:$N$200,14,FALSE),0)</f>
        <v>0</v>
      </c>
      <c r="K30" s="146">
        <f>_xlfn.IFNA(VLOOKUP(CONCATENATE($K$5,$B30,$C30),ALB!$A$6:$N$200,14,FALSE),0)</f>
        <v>0</v>
      </c>
      <c r="L30" s="146">
        <f>_xlfn.IFNA(VLOOKUP(CONCATENATE($L$5,$B30,$C30),'ESP1'!$A$6:$N$200,14,FALSE),0)</f>
        <v>0</v>
      </c>
      <c r="M30" s="146">
        <f>_xlfn.IFNA(VLOOKUP(CONCATENATE($M$5,$B30,$C30),DARD!$A$6:$N$135,14,FALSE),0)</f>
        <v>0</v>
      </c>
      <c r="N30" s="146">
        <f>_xlfn.IFNA(VLOOKUP(CONCATENATE($N$5,$B30,$C30),AVON!$A$6:$N$144,14,FALSE),0)</f>
        <v>0</v>
      </c>
      <c r="O30" s="146">
        <f>_xlfn.IFNA(VLOOKUP(CONCATENATE($O$5,$B30,$C30),MUR!$A$6:$N$203,14,FALSE),0)</f>
        <v>0</v>
      </c>
      <c r="P30" s="146">
        <f>_xlfn.IFNA(VLOOKUP(CONCATENATE($P$5,$B30,$C30),BAL!$A$6:$N$200,14,FALSE),0)</f>
        <v>0</v>
      </c>
      <c r="Q30" s="146">
        <f>_xlfn.IFNA(VLOOKUP(CONCATENATE($Q$5,$B30,$C30),KAL!$A$6:$N$199,14,FALSE),0)</f>
        <v>0</v>
      </c>
      <c r="R30" s="146">
        <f>_xlfn.IFNA(VLOOKUP(CONCATENATE($R$5,$B30,$C30),KEL!$A$6:$N$200,14,FALSE),0)</f>
        <v>0</v>
      </c>
      <c r="S30" s="146">
        <f>_xlfn.IFNA(VLOOKUP(CONCATENATE($S$5,$B30,$C30),'ESP2'!$A$6:$N$194,14,FALSE),0)</f>
        <v>0</v>
      </c>
      <c r="T30" s="146">
        <f>_xlfn.IFNA(VLOOKUP(CONCATENATE($T$5,$B30,$C30),MOON!$A$8:$N$198,14,FALSE),0)</f>
        <v>0</v>
      </c>
      <c r="U30" s="146">
        <f>_xlfn.IFNA(VLOOKUP(CONCATENATE($U$5,$B30,$C30),DRY!$A$8:$N$198,14,FALSE),0)</f>
        <v>0</v>
      </c>
      <c r="V30" s="146">
        <f>_xlfn.IFNA(VLOOKUP(CONCATENATE($W$5,$B30,$C30),[1]PCWA!$A$6:$N$198,14,FALSE),0)</f>
        <v>0</v>
      </c>
      <c r="W30" s="146">
        <f>_xlfn.IFNA(VLOOKUP(CONCATENATE($W$5,$B30,$C30),[1]PCWA!$A$6:$N$198,14,FALSE),0)</f>
        <v>0</v>
      </c>
      <c r="X30" s="146">
        <f>_xlfn.IFNA(VLOOKUP(CONCATENATE($X$5,$B30,$C30),GID!$A$6:$N$198,14,FALSE),0)</f>
        <v>0</v>
      </c>
      <c r="Y30" s="146"/>
      <c r="Z30" s="146"/>
      <c r="AA30" s="146"/>
      <c r="AB30" s="146"/>
      <c r="AC30" s="146"/>
      <c r="AD30" s="146">
        <f>_xlfn.IFNA(VLOOKUP(CONCATENATE($AD$5,$B30,$C30),KAL!$A$6:$N$199,14,FALSE),0)</f>
        <v>0</v>
      </c>
      <c r="AE30" s="146">
        <f>_xlfn.IFNA(VLOOKUP(CONCATENATE($AE$5,$B30,$C30),DRY!$A$6:$N$198,14,FALSE),0)</f>
        <v>0</v>
      </c>
      <c r="AF30" s="146">
        <f>_xlfn.IFNA(VLOOKUP(CONCATENATE($AF$5,$B30,$C30),Spare5!$A$6:$N$197,14,FALSE),0)</f>
        <v>0</v>
      </c>
      <c r="AG30" s="147">
        <f>_xlfn.IFNA(VLOOKUP(CONCATENATE($AG$5,$B30,$C30),'23SC'!$A$6:$N$231,14,FALSE),0)</f>
        <v>0</v>
      </c>
      <c r="AH30" s="133"/>
    </row>
    <row r="31" spans="1:34" x14ac:dyDescent="0.25">
      <c r="A31" s="472"/>
      <c r="B31" s="141"/>
      <c r="C31" s="148"/>
      <c r="D31" s="148"/>
      <c r="E31" s="149"/>
      <c r="F31" s="145"/>
      <c r="G31" s="143"/>
      <c r="H31" s="144"/>
      <c r="I31" s="145"/>
      <c r="J31" s="146">
        <f>_xlfn.IFNA(VLOOKUP(CONCATENATE($J$5,$B31,$C31),CAP!$A$6:$N$200,14,FALSE),0)</f>
        <v>0</v>
      </c>
      <c r="K31" s="146">
        <f>_xlfn.IFNA(VLOOKUP(CONCATENATE($K$5,$B31,$C31),ALB!$A$6:$N$200,14,FALSE),0)</f>
        <v>0</v>
      </c>
      <c r="L31" s="146">
        <f>_xlfn.IFNA(VLOOKUP(CONCATENATE($L$5,$B31,$C31),'ESP1'!$A$6:$N$200,14,FALSE),0)</f>
        <v>0</v>
      </c>
      <c r="M31" s="146">
        <f>_xlfn.IFNA(VLOOKUP(CONCATENATE($M$5,$B31,$C31),DARD!$A$6:$N$135,14,FALSE),0)</f>
        <v>0</v>
      </c>
      <c r="N31" s="146">
        <f>_xlfn.IFNA(VLOOKUP(CONCATENATE($N$5,$B31,$C31),AVON!$A$6:$N$144,14,FALSE),0)</f>
        <v>0</v>
      </c>
      <c r="O31" s="146">
        <f>_xlfn.IFNA(VLOOKUP(CONCATENATE($O$5,$B31,$C31),MUR!$A$6:$N$203,14,FALSE),0)</f>
        <v>0</v>
      </c>
      <c r="P31" s="146">
        <f>_xlfn.IFNA(VLOOKUP(CONCATENATE($P$5,$B31,$C31),BAL!$A$6:$N$200,14,FALSE),0)</f>
        <v>0</v>
      </c>
      <c r="Q31" s="146">
        <f>_xlfn.IFNA(VLOOKUP(CONCATENATE($Q$5,$B31,$C31),KAL!$A$6:$N$199,14,FALSE),0)</f>
        <v>0</v>
      </c>
      <c r="R31" s="146">
        <f>_xlfn.IFNA(VLOOKUP(CONCATENATE($R$5,$B31,$C31),KEL!$A$6:$N$200,14,FALSE),0)</f>
        <v>0</v>
      </c>
      <c r="S31" s="146">
        <f>_xlfn.IFNA(VLOOKUP(CONCATENATE($S$5,$B31,$C31),'ESP2'!$A$6:$N$194,14,FALSE),0)</f>
        <v>0</v>
      </c>
      <c r="T31" s="146">
        <f>_xlfn.IFNA(VLOOKUP(CONCATENATE($T$5,$B31,$C31),MOON!$A$8:$N$198,14,FALSE),0)</f>
        <v>0</v>
      </c>
      <c r="U31" s="146">
        <f>_xlfn.IFNA(VLOOKUP(CONCATENATE($U$5,$B31,$C31),DRY!$A$8:$N$198,14,FALSE),0)</f>
        <v>0</v>
      </c>
      <c r="V31" s="146">
        <f>_xlfn.IFNA(VLOOKUP(CONCATENATE($W$5,$B31,$C31),[1]PCWA!$A$6:$N$198,14,FALSE),0)</f>
        <v>0</v>
      </c>
      <c r="W31" s="146">
        <f>_xlfn.IFNA(VLOOKUP(CONCATENATE($W$5,$B31,$C31),[1]PCWA!$A$6:$N$198,14,FALSE),0)</f>
        <v>0</v>
      </c>
      <c r="X31" s="146">
        <f>_xlfn.IFNA(VLOOKUP(CONCATENATE($X$5,$B31,$C31),GID!$A$6:$N$198,14,FALSE),0)</f>
        <v>0</v>
      </c>
      <c r="Y31" s="146"/>
      <c r="Z31" s="146"/>
      <c r="AA31" s="146"/>
      <c r="AB31" s="146"/>
      <c r="AC31" s="146"/>
      <c r="AD31" s="146">
        <f>_xlfn.IFNA(VLOOKUP(CONCATENATE($AD$5,$B31,$C31),KAL!$A$6:$N$199,14,FALSE),0)</f>
        <v>0</v>
      </c>
      <c r="AE31" s="146">
        <f>_xlfn.IFNA(VLOOKUP(CONCATENATE($AE$5,$B31,$C31),DRY!$A$6:$N$198,14,FALSE),0)</f>
        <v>0</v>
      </c>
      <c r="AF31" s="146">
        <f>_xlfn.IFNA(VLOOKUP(CONCATENATE($AF$5,$B31,$C31),Spare5!$A$6:$N$197,14,FALSE),0)</f>
        <v>0</v>
      </c>
      <c r="AG31" s="147">
        <f>_xlfn.IFNA(VLOOKUP(CONCATENATE($AG$5,$B31,$C31),'23SC'!$A$6:$N$231,14,FALSE),0)</f>
        <v>0</v>
      </c>
      <c r="AH31" s="133"/>
    </row>
    <row r="32" spans="1:34" x14ac:dyDescent="0.25">
      <c r="A32" s="472"/>
      <c r="B32" s="141"/>
      <c r="C32" s="148"/>
      <c r="D32" s="148"/>
      <c r="E32" s="149"/>
      <c r="F32" s="145"/>
      <c r="G32" s="143"/>
      <c r="H32" s="144"/>
      <c r="I32" s="145"/>
      <c r="J32" s="146">
        <f>_xlfn.IFNA(VLOOKUP(CONCATENATE($J$5,$B32,$C32),CAP!$A$6:$N$200,14,FALSE),0)</f>
        <v>0</v>
      </c>
      <c r="K32" s="146">
        <f>_xlfn.IFNA(VLOOKUP(CONCATENATE($K$5,$B32,$C32),ALB!$A$6:$N$200,14,FALSE),0)</f>
        <v>0</v>
      </c>
      <c r="L32" s="399">
        <f>_xlfn.IFNA(VLOOKUP(CONCATENATE($L$5,$B32,$C32),'ESP1'!$A$6:$N$200,14,FALSE),0)</f>
        <v>0</v>
      </c>
      <c r="M32" s="399">
        <f>_xlfn.IFNA(VLOOKUP(CONCATENATE($M$5,$B32,$C32),DARD!$A$6:$N$135,14,FALSE),0)</f>
        <v>0</v>
      </c>
      <c r="N32" s="399">
        <f>_xlfn.IFNA(VLOOKUP(CONCATENATE($N$5,$B32,$C32),AVON!$A$6:$N$144,14,FALSE),0)</f>
        <v>0</v>
      </c>
      <c r="O32" s="399">
        <f>_xlfn.IFNA(VLOOKUP(CONCATENATE($O$5,$B32,$C32),MUR!$A$6:$N$203,14,FALSE),0)</f>
        <v>0</v>
      </c>
      <c r="P32" s="399">
        <f>_xlfn.IFNA(VLOOKUP(CONCATENATE($P$5,$B32,$C32),BAL!$A$6:$N$200,14,FALSE),0)</f>
        <v>0</v>
      </c>
      <c r="Q32" s="399">
        <f>_xlfn.IFNA(VLOOKUP(CONCATENATE($Q$5,$B32,$C32),KAL!$A$6:$N$199,14,FALSE),0)</f>
        <v>0</v>
      </c>
      <c r="R32" s="146">
        <f>_xlfn.IFNA(VLOOKUP(CONCATENATE($R$5,$B32,$C32),KEL!$A$6:$N$200,14,FALSE),0)</f>
        <v>0</v>
      </c>
      <c r="S32" s="146">
        <f>_xlfn.IFNA(VLOOKUP(CONCATENATE($S$5,$B32,$C32),'ESP2'!$A$6:$N$194,14,FALSE),0)</f>
        <v>0</v>
      </c>
      <c r="T32" s="146">
        <f>_xlfn.IFNA(VLOOKUP(CONCATENATE($T$5,$B32,$C32),MOON!$A$8:$N$198,14,FALSE),0)</f>
        <v>0</v>
      </c>
      <c r="U32" s="146">
        <f>_xlfn.IFNA(VLOOKUP(CONCATENATE($U$5,$B32,$C32),DRY!$A$8:$N$198,14,FALSE),0)</f>
        <v>0</v>
      </c>
      <c r="V32" s="146">
        <f>_xlfn.IFNA(VLOOKUP(CONCATENATE($W$5,$B32,$C32),[1]PCWA!$A$6:$N$198,14,FALSE),0)</f>
        <v>0</v>
      </c>
      <c r="W32" s="146">
        <f>_xlfn.IFNA(VLOOKUP(CONCATENATE($W$5,$B32,$C32),[1]PCWA!$A$6:$N$198,14,FALSE),0)</f>
        <v>0</v>
      </c>
      <c r="X32" s="146">
        <f>_xlfn.IFNA(VLOOKUP(CONCATENATE($X$5,$B32,$C32),GID!$A$6:$N$198,14,FALSE),0)</f>
        <v>0</v>
      </c>
      <c r="Y32" s="146"/>
      <c r="Z32" s="146"/>
      <c r="AA32" s="146"/>
      <c r="AB32" s="146"/>
      <c r="AC32" s="146"/>
      <c r="AD32" s="146">
        <f>_xlfn.IFNA(VLOOKUP(CONCATENATE($AD$5,$B32,$C32),KAL!$A$6:$N$199,14,FALSE),0)</f>
        <v>0</v>
      </c>
      <c r="AE32" s="146">
        <f>_xlfn.IFNA(VLOOKUP(CONCATENATE($AE$5,$B32,$C32),DRY!$A$6:$N$198,14,FALSE),0)</f>
        <v>0</v>
      </c>
      <c r="AF32" s="146">
        <f>_xlfn.IFNA(VLOOKUP(CONCATENATE($AF$5,$B32,$C32),Spare5!$A$6:$N$197,14,FALSE),0)</f>
        <v>0</v>
      </c>
      <c r="AG32" s="147">
        <f>_xlfn.IFNA(VLOOKUP(CONCATENATE($AG$5,$B32,$C32),'23SC'!$A$6:$N$231,14,FALSE),0)</f>
        <v>0</v>
      </c>
      <c r="AH32" s="133"/>
    </row>
    <row r="33" spans="1:34" s="3" customFormat="1" x14ac:dyDescent="0.25">
      <c r="A33" s="472"/>
      <c r="B33" s="141"/>
      <c r="C33" s="148"/>
      <c r="D33" s="148"/>
      <c r="E33" s="149"/>
      <c r="F33" s="145"/>
      <c r="G33" s="143"/>
      <c r="H33" s="144"/>
      <c r="I33" s="145"/>
      <c r="J33" s="146">
        <f>_xlfn.IFNA(VLOOKUP(CONCATENATE($J$5,$B33,$C33),CAP!$A$6:$N$200,14,FALSE),0)</f>
        <v>0</v>
      </c>
      <c r="K33" s="146">
        <f>_xlfn.IFNA(VLOOKUP(CONCATENATE($K$5,$B33,$C33),ALB!$A$6:$N$200,14,FALSE),0)</f>
        <v>0</v>
      </c>
      <c r="L33" s="146">
        <f>_xlfn.IFNA(VLOOKUP(CONCATENATE($L$5,$B33,$C33),'ESP1'!$A$6:$N$200,14,FALSE),0)</f>
        <v>0</v>
      </c>
      <c r="M33" s="146">
        <f>_xlfn.IFNA(VLOOKUP(CONCATENATE($M$5,$B33,$C33),DARD!$A$6:$N$135,14,FALSE),0)</f>
        <v>0</v>
      </c>
      <c r="N33" s="146">
        <f>_xlfn.IFNA(VLOOKUP(CONCATENATE($N$5,$B33,$C33),AVON!$A$6:$N$144,14,FALSE),0)</f>
        <v>0</v>
      </c>
      <c r="O33" s="146">
        <f>_xlfn.IFNA(VLOOKUP(CONCATENATE($O$5,$B33,$C33),MUR!$A$6:$N$203,14,FALSE),0)</f>
        <v>0</v>
      </c>
      <c r="P33" s="146">
        <f>_xlfn.IFNA(VLOOKUP(CONCATENATE($P$5,$B33,$C33),BAL!$A$6:$N$200,14,FALSE),0)</f>
        <v>0</v>
      </c>
      <c r="Q33" s="146">
        <f>_xlfn.IFNA(VLOOKUP(CONCATENATE($Q$5,$B33,$C33),KAL!$A$6:$N$199,14,FALSE),0)</f>
        <v>0</v>
      </c>
      <c r="R33" s="146">
        <f>_xlfn.IFNA(VLOOKUP(CONCATENATE($R$5,$B33,$C33),KEL!$A$6:$N$200,14,FALSE),0)</f>
        <v>0</v>
      </c>
      <c r="S33" s="146">
        <f>_xlfn.IFNA(VLOOKUP(CONCATENATE($S$5,$B33,$C33),'ESP2'!$A$6:$N$194,14,FALSE),0)</f>
        <v>0</v>
      </c>
      <c r="T33" s="146">
        <f>_xlfn.IFNA(VLOOKUP(CONCATENATE($T$5,$B33,$C33),MOON!$A$8:$N$198,14,FALSE),0)</f>
        <v>0</v>
      </c>
      <c r="U33" s="146">
        <f>_xlfn.IFNA(VLOOKUP(CONCATENATE($U$5,$B33,$C33),DRY!$A$8:$N$198,14,FALSE),0)</f>
        <v>0</v>
      </c>
      <c r="V33" s="146">
        <f>_xlfn.IFNA(VLOOKUP(CONCATENATE($W$5,$B33,$C33),[1]PCWA!$A$6:$N$198,14,FALSE),0)</f>
        <v>0</v>
      </c>
      <c r="W33" s="146">
        <f>_xlfn.IFNA(VLOOKUP(CONCATENATE($W$5,$B33,$C33),[1]PCWA!$A$6:$N$198,14,FALSE),0)</f>
        <v>0</v>
      </c>
      <c r="X33" s="146">
        <f>_xlfn.IFNA(VLOOKUP(CONCATENATE($X$5,$B33,$C33),'ESP2'!$A$6:$N$191,14,FALSE),0)</f>
        <v>0</v>
      </c>
      <c r="Y33" s="146"/>
      <c r="Z33" s="146"/>
      <c r="AA33" s="146"/>
      <c r="AB33" s="146"/>
      <c r="AC33" s="146"/>
      <c r="AD33" s="146">
        <f>_xlfn.IFNA(VLOOKUP(CONCATENATE($AD$5,$B33,$C33),KAL!$A$6:$N$199,14,FALSE),0)</f>
        <v>0</v>
      </c>
      <c r="AE33" s="146">
        <f>_xlfn.IFNA(VLOOKUP(CONCATENATE($AE$5,$B33,$C33),DRY!$A$6:$N$198,14,FALSE),0)</f>
        <v>0</v>
      </c>
      <c r="AF33" s="146">
        <f>_xlfn.IFNA(VLOOKUP(CONCATENATE($AF$5,$B33,$C33),Spare5!$A$6:$N$197,14,FALSE),0)</f>
        <v>0</v>
      </c>
      <c r="AG33" s="147">
        <f>_xlfn.IFNA(VLOOKUP(CONCATENATE($AG$5,$B33,$C33),'23SC'!$A$6:$N$231,14,FALSE),0)</f>
        <v>0</v>
      </c>
      <c r="AH33" s="134"/>
    </row>
    <row r="34" spans="1:34" x14ac:dyDescent="0.25">
      <c r="A34" s="472"/>
      <c r="B34" s="141"/>
      <c r="C34" s="148"/>
      <c r="D34" s="148"/>
      <c r="E34" s="149"/>
      <c r="F34" s="145"/>
      <c r="G34" s="143"/>
      <c r="H34" s="144"/>
      <c r="I34" s="145"/>
      <c r="J34" s="146">
        <f>_xlfn.IFNA(VLOOKUP(CONCATENATE($J$5,$B34,$C34),CAP!$A$6:$N$200,14,FALSE),0)</f>
        <v>0</v>
      </c>
      <c r="K34" s="146">
        <f>_xlfn.IFNA(VLOOKUP(CONCATENATE($K$5,$B34,$C34),ALB!$A$6:$N$200,14,FALSE),0)</f>
        <v>0</v>
      </c>
      <c r="L34" s="146">
        <f>_xlfn.IFNA(VLOOKUP(CONCATENATE($L$5,$B34,$C34),'ESP1'!$A$6:$N$200,14,FALSE),0)</f>
        <v>0</v>
      </c>
      <c r="M34" s="146">
        <f>_xlfn.IFNA(VLOOKUP(CONCATENATE($M$5,$B34,$C34),DARD!$A$6:$N$135,14,FALSE),0)</f>
        <v>0</v>
      </c>
      <c r="N34" s="146">
        <f>_xlfn.IFNA(VLOOKUP(CONCATENATE($N$5,$B34,$C34),AVON!$A$6:$N$144,14,FALSE),0)</f>
        <v>0</v>
      </c>
      <c r="O34" s="146">
        <f>_xlfn.IFNA(VLOOKUP(CONCATENATE($O$5,$B34,$C34),MUR!$A$6:$N$203,14,FALSE),0)</f>
        <v>0</v>
      </c>
      <c r="P34" s="146">
        <f>_xlfn.IFNA(VLOOKUP(CONCATENATE($P$5,$B34,$C34),BAL!$A$6:$N$200,14,FALSE),0)</f>
        <v>0</v>
      </c>
      <c r="Q34" s="146">
        <f>_xlfn.IFNA(VLOOKUP(CONCATENATE($Q$5,$B34,$C34),KAL!$A$6:$N$199,14,FALSE),0)</f>
        <v>0</v>
      </c>
      <c r="R34" s="146">
        <f>_xlfn.IFNA(VLOOKUP(CONCATENATE($R$5,$B34,$C34),KEL!$A$6:$N$200,14,FALSE),0)</f>
        <v>0</v>
      </c>
      <c r="S34" s="146">
        <f>_xlfn.IFNA(VLOOKUP(CONCATENATE($S$5,$B34,$C34),'ESP2'!$A$6:$N$194,14,FALSE),0)</f>
        <v>0</v>
      </c>
      <c r="T34" s="146">
        <f>_xlfn.IFNA(VLOOKUP(CONCATENATE($T$5,$B34,$C34),MOON!$A$8:$N$198,14,FALSE),0)</f>
        <v>0</v>
      </c>
      <c r="U34" s="146">
        <f>_xlfn.IFNA(VLOOKUP(CONCATENATE($U$5,$B34,$C34),DRY!$A$8:$N$198,14,FALSE),0)</f>
        <v>0</v>
      </c>
      <c r="V34" s="146">
        <f>_xlfn.IFNA(VLOOKUP(CONCATENATE($W$5,$B34,$C34),[1]PCWA!$A$6:$N$198,14,FALSE),0)</f>
        <v>0</v>
      </c>
      <c r="W34" s="146">
        <f>_xlfn.IFNA(VLOOKUP(CONCATENATE($W$5,$B34,$C34),[1]PCWA!$A$6:$N$198,14,FALSE),0)</f>
        <v>0</v>
      </c>
      <c r="X34" s="146">
        <f>_xlfn.IFNA(VLOOKUP(CONCATENATE($X$5,$B34,$C34),'ESP2'!$A$6:$N$191,14,FALSE),0)</f>
        <v>0</v>
      </c>
      <c r="Y34" s="146"/>
      <c r="Z34" s="146"/>
      <c r="AA34" s="146"/>
      <c r="AB34" s="146"/>
      <c r="AC34" s="146"/>
      <c r="AD34" s="146">
        <f>_xlfn.IFNA(VLOOKUP(CONCATENATE($AD$5,$B34,$C34),KAL!$A$6:$N$199,14,FALSE),0)</f>
        <v>0</v>
      </c>
      <c r="AE34" s="146">
        <f>_xlfn.IFNA(VLOOKUP(CONCATENATE($AE$5,$B34,$C34),DRY!$A$6:$N$198,14,FALSE),0)</f>
        <v>0</v>
      </c>
      <c r="AF34" s="146">
        <f>_xlfn.IFNA(VLOOKUP(CONCATENATE($AF$5,$B34,$C34),Spare5!$A$6:$N$197,14,FALSE),0)</f>
        <v>0</v>
      </c>
      <c r="AG34" s="147">
        <f>_xlfn.IFNA(VLOOKUP(CONCATENATE($AG$5,$B34,$C34),'23SC'!$A$6:$N$231,14,FALSE),0)</f>
        <v>0</v>
      </c>
      <c r="AH34" s="134"/>
    </row>
    <row r="35" spans="1:34" x14ac:dyDescent="0.25">
      <c r="A35" s="472"/>
      <c r="B35" s="141"/>
      <c r="C35" s="148"/>
      <c r="D35" s="148"/>
      <c r="E35" s="149"/>
      <c r="F35" s="145"/>
      <c r="G35" s="143"/>
      <c r="H35" s="144"/>
      <c r="I35" s="145"/>
      <c r="J35" s="146">
        <f>_xlfn.IFNA(VLOOKUP(CONCATENATE($J$5,$B35,$C35),CAP!$A$6:$N$200,14,FALSE),0)</f>
        <v>0</v>
      </c>
      <c r="K35" s="146">
        <f>_xlfn.IFNA(VLOOKUP(CONCATENATE($K$5,$B35,$C35),ALB!$A$6:$N$200,14,FALSE),0)</f>
        <v>0</v>
      </c>
      <c r="L35" s="146">
        <f>_xlfn.IFNA(VLOOKUP(CONCATENATE($L$5,$B35,$C35),'ESP1'!$A$6:$N$200,14,FALSE),0)</f>
        <v>0</v>
      </c>
      <c r="M35" s="146">
        <f>_xlfn.IFNA(VLOOKUP(CONCATENATE($M$5,$B35,$C35),DARD!$A$6:$N$135,14,FALSE),0)</f>
        <v>0</v>
      </c>
      <c r="N35" s="146">
        <f>_xlfn.IFNA(VLOOKUP(CONCATENATE($N$5,$B35,$C35),AVON!$A$6:$N$144,14,FALSE),0)</f>
        <v>0</v>
      </c>
      <c r="O35" s="146">
        <f>_xlfn.IFNA(VLOOKUP(CONCATENATE($O$5,$B35,$C35),MUR!$A$6:$N$203,14,FALSE),0)</f>
        <v>0</v>
      </c>
      <c r="P35" s="146">
        <f>_xlfn.IFNA(VLOOKUP(CONCATENATE($P$5,$B35,$C35),BAL!$A$6:$N$200,14,FALSE),0)</f>
        <v>0</v>
      </c>
      <c r="Q35" s="146">
        <f>_xlfn.IFNA(VLOOKUP(CONCATENATE($Q$5,$B35,$C35),KAL!$A$6:$N$199,14,FALSE),0)</f>
        <v>0</v>
      </c>
      <c r="R35" s="146">
        <f>_xlfn.IFNA(VLOOKUP(CONCATENATE($R$5,$B35,$C35),KEL!$A$6:$N$200,14,FALSE),0)</f>
        <v>0</v>
      </c>
      <c r="S35" s="146">
        <f>_xlfn.IFNA(VLOOKUP(CONCATENATE($S$5,$B35,$C35),'ESP2'!$A$6:$N$194,14,FALSE),0)</f>
        <v>0</v>
      </c>
      <c r="T35" s="146">
        <f>_xlfn.IFNA(VLOOKUP(CONCATENATE($T$5,$B35,$C35),MOON!$A$8:$N$198,14,FALSE),0)</f>
        <v>0</v>
      </c>
      <c r="U35" s="146">
        <f>_xlfn.IFNA(VLOOKUP(CONCATENATE($U$5,$B35,$C35),DRY!$A$8:$N$198,14,FALSE),0)</f>
        <v>0</v>
      </c>
      <c r="V35" s="146">
        <f>_xlfn.IFNA(VLOOKUP(CONCATENATE($W$5,$B35,$C35),[1]PCWA!$A$6:$N$198,14,FALSE),0)</f>
        <v>0</v>
      </c>
      <c r="W35" s="146">
        <f>_xlfn.IFNA(VLOOKUP(CONCATENATE($W$5,$B35,$C35),[1]PCWA!$A$6:$N$198,14,FALSE),0)</f>
        <v>0</v>
      </c>
      <c r="X35" s="146">
        <f>_xlfn.IFNA(VLOOKUP(CONCATENATE($X$5,$B35,$C35),'ESP2'!$A$6:$N$191,14,FALSE),0)</f>
        <v>0</v>
      </c>
      <c r="Y35" s="146"/>
      <c r="Z35" s="146"/>
      <c r="AA35" s="146"/>
      <c r="AB35" s="146"/>
      <c r="AC35" s="146"/>
      <c r="AD35" s="146">
        <f>_xlfn.IFNA(VLOOKUP(CONCATENATE($AD$5,$B35,$C35),KAL!$A$6:$N$199,14,FALSE),0)</f>
        <v>0</v>
      </c>
      <c r="AE35" s="146">
        <f>_xlfn.IFNA(VLOOKUP(CONCATENATE($AE$5,$B35,$C35),DRY!$A$6:$N$198,14,FALSE),0)</f>
        <v>0</v>
      </c>
      <c r="AF35" s="146">
        <f>_xlfn.IFNA(VLOOKUP(CONCATENATE($AF$5,$B35,$C35),Spare5!$A$6:$N$197,14,FALSE),0)</f>
        <v>0</v>
      </c>
      <c r="AG35" s="147">
        <f>_xlfn.IFNA(VLOOKUP(CONCATENATE($AG$5,$B35,$C35),'23SC'!$A$6:$N$231,14,FALSE),0)</f>
        <v>0</v>
      </c>
      <c r="AH35" s="134"/>
    </row>
    <row r="36" spans="1:34" x14ac:dyDescent="0.25">
      <c r="A36" s="472"/>
      <c r="B36" s="141"/>
      <c r="C36" s="148"/>
      <c r="D36" s="148"/>
      <c r="E36" s="149"/>
      <c r="F36" s="145"/>
      <c r="G36" s="143"/>
      <c r="H36" s="144"/>
      <c r="I36" s="145"/>
      <c r="J36" s="146">
        <f>_xlfn.IFNA(VLOOKUP(CONCATENATE($J$5,$B36,$C36),CAP!$A$6:$N$200,14,FALSE),0)</f>
        <v>0</v>
      </c>
      <c r="K36" s="146">
        <f>_xlfn.IFNA(VLOOKUP(CONCATENATE($K$5,$B36,$C36),ALB!$A$6:$N$200,14,FALSE),0)</f>
        <v>0</v>
      </c>
      <c r="L36" s="146">
        <f>_xlfn.IFNA(VLOOKUP(CONCATENATE($L$5,$B36,$C36),'ESP1'!$A$6:$N$200,14,FALSE),0)</f>
        <v>0</v>
      </c>
      <c r="M36" s="146">
        <f>_xlfn.IFNA(VLOOKUP(CONCATENATE($M$5,$B36,$C36),DARD!$A$6:$N$135,14,FALSE),0)</f>
        <v>0</v>
      </c>
      <c r="N36" s="146">
        <f>_xlfn.IFNA(VLOOKUP(CONCATENATE($N$5,$B36,$C36),AVON!$A$6:$N$144,14,FALSE),0)</f>
        <v>0</v>
      </c>
      <c r="O36" s="146">
        <f>_xlfn.IFNA(VLOOKUP(CONCATENATE($O$5,$B36,$C36),MUR!$A$6:$N$203,14,FALSE),0)</f>
        <v>0</v>
      </c>
      <c r="P36" s="146">
        <f>_xlfn.IFNA(VLOOKUP(CONCATENATE($P$5,$B36,$C36),BAL!$A$6:$N$200,14,FALSE),0)</f>
        <v>0</v>
      </c>
      <c r="Q36" s="146">
        <f>_xlfn.IFNA(VLOOKUP(CONCATENATE($Q$5,$B36,$C36),KAL!$A$6:$N$199,14,FALSE),0)</f>
        <v>0</v>
      </c>
      <c r="R36" s="146">
        <f>_xlfn.IFNA(VLOOKUP(CONCATENATE($R$5,$B36,$C36),KEL!$A$6:$N$200,14,FALSE),0)</f>
        <v>0</v>
      </c>
      <c r="S36" s="146">
        <f>_xlfn.IFNA(VLOOKUP(CONCATENATE($S$5,$B36,$C36),'ESP2'!$A$6:$N$194,14,FALSE),0)</f>
        <v>0</v>
      </c>
      <c r="T36" s="146">
        <f>_xlfn.IFNA(VLOOKUP(CONCATENATE($T$5,$B36,$C36),MOON!$A$8:$N$198,14,FALSE),0)</f>
        <v>0</v>
      </c>
      <c r="U36" s="146">
        <f>_xlfn.IFNA(VLOOKUP(CONCATENATE($U$5,$B36,$C36),DRY!$A$8:$N$198,14,FALSE),0)</f>
        <v>0</v>
      </c>
      <c r="V36" s="146">
        <f>_xlfn.IFNA(VLOOKUP(CONCATENATE($W$5,$B36,$C36),[1]PCWA!$A$6:$N$198,14,FALSE),0)</f>
        <v>0</v>
      </c>
      <c r="W36" s="146">
        <f>_xlfn.IFNA(VLOOKUP(CONCATENATE($W$5,$B36,$C36),[1]PCWA!$A$6:$N$198,14,FALSE),0)</f>
        <v>0</v>
      </c>
      <c r="X36" s="146">
        <f>_xlfn.IFNA(VLOOKUP(CONCATENATE($X$5,$B36,$C36),'ESP2'!$A$6:$N$191,14,FALSE),0)</f>
        <v>0</v>
      </c>
      <c r="Y36" s="146"/>
      <c r="Z36" s="146"/>
      <c r="AA36" s="146"/>
      <c r="AB36" s="146"/>
      <c r="AC36" s="146"/>
      <c r="AD36" s="146">
        <f>_xlfn.IFNA(VLOOKUP(CONCATENATE($AD$5,$B36,$C36),KAL!$A$6:$N$199,14,FALSE),0)</f>
        <v>0</v>
      </c>
      <c r="AE36" s="146">
        <f>_xlfn.IFNA(VLOOKUP(CONCATENATE($AE$5,$B36,$C36),DRY!$A$6:$N$198,14,FALSE),0)</f>
        <v>0</v>
      </c>
      <c r="AF36" s="146">
        <f>_xlfn.IFNA(VLOOKUP(CONCATENATE($AF$5,$B36,$C36),Spare5!$A$6:$N$197,14,FALSE),0)</f>
        <v>0</v>
      </c>
      <c r="AG36" s="147">
        <f>_xlfn.IFNA(VLOOKUP(CONCATENATE($AG$5,$B36,$C36),'23SC'!$A$6:$N$231,14,FALSE),0)</f>
        <v>0</v>
      </c>
      <c r="AH36" s="134"/>
    </row>
    <row r="37" spans="1:34" x14ac:dyDescent="0.25">
      <c r="A37" s="472"/>
      <c r="B37" s="141"/>
      <c r="C37" s="148"/>
      <c r="D37" s="142"/>
      <c r="E37" s="149"/>
      <c r="F37" s="145"/>
      <c r="G37" s="143"/>
      <c r="H37" s="144"/>
      <c r="I37" s="145"/>
      <c r="J37" s="146">
        <f>_xlfn.IFNA(VLOOKUP(CONCATENATE($J$5,$B37,$C37),CAP!$A$6:$N$200,14,FALSE),0)</f>
        <v>0</v>
      </c>
      <c r="K37" s="146">
        <f>_xlfn.IFNA(VLOOKUP(CONCATENATE($K$5,$B37,$C37),ALB!$A$6:$N$200,14,FALSE),0)</f>
        <v>0</v>
      </c>
      <c r="L37" s="146">
        <f>_xlfn.IFNA(VLOOKUP(CONCATENATE($L$5,$B37,$C37),'ESP1'!$A$6:$N$200,14,FALSE),0)</f>
        <v>0</v>
      </c>
      <c r="M37" s="146">
        <f>_xlfn.IFNA(VLOOKUP(CONCATENATE($M$5,$B37,$C37),DARD!$A$6:$N$135,14,FALSE),0)</f>
        <v>0</v>
      </c>
      <c r="N37" s="146">
        <f>_xlfn.IFNA(VLOOKUP(CONCATENATE($N$5,$B37,$C37),AVON!$A$6:$N$144,14,FALSE),0)</f>
        <v>0</v>
      </c>
      <c r="O37" s="146">
        <f>_xlfn.IFNA(VLOOKUP(CONCATENATE($O$5,$B37,$C37),MUR!$A$6:$N$203,14,FALSE),0)</f>
        <v>0</v>
      </c>
      <c r="P37" s="146">
        <f>_xlfn.IFNA(VLOOKUP(CONCATENATE($P$5,$B37,$C37),BAL!$A$6:$N$200,14,FALSE),0)</f>
        <v>0</v>
      </c>
      <c r="Q37" s="146">
        <f>_xlfn.IFNA(VLOOKUP(CONCATENATE($Q$5,$B37,$C37),KAL!$A$6:$N$199,14,FALSE),0)</f>
        <v>0</v>
      </c>
      <c r="R37" s="146">
        <f>_xlfn.IFNA(VLOOKUP(CONCATENATE($R$5,$B37,$C37),KEL!$A$6:$N$200,14,FALSE),0)</f>
        <v>0</v>
      </c>
      <c r="S37" s="146">
        <f>_xlfn.IFNA(VLOOKUP(CONCATENATE($S$5,$B37,$C37),'ESP2'!$A$6:$N$194,14,FALSE),0)</f>
        <v>0</v>
      </c>
      <c r="T37" s="146">
        <f>_xlfn.IFNA(VLOOKUP(CONCATENATE($T$5,$B37,$C37),MOON!$A$8:$N$198,14,FALSE),0)</f>
        <v>0</v>
      </c>
      <c r="U37" s="146">
        <f>_xlfn.IFNA(VLOOKUP(CONCATENATE($U$5,$B37,$C37),DRY!$A$8:$N$198,14,FALSE),0)</f>
        <v>0</v>
      </c>
      <c r="V37" s="146">
        <f>_xlfn.IFNA(VLOOKUP(CONCATENATE($W$5,$B37,$C37),[1]PCWA!$A$6:$N$198,14,FALSE),0)</f>
        <v>0</v>
      </c>
      <c r="W37" s="146">
        <f>_xlfn.IFNA(VLOOKUP(CONCATENATE($W$5,$B37,$C37),[1]PCWA!$A$6:$N$198,14,FALSE),0)</f>
        <v>0</v>
      </c>
      <c r="X37" s="146">
        <f>_xlfn.IFNA(VLOOKUP(CONCATENATE($X$5,$B37,$C37),'ESP2'!$A$6:$N$191,14,FALSE),0)</f>
        <v>0</v>
      </c>
      <c r="Y37" s="146"/>
      <c r="Z37" s="146"/>
      <c r="AA37" s="146"/>
      <c r="AB37" s="146"/>
      <c r="AC37" s="146"/>
      <c r="AD37" s="146">
        <f>_xlfn.IFNA(VLOOKUP(CONCATENATE($AD$5,$B37,$C37),KAL!$A$6:$N$199,14,FALSE),0)</f>
        <v>0</v>
      </c>
      <c r="AE37" s="146">
        <f>_xlfn.IFNA(VLOOKUP(CONCATENATE($AE$5,$B37,$C37),DRY!$A$6:$N$198,14,FALSE),0)</f>
        <v>0</v>
      </c>
      <c r="AF37" s="146">
        <f>_xlfn.IFNA(VLOOKUP(CONCATENATE($AF$5,$B37,$C37),Spare5!$A$6:$N$197,14,FALSE),0)</f>
        <v>0</v>
      </c>
      <c r="AG37" s="147">
        <f>_xlfn.IFNA(VLOOKUP(CONCATENATE($AG$5,$B37,$C37),'23SC'!$A$6:$N$231,14,FALSE),0)</f>
        <v>0</v>
      </c>
      <c r="AH37" s="134"/>
    </row>
    <row r="38" spans="1:34" x14ac:dyDescent="0.25">
      <c r="A38" s="472"/>
      <c r="B38" s="141"/>
      <c r="C38" s="148"/>
      <c r="D38" s="148"/>
      <c r="E38" s="149"/>
      <c r="F38" s="145"/>
      <c r="G38" s="143"/>
      <c r="H38" s="144"/>
      <c r="I38" s="145"/>
      <c r="J38" s="146">
        <f>_xlfn.IFNA(VLOOKUP(CONCATENATE($J$5,$B38,$C38),CAP!$A$6:$N$200,14,FALSE),0)</f>
        <v>0</v>
      </c>
      <c r="K38" s="146">
        <f>_xlfn.IFNA(VLOOKUP(CONCATENATE($K$5,$B38,$C38),ALB!$A$6:$N$200,14,FALSE),0)</f>
        <v>0</v>
      </c>
      <c r="L38" s="146">
        <f>_xlfn.IFNA(VLOOKUP(CONCATENATE($L$5,$B38,$C38),'ESP1'!$A$6:$N$200,14,FALSE),0)</f>
        <v>0</v>
      </c>
      <c r="M38" s="146">
        <f>_xlfn.IFNA(VLOOKUP(CONCATENATE($M$5,$B38,$C38),DARD!$A$6:$N$135,14,FALSE),0)</f>
        <v>0</v>
      </c>
      <c r="N38" s="146">
        <f>_xlfn.IFNA(VLOOKUP(CONCATENATE($N$5,$B38,$C38),AVON!$A$6:$N$144,14,FALSE),0)</f>
        <v>0</v>
      </c>
      <c r="O38" s="146">
        <f>_xlfn.IFNA(VLOOKUP(CONCATENATE($O$5,$B38,$C38),MUR!$A$6:$N$203,14,FALSE),0)</f>
        <v>0</v>
      </c>
      <c r="P38" s="146">
        <f>_xlfn.IFNA(VLOOKUP(CONCATENATE($P$5,$B38,$C38),BAL!$A$6:$N$200,14,FALSE),0)</f>
        <v>0</v>
      </c>
      <c r="Q38" s="146">
        <f>_xlfn.IFNA(VLOOKUP(CONCATENATE($Q$5,$B38,$C38),KAL!$A$6:$N$199,14,FALSE),0)</f>
        <v>0</v>
      </c>
      <c r="R38" s="146">
        <f>_xlfn.IFNA(VLOOKUP(CONCATENATE($R$5,$B38,$C38),KEL!$A$6:$N$200,14,FALSE),0)</f>
        <v>0</v>
      </c>
      <c r="S38" s="146">
        <f>_xlfn.IFNA(VLOOKUP(CONCATENATE($S$5,$B38,$C38),'ESP2'!$A$6:$N$194,14,FALSE),0)</f>
        <v>0</v>
      </c>
      <c r="T38" s="146">
        <f>_xlfn.IFNA(VLOOKUP(CONCATENATE($T$5,$B38,$C38),MOON!$A$8:$N$198,14,FALSE),0)</f>
        <v>0</v>
      </c>
      <c r="U38" s="146">
        <f>_xlfn.IFNA(VLOOKUP(CONCATENATE($U$5,$B38,$C38),DRY!$A$8:$N$198,14,FALSE),0)</f>
        <v>0</v>
      </c>
      <c r="V38" s="146">
        <f>_xlfn.IFNA(VLOOKUP(CONCATENATE($W$5,$B38,$C38),[1]PCWA!$A$6:$N$198,14,FALSE),0)</f>
        <v>0</v>
      </c>
      <c r="W38" s="146">
        <f>_xlfn.IFNA(VLOOKUP(CONCATENATE($W$5,$B38,$C38),[1]PCWA!$A$6:$N$198,14,FALSE),0)</f>
        <v>0</v>
      </c>
      <c r="X38" s="146">
        <f>_xlfn.IFNA(VLOOKUP(CONCATENATE($X$5,$B38,$C38),'ESP2'!$A$6:$N$191,14,FALSE),0)</f>
        <v>0</v>
      </c>
      <c r="Y38" s="146"/>
      <c r="Z38" s="146"/>
      <c r="AA38" s="146"/>
      <c r="AB38" s="146"/>
      <c r="AC38" s="146"/>
      <c r="AD38" s="146">
        <f>_xlfn.IFNA(VLOOKUP(CONCATENATE($AD$5,$B38,$C38),KAL!$A$6:$N$199,14,FALSE),0)</f>
        <v>0</v>
      </c>
      <c r="AE38" s="146">
        <f>_xlfn.IFNA(VLOOKUP(CONCATENATE($AE$5,$B38,$C38),DRY!$A$6:$N$198,14,FALSE),0)</f>
        <v>0</v>
      </c>
      <c r="AF38" s="146">
        <f>_xlfn.IFNA(VLOOKUP(CONCATENATE($AF$5,$B38,$C38),Spare5!$A$6:$N$197,14,FALSE),0)</f>
        <v>0</v>
      </c>
      <c r="AG38" s="147">
        <f>_xlfn.IFNA(VLOOKUP(CONCATENATE($AG$5,$B38,$C38),'23SC'!$A$6:$N$231,14,FALSE),0)</f>
        <v>0</v>
      </c>
      <c r="AH38" s="134"/>
    </row>
    <row r="39" spans="1:34" x14ac:dyDescent="0.25">
      <c r="A39" s="472"/>
      <c r="B39" s="141"/>
      <c r="C39" s="148"/>
      <c r="D39" s="148"/>
      <c r="E39" s="149"/>
      <c r="F39" s="145"/>
      <c r="G39" s="143"/>
      <c r="H39" s="144"/>
      <c r="I39" s="145"/>
      <c r="J39" s="146">
        <f>_xlfn.IFNA(VLOOKUP(CONCATENATE($J$5,$B39,$C39),CAP!$A$6:$N$200,14,FALSE),0)</f>
        <v>0</v>
      </c>
      <c r="K39" s="146">
        <f>_xlfn.IFNA(VLOOKUP(CONCATENATE($K$5,$B39,$C39),ALB!$A$6:$N$200,14,FALSE),0)</f>
        <v>0</v>
      </c>
      <c r="L39" s="146">
        <f>_xlfn.IFNA(VLOOKUP(CONCATENATE($L$5,$B39,$C39),'ESP1'!$A$6:$N$200,14,FALSE),0)</f>
        <v>0</v>
      </c>
      <c r="M39" s="146">
        <f>_xlfn.IFNA(VLOOKUP(CONCATENATE($M$5,$B39,$C39),DARD!$A$6:$N$135,14,FALSE),0)</f>
        <v>0</v>
      </c>
      <c r="N39" s="146">
        <f>_xlfn.IFNA(VLOOKUP(CONCATENATE($N$5,$B39,$C39),AVON!$A$6:$N$144,14,FALSE),0)</f>
        <v>0</v>
      </c>
      <c r="O39" s="146">
        <f>_xlfn.IFNA(VLOOKUP(CONCATENATE($O$5,$B39,$C39),MUR!$A$6:$N$203,14,FALSE),0)</f>
        <v>0</v>
      </c>
      <c r="P39" s="146">
        <f>_xlfn.IFNA(VLOOKUP(CONCATENATE($P$5,$B39,$C39),BAL!$A$6:$N$200,14,FALSE),0)</f>
        <v>0</v>
      </c>
      <c r="Q39" s="146">
        <f>_xlfn.IFNA(VLOOKUP(CONCATENATE($Q$5,$B39,$C39),KAL!$A$6:$N$199,14,FALSE),0)</f>
        <v>0</v>
      </c>
      <c r="R39" s="146">
        <f>_xlfn.IFNA(VLOOKUP(CONCATENATE($R$5,$B39,$C39),KEL!$A$6:$N$200,14,FALSE),0)</f>
        <v>0</v>
      </c>
      <c r="S39" s="146">
        <f>_xlfn.IFNA(VLOOKUP(CONCATENATE($S$5,$B39,$C39),'ESP2'!$A$6:$N$194,14,FALSE),0)</f>
        <v>0</v>
      </c>
      <c r="T39" s="146">
        <f>_xlfn.IFNA(VLOOKUP(CONCATENATE($T$5,$B39,$C39),MOON!$A$8:$N$198,14,FALSE),0)</f>
        <v>0</v>
      </c>
      <c r="U39" s="146">
        <f>_xlfn.IFNA(VLOOKUP(CONCATENATE($U$5,$B39,$C39),DRY!$A$8:$N$198,14,FALSE),0)</f>
        <v>0</v>
      </c>
      <c r="V39" s="146">
        <f>_xlfn.IFNA(VLOOKUP(CONCATENATE($W$5,$B39,$C39),[1]PCWA!$A$6:$N$198,14,FALSE),0)</f>
        <v>0</v>
      </c>
      <c r="W39" s="146">
        <f>_xlfn.IFNA(VLOOKUP(CONCATENATE($W$5,$B39,$C39),[1]PCWA!$A$6:$N$198,14,FALSE),0)</f>
        <v>0</v>
      </c>
      <c r="X39" s="146">
        <f>_xlfn.IFNA(VLOOKUP(CONCATENATE($X$5,$B39,$C39),'ESP2'!$A$6:$N$191,14,FALSE),0)</f>
        <v>0</v>
      </c>
      <c r="Y39" s="146"/>
      <c r="Z39" s="146"/>
      <c r="AA39" s="146"/>
      <c r="AB39" s="146"/>
      <c r="AC39" s="146"/>
      <c r="AD39" s="146">
        <f>_xlfn.IFNA(VLOOKUP(CONCATENATE($AD$5,$B39,$C39),KAL!$A$6:$N$199,14,FALSE),0)</f>
        <v>0</v>
      </c>
      <c r="AE39" s="146">
        <f>_xlfn.IFNA(VLOOKUP(CONCATENATE($AE$5,$B39,$C39),DRY!$A$6:$N$198,14,FALSE),0)</f>
        <v>0</v>
      </c>
      <c r="AF39" s="146">
        <f>_xlfn.IFNA(VLOOKUP(CONCATENATE($AF$5,$B39,$C39),Spare5!$A$6:$N$197,14,FALSE),0)</f>
        <v>0</v>
      </c>
      <c r="AG39" s="147">
        <f>_xlfn.IFNA(VLOOKUP(CONCATENATE($AG$5,$B39,$C39),'23SC'!$A$6:$N$231,14,FALSE),0)</f>
        <v>0</v>
      </c>
      <c r="AH39" s="133"/>
    </row>
    <row r="40" spans="1:34" x14ac:dyDescent="0.25">
      <c r="A40" s="472"/>
      <c r="B40" s="141"/>
      <c r="C40" s="148"/>
      <c r="D40" s="148"/>
      <c r="E40" s="149"/>
      <c r="F40" s="145"/>
      <c r="G40" s="143"/>
      <c r="H40" s="144"/>
      <c r="I40" s="145"/>
      <c r="J40" s="146">
        <f>_xlfn.IFNA(VLOOKUP(CONCATENATE($J$5,$B40,$C40),CAP!$A$6:$N$200,14,FALSE),0)</f>
        <v>0</v>
      </c>
      <c r="K40" s="146">
        <f>_xlfn.IFNA(VLOOKUP(CONCATENATE($K$5,$B40,$C40),ALB!$A$6:$N$200,14,FALSE),0)</f>
        <v>0</v>
      </c>
      <c r="L40" s="146">
        <f>_xlfn.IFNA(VLOOKUP(CONCATENATE($L$5,$B40,$C40),'ESP1'!$A$6:$N$200,14,FALSE),0)</f>
        <v>0</v>
      </c>
      <c r="M40" s="146">
        <f>_xlfn.IFNA(VLOOKUP(CONCATENATE($M$5,$B40,$C40),DARD!$A$6:$N$135,14,FALSE),0)</f>
        <v>0</v>
      </c>
      <c r="N40" s="146">
        <f>_xlfn.IFNA(VLOOKUP(CONCATENATE($N$5,$B40,$C40),AVON!$A$6:$N$144,14,FALSE),0)</f>
        <v>0</v>
      </c>
      <c r="O40" s="146">
        <f>_xlfn.IFNA(VLOOKUP(CONCATENATE($O$5,$B40,$C40),MUR!$A$6:$N$203,14,FALSE),0)</f>
        <v>0</v>
      </c>
      <c r="P40" s="146">
        <f>_xlfn.IFNA(VLOOKUP(CONCATENATE($P$5,$B40,$C40),BAL!$A$6:$N$200,14,FALSE),0)</f>
        <v>0</v>
      </c>
      <c r="Q40" s="146">
        <f>_xlfn.IFNA(VLOOKUP(CONCATENATE($Q$5,$B40,$C40),KAL!$A$6:$N$199,14,FALSE),0)</f>
        <v>0</v>
      </c>
      <c r="R40" s="146">
        <f>_xlfn.IFNA(VLOOKUP(CONCATENATE($R$5,$B40,$C40),KEL!$A$6:$N$200,14,FALSE),0)</f>
        <v>0</v>
      </c>
      <c r="S40" s="146">
        <f>_xlfn.IFNA(VLOOKUP(CONCATENATE($S$5,$B40,$C40),'ESP2'!$A$6:$N$194,14,FALSE),0)</f>
        <v>0</v>
      </c>
      <c r="T40" s="146">
        <f>_xlfn.IFNA(VLOOKUP(CONCATENATE($T$5,$B40,$C40),MOON!$A$8:$N$198,14,FALSE),0)</f>
        <v>0</v>
      </c>
      <c r="U40" s="146">
        <f>_xlfn.IFNA(VLOOKUP(CONCATENATE($U$5,$B40,$C40),DRY!$A$8:$N$198,14,FALSE),0)</f>
        <v>0</v>
      </c>
      <c r="V40" s="146">
        <f>_xlfn.IFNA(VLOOKUP(CONCATENATE($W$5,$B40,$C40),[1]PCWA!$A$6:$N$198,14,FALSE),0)</f>
        <v>0</v>
      </c>
      <c r="W40" s="146">
        <f>_xlfn.IFNA(VLOOKUP(CONCATENATE($W$5,$B40,$C40),[1]PCWA!$A$6:$N$198,14,FALSE),0)</f>
        <v>0</v>
      </c>
      <c r="X40" s="146">
        <f>_xlfn.IFNA(VLOOKUP(CONCATENATE($X$5,$B40,$C40),BAL!$A$6:$N$200,14,FALSE),0)</f>
        <v>0</v>
      </c>
      <c r="Y40" s="146"/>
      <c r="Z40" s="146"/>
      <c r="AA40" s="146"/>
      <c r="AB40" s="146"/>
      <c r="AC40" s="146"/>
      <c r="AD40" s="146">
        <f>_xlfn.IFNA(VLOOKUP(CONCATENATE($AD$5,$B40,$C40),KAL!$A$6:$N$199,14,FALSE),0)</f>
        <v>0</v>
      </c>
      <c r="AE40" s="146">
        <f>_xlfn.IFNA(VLOOKUP(CONCATENATE($AE$5,$B40,$C40),DRY!$A$6:$N$198,14,FALSE),0)</f>
        <v>0</v>
      </c>
      <c r="AF40" s="146">
        <f>_xlfn.IFNA(VLOOKUP(CONCATENATE($AF$5,$B40,$C40),Spare5!$A$6:$N$197,14,FALSE),0)</f>
        <v>0</v>
      </c>
      <c r="AG40" s="147">
        <f>_xlfn.IFNA(VLOOKUP(CONCATENATE($AG$5,$B40,$C40),'23SC'!$A$6:$N$231,14,FALSE),0)</f>
        <v>0</v>
      </c>
      <c r="AH40" s="133"/>
    </row>
    <row r="41" spans="1:34" x14ac:dyDescent="0.25">
      <c r="A41" s="472"/>
      <c r="B41" s="141"/>
      <c r="C41" s="148"/>
      <c r="D41" s="148"/>
      <c r="E41" s="149"/>
      <c r="F41" s="145"/>
      <c r="G41" s="143"/>
      <c r="H41" s="144"/>
      <c r="I41" s="145"/>
      <c r="J41" s="146">
        <f>_xlfn.IFNA(VLOOKUP(CONCATENATE($J$5,$B41,$C41),CAP!$A$6:$N$200,14,FALSE),0)</f>
        <v>0</v>
      </c>
      <c r="K41" s="146">
        <f>_xlfn.IFNA(VLOOKUP(CONCATENATE($K$5,$B41,$C41),ALB!$A$6:$N$200,14,FALSE),0)</f>
        <v>0</v>
      </c>
      <c r="L41" s="146">
        <f>_xlfn.IFNA(VLOOKUP(CONCATENATE($L$5,$B41,$C41),'ESP1'!$A$6:$N$200,14,FALSE),0)</f>
        <v>0</v>
      </c>
      <c r="M41" s="146">
        <f>_xlfn.IFNA(VLOOKUP(CONCATENATE($M$5,$B41,$C41),DARD!$A$6:$N$135,14,FALSE),0)</f>
        <v>0</v>
      </c>
      <c r="N41" s="146">
        <f>_xlfn.IFNA(VLOOKUP(CONCATENATE($N$5,$B41,$C41),AVON!$A$6:$N$144,14,FALSE),0)</f>
        <v>0</v>
      </c>
      <c r="O41" s="146">
        <f>_xlfn.IFNA(VLOOKUP(CONCATENATE($O$5,$B41,$C41),MUR!$A$6:$N$203,14,FALSE),0)</f>
        <v>0</v>
      </c>
      <c r="P41" s="146">
        <f>_xlfn.IFNA(VLOOKUP(CONCATENATE($P$5,$B41,$C41),BAL!$A$6:$N$200,14,FALSE),0)</f>
        <v>0</v>
      </c>
      <c r="Q41" s="146">
        <f>_xlfn.IFNA(VLOOKUP(CONCATENATE($Q$5,$B41,$C41),KAL!$A$6:$N$199,14,FALSE),0)</f>
        <v>0</v>
      </c>
      <c r="R41" s="146">
        <f>_xlfn.IFNA(VLOOKUP(CONCATENATE($R$5,$B41,$C41),KEL!$A$6:$N$200,14,FALSE),0)</f>
        <v>0</v>
      </c>
      <c r="S41" s="146">
        <f>_xlfn.IFNA(VLOOKUP(CONCATENATE($S$5,$B41,$C41),'ESP2'!$A$6:$N$194,14,FALSE),0)</f>
        <v>0</v>
      </c>
      <c r="T41" s="146">
        <f>_xlfn.IFNA(VLOOKUP(CONCATENATE($T$5,$B41,$C41),MOON!$A$8:$N$198,14,FALSE),0)</f>
        <v>0</v>
      </c>
      <c r="U41" s="146">
        <f>_xlfn.IFNA(VLOOKUP(CONCATENATE($U$5,$B41,$C41),DRY!$A$8:$N$198,14,FALSE),0)</f>
        <v>0</v>
      </c>
      <c r="V41" s="146">
        <f>_xlfn.IFNA(VLOOKUP(CONCATENATE($W$5,$B41,$C41),[1]PCWA!$A$6:$N$198,14,FALSE),0)</f>
        <v>0</v>
      </c>
      <c r="W41" s="146">
        <f>_xlfn.IFNA(VLOOKUP(CONCATENATE($W$5,$B41,$C41),[1]PCWA!$A$6:$N$198,14,FALSE),0)</f>
        <v>0</v>
      </c>
      <c r="X41" s="146">
        <f>_xlfn.IFNA(VLOOKUP(CONCATENATE($X$5,$B41,$C41),BAL!$A$6:$N$200,14,FALSE),0)</f>
        <v>0</v>
      </c>
      <c r="Y41" s="146"/>
      <c r="Z41" s="146"/>
      <c r="AA41" s="146"/>
      <c r="AB41" s="146"/>
      <c r="AC41" s="146"/>
      <c r="AD41" s="146">
        <f>_xlfn.IFNA(VLOOKUP(CONCATENATE($AD$5,$B41,$C41),KAL!$A$6:$N$199,14,FALSE),0)</f>
        <v>0</v>
      </c>
      <c r="AE41" s="146">
        <f>_xlfn.IFNA(VLOOKUP(CONCATENATE($AE$5,$B41,$C41),DRY!$A$6:$N$198,14,FALSE),0)</f>
        <v>0</v>
      </c>
      <c r="AF41" s="146">
        <f>_xlfn.IFNA(VLOOKUP(CONCATENATE($AF$5,$B41,$C41),Spare5!$A$6:$N$197,14,FALSE),0)</f>
        <v>0</v>
      </c>
      <c r="AG41" s="147">
        <f>_xlfn.IFNA(VLOOKUP(CONCATENATE($AG$5,$B41,$C41),'23SC'!$A$6:$N$231,14,FALSE),0)</f>
        <v>0</v>
      </c>
      <c r="AH41" s="133"/>
    </row>
    <row r="42" spans="1:34" x14ac:dyDescent="0.25">
      <c r="A42" s="472"/>
      <c r="B42" s="141"/>
      <c r="C42" s="148"/>
      <c r="D42" s="148"/>
      <c r="E42" s="149"/>
      <c r="F42" s="145"/>
      <c r="G42" s="143"/>
      <c r="H42" s="144"/>
      <c r="I42" s="145"/>
      <c r="J42" s="146">
        <f>_xlfn.IFNA(VLOOKUP(CONCATENATE($J$5,$B42,$C42),CAP!$A$6:$N$200,14,FALSE),0)</f>
        <v>0</v>
      </c>
      <c r="K42" s="146">
        <f>_xlfn.IFNA(VLOOKUP(CONCATENATE($K$5,$B42,$C42),ALB!$A$6:$N$200,14,FALSE),0)</f>
        <v>0</v>
      </c>
      <c r="L42" s="146">
        <f>_xlfn.IFNA(VLOOKUP(CONCATENATE($L$5,$B42,$C42),'ESP1'!$A$6:$N$200,14,FALSE),0)</f>
        <v>0</v>
      </c>
      <c r="M42" s="146">
        <f>_xlfn.IFNA(VLOOKUP(CONCATENATE($M$5,$B42,$C42),DARD!$A$6:$N$135,14,FALSE),0)</f>
        <v>0</v>
      </c>
      <c r="N42" s="146">
        <f>_xlfn.IFNA(VLOOKUP(CONCATENATE($N$5,$B42,$C42),AVON!$A$6:$N$144,14,FALSE),0)</f>
        <v>0</v>
      </c>
      <c r="O42" s="146">
        <f>_xlfn.IFNA(VLOOKUP(CONCATENATE($O$5,$B42,$C42),MUR!$A$6:$N$203,14,FALSE),0)</f>
        <v>0</v>
      </c>
      <c r="P42" s="146">
        <f>_xlfn.IFNA(VLOOKUP(CONCATENATE($P$5,$B42,$C42),BAL!$A$6:$N$200,14,FALSE),0)</f>
        <v>0</v>
      </c>
      <c r="Q42" s="146">
        <f>_xlfn.IFNA(VLOOKUP(CONCATENATE($Q$5,$B42,$C42),KAL!$A$6:$N$199,14,FALSE),0)</f>
        <v>0</v>
      </c>
      <c r="R42" s="146">
        <f>_xlfn.IFNA(VLOOKUP(CONCATENATE($R$5,$B42,$C42),KEL!$A$6:$N$200,14,FALSE),0)</f>
        <v>0</v>
      </c>
      <c r="S42" s="146">
        <f>_xlfn.IFNA(VLOOKUP(CONCATENATE($S$5,$B42,$C42),'ESP2'!$A$6:$N$194,14,FALSE),0)</f>
        <v>0</v>
      </c>
      <c r="T42" s="146">
        <f>_xlfn.IFNA(VLOOKUP(CONCATENATE($T$5,$B42,$C42),MOON!$A$8:$N$198,14,FALSE),0)</f>
        <v>0</v>
      </c>
      <c r="U42" s="146">
        <f>_xlfn.IFNA(VLOOKUP(CONCATENATE($U$5,$B42,$C42),DRY!$A$8:$N$198,14,FALSE),0)</f>
        <v>0</v>
      </c>
      <c r="V42" s="146">
        <f>_xlfn.IFNA(VLOOKUP(CONCATENATE($W$5,$B42,$C42),[1]PCWA!$A$6:$N$198,14,FALSE),0)</f>
        <v>0</v>
      </c>
      <c r="W42" s="146">
        <f>_xlfn.IFNA(VLOOKUP(CONCATENATE($W$5,$B42,$C42),[1]PCWA!$A$6:$N$198,14,FALSE),0)</f>
        <v>0</v>
      </c>
      <c r="X42" s="146">
        <f>_xlfn.IFNA(VLOOKUP(CONCATENATE($X$5,$B42,$C42),BAL!$A$6:$N$200,14,FALSE),0)</f>
        <v>0</v>
      </c>
      <c r="Y42" s="146"/>
      <c r="Z42" s="146"/>
      <c r="AA42" s="146"/>
      <c r="AB42" s="146"/>
      <c r="AC42" s="146"/>
      <c r="AD42" s="146">
        <f>_xlfn.IFNA(VLOOKUP(CONCATENATE($AD$5,$B42,$C42),KAL!$A$6:$N$199,14,FALSE),0)</f>
        <v>0</v>
      </c>
      <c r="AE42" s="146">
        <f>_xlfn.IFNA(VLOOKUP(CONCATENATE($AE$5,$B42,$C42),DRY!$A$6:$N$198,14,FALSE),0)</f>
        <v>0</v>
      </c>
      <c r="AF42" s="146">
        <f>_xlfn.IFNA(VLOOKUP(CONCATENATE($AF$5,$B42,$C42),Spare5!$A$6:$N$197,14,FALSE),0)</f>
        <v>0</v>
      </c>
      <c r="AG42" s="147">
        <f>_xlfn.IFNA(VLOOKUP(CONCATENATE($AG$5,$B42,$C42),'23SC'!$A$6:$N$231,14,FALSE),0)</f>
        <v>0</v>
      </c>
      <c r="AH42" s="134"/>
    </row>
    <row r="43" spans="1:34" x14ac:dyDescent="0.25">
      <c r="A43" s="472"/>
      <c r="B43" s="141"/>
      <c r="C43" s="148"/>
      <c r="D43" s="148"/>
      <c r="E43" s="149"/>
      <c r="F43" s="145"/>
      <c r="G43" s="143"/>
      <c r="H43" s="144"/>
      <c r="I43" s="145"/>
      <c r="J43" s="146">
        <f>_xlfn.IFNA(VLOOKUP(CONCATENATE($J$5,$B43,$C43),CAP!$A$6:$N$200,14,FALSE),0)</f>
        <v>0</v>
      </c>
      <c r="K43" s="146">
        <f>_xlfn.IFNA(VLOOKUP(CONCATENATE($K$5,$B43,$C43),ALB!$A$6:$N$200,14,FALSE),0)</f>
        <v>0</v>
      </c>
      <c r="L43" s="146">
        <f>_xlfn.IFNA(VLOOKUP(CONCATENATE($L$5,$B43,$C43),'ESP1'!$A$6:$N$200,14,FALSE),0)</f>
        <v>0</v>
      </c>
      <c r="M43" s="146">
        <f>_xlfn.IFNA(VLOOKUP(CONCATENATE($M$5,$B43,$C43),DARD!$A$6:$N$135,14,FALSE),0)</f>
        <v>0</v>
      </c>
      <c r="N43" s="146">
        <f>_xlfn.IFNA(VLOOKUP(CONCATENATE($N$5,$B43,$C43),AVON!$A$6:$N$144,14,FALSE),0)</f>
        <v>0</v>
      </c>
      <c r="O43" s="146">
        <f>_xlfn.IFNA(VLOOKUP(CONCATENATE($O$5,$B43,$C43),MUR!$A$6:$N$203,14,FALSE),0)</f>
        <v>0</v>
      </c>
      <c r="P43" s="146">
        <f>_xlfn.IFNA(VLOOKUP(CONCATENATE($P$5,$B43,$C43),BAL!$A$6:$N$200,14,FALSE),0)</f>
        <v>0</v>
      </c>
      <c r="Q43" s="146">
        <f>_xlfn.IFNA(VLOOKUP(CONCATENATE($Q$5,$B43,$C43),KAL!$A$6:$N$199,14,FALSE),0)</f>
        <v>0</v>
      </c>
      <c r="R43" s="146">
        <f>_xlfn.IFNA(VLOOKUP(CONCATENATE($R$5,$B43,$C43),KEL!$A$6:$N$200,14,FALSE),0)</f>
        <v>0</v>
      </c>
      <c r="S43" s="146">
        <f>_xlfn.IFNA(VLOOKUP(CONCATENATE($S$5,$B43,$C43),'ESP2'!$A$6:$N$194,14,FALSE),0)</f>
        <v>0</v>
      </c>
      <c r="T43" s="146">
        <f>_xlfn.IFNA(VLOOKUP(CONCATENATE($T$5,$B43,$C43),MOON!$A$8:$N$198,14,FALSE),0)</f>
        <v>0</v>
      </c>
      <c r="U43" s="146">
        <f>_xlfn.IFNA(VLOOKUP(CONCATENATE($U$5,$B43,$C43),DRY!$A$8:$N$198,14,FALSE),0)</f>
        <v>0</v>
      </c>
      <c r="V43" s="146">
        <f>_xlfn.IFNA(VLOOKUP(CONCATENATE($W$5,$B43,$C43),[1]PCWA!$A$6:$N$198,14,FALSE),0)</f>
        <v>0</v>
      </c>
      <c r="W43" s="146">
        <f>_xlfn.IFNA(VLOOKUP(CONCATENATE($W$5,$B43,$C43),[1]PCWA!$A$6:$N$198,14,FALSE),0)</f>
        <v>0</v>
      </c>
      <c r="X43" s="146">
        <f>_xlfn.IFNA(VLOOKUP(CONCATENATE($X$5,$B43,$C43),BAL!$A$6:$N$200,14,FALSE),0)</f>
        <v>0</v>
      </c>
      <c r="Y43" s="146"/>
      <c r="Z43" s="146"/>
      <c r="AA43" s="146"/>
      <c r="AB43" s="146"/>
      <c r="AC43" s="146"/>
      <c r="AD43" s="146">
        <f>_xlfn.IFNA(VLOOKUP(CONCATENATE($AD$5,$B43,$C43),KAL!$A$6:$N$199,14,FALSE),0)</f>
        <v>0</v>
      </c>
      <c r="AE43" s="146">
        <f>_xlfn.IFNA(VLOOKUP(CONCATENATE($AE$5,$B43,$C43),DRY!$A$6:$N$198,14,FALSE),0)</f>
        <v>0</v>
      </c>
      <c r="AF43" s="146">
        <f>_xlfn.IFNA(VLOOKUP(CONCATENATE($AF$5,$B43,$C43),Spare5!$A$6:$N$197,14,FALSE),0)</f>
        <v>0</v>
      </c>
      <c r="AG43" s="147">
        <f>_xlfn.IFNA(VLOOKUP(CONCATENATE($AG$5,$B43,$C43),'23SC'!$A$6:$N$231,14,FALSE),0)</f>
        <v>0</v>
      </c>
      <c r="AH43" s="134"/>
    </row>
    <row r="44" spans="1:34" x14ac:dyDescent="0.25">
      <c r="A44" s="472"/>
      <c r="B44" s="141"/>
      <c r="C44" s="148"/>
      <c r="D44" s="148"/>
      <c r="E44" s="149"/>
      <c r="F44" s="145"/>
      <c r="G44" s="143"/>
      <c r="H44" s="144"/>
      <c r="I44" s="145"/>
      <c r="J44" s="146">
        <f>_xlfn.IFNA(VLOOKUP(CONCATENATE($J$5,$B44,$C44),CAP!$A$6:$N$200,14,FALSE),0)</f>
        <v>0</v>
      </c>
      <c r="K44" s="146">
        <f>_xlfn.IFNA(VLOOKUP(CONCATENATE($K$5,$B44,$C44),ALB!$A$6:$N$200,14,FALSE),0)</f>
        <v>0</v>
      </c>
      <c r="L44" s="146">
        <f>_xlfn.IFNA(VLOOKUP(CONCATENATE($L$5,$B44,$C44),'ESP1'!$A$6:$N$200,14,FALSE),0)</f>
        <v>0</v>
      </c>
      <c r="M44" s="146">
        <f>_xlfn.IFNA(VLOOKUP(CONCATENATE($M$5,$B44,$C44),DARD!$A$6:$N$135,14,FALSE),0)</f>
        <v>0</v>
      </c>
      <c r="N44" s="146">
        <f>_xlfn.IFNA(VLOOKUP(CONCATENATE($N$5,$B44,$C44),AVON!$A$6:$N$144,14,FALSE),0)</f>
        <v>0</v>
      </c>
      <c r="O44" s="146">
        <f>_xlfn.IFNA(VLOOKUP(CONCATENATE($O$5,$B44,$C44),MUR!$A$6:$N$203,14,FALSE),0)</f>
        <v>0</v>
      </c>
      <c r="P44" s="146">
        <f>_xlfn.IFNA(VLOOKUP(CONCATENATE($P$5,$B44,$C44),BAL!$A$6:$N$200,14,FALSE),0)</f>
        <v>0</v>
      </c>
      <c r="Q44" s="146">
        <f>_xlfn.IFNA(VLOOKUP(CONCATENATE($Q$5,$B44,$C44),KAL!$A$6:$N$199,14,FALSE),0)</f>
        <v>0</v>
      </c>
      <c r="R44" s="146">
        <f>_xlfn.IFNA(VLOOKUP(CONCATENATE($R$5,$B44,$C44),KEL!$A$6:$N$200,14,FALSE),0)</f>
        <v>0</v>
      </c>
      <c r="S44" s="146">
        <f>_xlfn.IFNA(VLOOKUP(CONCATENATE($S$5,$B44,$C44),'ESP2'!$A$6:$N$194,14,FALSE),0)</f>
        <v>0</v>
      </c>
      <c r="T44" s="146">
        <f>_xlfn.IFNA(VLOOKUP(CONCATENATE($T$5,$B44,$C44),MOON!$A$8:$N$198,14,FALSE),0)</f>
        <v>0</v>
      </c>
      <c r="U44" s="146">
        <f>_xlfn.IFNA(VLOOKUP(CONCATENATE($U$5,$B44,$C44),DRY!$A$8:$N$198,14,FALSE),0)</f>
        <v>0</v>
      </c>
      <c r="V44" s="146">
        <f>_xlfn.IFNA(VLOOKUP(CONCATENATE($W$5,$B44,$C44),[1]PCWA!$A$6:$N$198,14,FALSE),0)</f>
        <v>0</v>
      </c>
      <c r="W44" s="146">
        <f>_xlfn.IFNA(VLOOKUP(CONCATENATE($W$5,$B44,$C44),[1]PCWA!$A$6:$N$198,14,FALSE),0)</f>
        <v>0</v>
      </c>
      <c r="X44" s="146">
        <f>_xlfn.IFNA(VLOOKUP(CONCATENATE($X$5,$B44,$C44),BAL!$A$6:$N$200,14,FALSE),0)</f>
        <v>0</v>
      </c>
      <c r="Y44" s="146"/>
      <c r="Z44" s="146"/>
      <c r="AA44" s="146"/>
      <c r="AB44" s="146"/>
      <c r="AC44" s="146"/>
      <c r="AD44" s="146">
        <f>_xlfn.IFNA(VLOOKUP(CONCATENATE($AD$5,$B44,$C44),KAL!$A$6:$N$199,14,FALSE),0)</f>
        <v>0</v>
      </c>
      <c r="AE44" s="146">
        <f>_xlfn.IFNA(VLOOKUP(CONCATENATE($AE$5,$B44,$C44),DRY!$A$6:$N$198,14,FALSE),0)</f>
        <v>0</v>
      </c>
      <c r="AF44" s="146">
        <f>_xlfn.IFNA(VLOOKUP(CONCATENATE($AF$5,$B44,$C44),Spare5!$A$6:$N$197,14,FALSE),0)</f>
        <v>0</v>
      </c>
      <c r="AG44" s="147">
        <f>_xlfn.IFNA(VLOOKUP(CONCATENATE($AG$5,$B44,$C44),'23SC'!$A$6:$N$231,14,FALSE),0)</f>
        <v>0</v>
      </c>
      <c r="AH44" s="134"/>
    </row>
    <row r="45" spans="1:34" x14ac:dyDescent="0.25">
      <c r="A45" s="472"/>
      <c r="B45" s="141"/>
      <c r="C45" s="148"/>
      <c r="D45" s="148"/>
      <c r="E45" s="149"/>
      <c r="F45" s="145"/>
      <c r="G45" s="143"/>
      <c r="H45" s="144"/>
      <c r="I45" s="145"/>
      <c r="J45" s="146">
        <f>_xlfn.IFNA(VLOOKUP(CONCATENATE($J$5,$B45,$C45),CAP!$A$6:$N$200,14,FALSE),0)</f>
        <v>0</v>
      </c>
      <c r="K45" s="146">
        <f>_xlfn.IFNA(VLOOKUP(CONCATENATE($K$5,$B45,$C45),ALB!$A$6:$N$200,14,FALSE),0)</f>
        <v>0</v>
      </c>
      <c r="L45" s="146">
        <f>_xlfn.IFNA(VLOOKUP(CONCATENATE($L$5,$B45,$C45),'ESP1'!$A$6:$N$200,14,FALSE),0)</f>
        <v>0</v>
      </c>
      <c r="M45" s="146">
        <f>_xlfn.IFNA(VLOOKUP(CONCATENATE($M$5,$B45,$C45),DARD!$A$6:$N$135,14,FALSE),0)</f>
        <v>0</v>
      </c>
      <c r="N45" s="146">
        <f>_xlfn.IFNA(VLOOKUP(CONCATENATE($N$5,$B45,$C45),AVON!$A$6:$N$144,14,FALSE),0)</f>
        <v>0</v>
      </c>
      <c r="O45" s="146">
        <f>_xlfn.IFNA(VLOOKUP(CONCATENATE($O$5,$B45,$C45),MUR!$A$6:$N$203,14,FALSE),0)</f>
        <v>0</v>
      </c>
      <c r="P45" s="146">
        <f>_xlfn.IFNA(VLOOKUP(CONCATENATE($P$5,$B45,$C45),BAL!$A$6:$N$200,14,FALSE),0)</f>
        <v>0</v>
      </c>
      <c r="Q45" s="146">
        <f>_xlfn.IFNA(VLOOKUP(CONCATENATE($Q$5,$B45,$C45),KAL!$A$6:$N$199,14,FALSE),0)</f>
        <v>0</v>
      </c>
      <c r="R45" s="146">
        <f>_xlfn.IFNA(VLOOKUP(CONCATENATE($R$5,$B45,$C45),KEL!$A$6:$N$200,14,FALSE),0)</f>
        <v>0</v>
      </c>
      <c r="S45" s="146">
        <f>_xlfn.IFNA(VLOOKUP(CONCATENATE($S$5,$B45,$C45),'ESP2'!$A$6:$N$194,14,FALSE),0)</f>
        <v>0</v>
      </c>
      <c r="T45" s="146">
        <f>_xlfn.IFNA(VLOOKUP(CONCATENATE($T$5,$B45,$C45),MOON!$A$8:$N$198,14,FALSE),0)</f>
        <v>0</v>
      </c>
      <c r="U45" s="146">
        <f>_xlfn.IFNA(VLOOKUP(CONCATENATE($U$5,$B45,$C45),DRY!$A$8:$N$198,14,FALSE),0)</f>
        <v>0</v>
      </c>
      <c r="V45" s="146">
        <f>_xlfn.IFNA(VLOOKUP(CONCATENATE($W$5,$B45,$C45),[1]PCWA!$A$6:$N$198,14,FALSE),0)</f>
        <v>0</v>
      </c>
      <c r="W45" s="146">
        <f>_xlfn.IFNA(VLOOKUP(CONCATENATE($W$5,$B45,$C45),[1]PCWA!$A$6:$N$198,14,FALSE),0)</f>
        <v>0</v>
      </c>
      <c r="X45" s="146">
        <f>_xlfn.IFNA(VLOOKUP(CONCATENATE($X$5,$B45,$C45),BAL!$A$6:$N$200,14,FALSE),0)</f>
        <v>0</v>
      </c>
      <c r="Y45" s="146"/>
      <c r="Z45" s="146"/>
      <c r="AA45" s="146"/>
      <c r="AB45" s="146"/>
      <c r="AC45" s="146"/>
      <c r="AD45" s="146">
        <f>_xlfn.IFNA(VLOOKUP(CONCATENATE($AD$5,$B45,$C45),KAL!$A$6:$N$199,14,FALSE),0)</f>
        <v>0</v>
      </c>
      <c r="AE45" s="146">
        <f>_xlfn.IFNA(VLOOKUP(CONCATENATE($AE$5,$B45,$C45),DRY!$A$6:$N$198,14,FALSE),0)</f>
        <v>0</v>
      </c>
      <c r="AF45" s="146">
        <f>_xlfn.IFNA(VLOOKUP(CONCATENATE($AF$5,$B45,$C45),Spare5!$A$6:$N$197,14,FALSE),0)</f>
        <v>0</v>
      </c>
      <c r="AG45" s="147">
        <f>_xlfn.IFNA(VLOOKUP(CONCATENATE($AG$5,$B45,$C45),'23SC'!$A$6:$N$231,14,FALSE),0)</f>
        <v>0</v>
      </c>
      <c r="AH45" s="134"/>
    </row>
    <row r="46" spans="1:34" x14ac:dyDescent="0.25">
      <c r="A46" s="472"/>
      <c r="B46" s="141"/>
      <c r="C46" s="148"/>
      <c r="D46" s="142"/>
      <c r="E46" s="149"/>
      <c r="F46" s="145"/>
      <c r="G46" s="143"/>
      <c r="H46" s="144"/>
      <c r="I46" s="145"/>
      <c r="J46" s="146">
        <f>_xlfn.IFNA(VLOOKUP(CONCATENATE($J$5,$B46,$C46),CAP!$A$6:$N$200,14,FALSE),0)</f>
        <v>0</v>
      </c>
      <c r="K46" s="146">
        <f>_xlfn.IFNA(VLOOKUP(CONCATENATE($K$5,$B46,$C46),ALB!$A$6:$N$200,14,FALSE),0)</f>
        <v>0</v>
      </c>
      <c r="L46" s="146">
        <f>_xlfn.IFNA(VLOOKUP(CONCATENATE($L$5,$B46,$C46),'ESP1'!$A$6:$N$200,14,FALSE),0)</f>
        <v>0</v>
      </c>
      <c r="M46" s="146">
        <f>_xlfn.IFNA(VLOOKUP(CONCATENATE($M$5,$B46,$C46),DARD!$A$6:$N$135,14,FALSE),0)</f>
        <v>0</v>
      </c>
      <c r="N46" s="146">
        <f>_xlfn.IFNA(VLOOKUP(CONCATENATE($N$5,$B46,$C46),AVON!$A$6:$N$144,14,FALSE),0)</f>
        <v>0</v>
      </c>
      <c r="O46" s="146">
        <f>_xlfn.IFNA(VLOOKUP(CONCATENATE($O$5,$B46,$C46),MUR!$A$6:$N$203,14,FALSE),0)</f>
        <v>0</v>
      </c>
      <c r="P46" s="146">
        <f>_xlfn.IFNA(VLOOKUP(CONCATENATE($P$5,$B46,$C46),BAL!$A$6:$N$200,14,FALSE),0)</f>
        <v>0</v>
      </c>
      <c r="Q46" s="146">
        <f>_xlfn.IFNA(VLOOKUP(CONCATENATE($Q$5,$B46,$C46),KAL!$A$6:$N$199,14,FALSE),0)</f>
        <v>0</v>
      </c>
      <c r="R46" s="146">
        <f>_xlfn.IFNA(VLOOKUP(CONCATENATE($R$5,$B46,$C46),KEL!$A$6:$N$200,14,FALSE),0)</f>
        <v>0</v>
      </c>
      <c r="S46" s="146">
        <f>_xlfn.IFNA(VLOOKUP(CONCATENATE($S$5,$B46,$C46),'ESP2'!$A$6:$N$194,14,FALSE),0)</f>
        <v>0</v>
      </c>
      <c r="T46" s="146">
        <f>_xlfn.IFNA(VLOOKUP(CONCATENATE($T$5,$B46,$C46),MOON!$A$8:$N$198,14,FALSE),0)</f>
        <v>0</v>
      </c>
      <c r="U46" s="146">
        <f>_xlfn.IFNA(VLOOKUP(CONCATENATE($U$5,$B46,$C46),DRY!$A$8:$N$198,14,FALSE),0)</f>
        <v>0</v>
      </c>
      <c r="V46" s="146">
        <f>_xlfn.IFNA(VLOOKUP(CONCATENATE($W$5,$B46,$C46),[1]PCWA!$A$6:$N$198,14,FALSE),0)</f>
        <v>0</v>
      </c>
      <c r="W46" s="146">
        <f>_xlfn.IFNA(VLOOKUP(CONCATENATE($W$5,$B46,$C46),[1]PCWA!$A$6:$N$198,14,FALSE),0)</f>
        <v>0</v>
      </c>
      <c r="X46" s="146">
        <f>_xlfn.IFNA(VLOOKUP(CONCATENATE($X$5,$B46,$C46),BAL!$A$6:$N$200,14,FALSE),0)</f>
        <v>0</v>
      </c>
      <c r="Y46" s="146"/>
      <c r="Z46" s="146"/>
      <c r="AA46" s="146"/>
      <c r="AB46" s="146"/>
      <c r="AC46" s="146"/>
      <c r="AD46" s="146">
        <f>_xlfn.IFNA(VLOOKUP(CONCATENATE($AD$5,$B46,$C46),KAL!$A$6:$N$199,14,FALSE),0)</f>
        <v>0</v>
      </c>
      <c r="AE46" s="146">
        <f>_xlfn.IFNA(VLOOKUP(CONCATENATE($AE$5,$B46,$C46),DRY!$A$6:$N$198,14,FALSE),0)</f>
        <v>0</v>
      </c>
      <c r="AF46" s="146">
        <f>_xlfn.IFNA(VLOOKUP(CONCATENATE($AF$5,$B46,$C46),Spare5!$A$6:$N$197,14,FALSE),0)</f>
        <v>0</v>
      </c>
      <c r="AG46" s="147">
        <f>_xlfn.IFNA(VLOOKUP(CONCATENATE($AG$5,$B46,$C46),'23SC'!$A$6:$N$231,14,FALSE),0)</f>
        <v>0</v>
      </c>
      <c r="AH46" s="133"/>
    </row>
    <row r="47" spans="1:34" x14ac:dyDescent="0.25">
      <c r="A47" s="472"/>
      <c r="B47" s="141"/>
      <c r="C47" s="148"/>
      <c r="D47" s="148"/>
      <c r="E47" s="149"/>
      <c r="F47" s="145"/>
      <c r="G47" s="143"/>
      <c r="H47" s="144"/>
      <c r="I47" s="400"/>
      <c r="J47" s="379">
        <f>_xlfn.IFNA(VLOOKUP(CONCATENATE($J$5,$B47,$C47),CAP!$A$6:$N$200,14,FALSE),0)</f>
        <v>0</v>
      </c>
      <c r="K47" s="146">
        <f>_xlfn.IFNA(VLOOKUP(CONCATENATE($K$5,$B47,$C47),ALB!$A$6:$N$200,14,FALSE),0)</f>
        <v>0</v>
      </c>
      <c r="L47" s="146">
        <f>_xlfn.IFNA(VLOOKUP(CONCATENATE($L$5,$B47,$C47),'ESP1'!$A$6:$N$200,14,FALSE),0)</f>
        <v>0</v>
      </c>
      <c r="M47" s="146">
        <f>_xlfn.IFNA(VLOOKUP(CONCATENATE($M$5,$B47,$C47),DARD!$A$6:$N$135,14,FALSE),0)</f>
        <v>0</v>
      </c>
      <c r="N47" s="146">
        <f>_xlfn.IFNA(VLOOKUP(CONCATENATE($N$5,$B47,$C47),AVON!$A$6:$N$144,14,FALSE),0)</f>
        <v>0</v>
      </c>
      <c r="O47" s="146">
        <f>_xlfn.IFNA(VLOOKUP(CONCATENATE($O$5,$B47,$C47),MUR!$A$6:$N$203,14,FALSE),0)</f>
        <v>0</v>
      </c>
      <c r="P47" s="146">
        <f>_xlfn.IFNA(VLOOKUP(CONCATENATE($P$5,$B47,$C47),BAL!$A$6:$N$200,14,FALSE),0)</f>
        <v>0</v>
      </c>
      <c r="Q47" s="146">
        <f>_xlfn.IFNA(VLOOKUP(CONCATENATE($Q$5,$B47,$C47),KAL!$A$6:$N$199,14,FALSE),0)</f>
        <v>0</v>
      </c>
      <c r="R47" s="146">
        <f>_xlfn.IFNA(VLOOKUP(CONCATENATE($R$5,$B47,$C47),KEL!$A$6:$N$200,14,FALSE),0)</f>
        <v>0</v>
      </c>
      <c r="S47" s="146">
        <f>_xlfn.IFNA(VLOOKUP(CONCATENATE($S$5,$B47,$C47),'ESP2'!$A$6:$N$194,14,FALSE),0)</f>
        <v>0</v>
      </c>
      <c r="T47" s="146">
        <f>_xlfn.IFNA(VLOOKUP(CONCATENATE($T$5,$B47,$C47),MOON!$A$8:$N$198,14,FALSE),0)</f>
        <v>0</v>
      </c>
      <c r="U47" s="146">
        <f>_xlfn.IFNA(VLOOKUP(CONCATENATE($U$5,$B47,$C47),DRY!$A$8:$N$198,14,FALSE),0)</f>
        <v>0</v>
      </c>
      <c r="V47" s="146">
        <f>_xlfn.IFNA(VLOOKUP(CONCATENATE($W$5,$B47,$C47),[1]PCWA!$A$6:$N$198,14,FALSE),0)</f>
        <v>0</v>
      </c>
      <c r="W47" s="146">
        <f>_xlfn.IFNA(VLOOKUP(CONCATENATE($W$5,$B47,$C47),[1]PCWA!$A$6:$N$198,14,FALSE),0)</f>
        <v>0</v>
      </c>
      <c r="X47" s="146"/>
      <c r="Y47" s="146"/>
      <c r="Z47" s="146"/>
      <c r="AA47" s="146"/>
      <c r="AB47" s="146"/>
      <c r="AC47" s="146"/>
      <c r="AD47" s="146">
        <f>_xlfn.IFNA(VLOOKUP(CONCATENATE($AD$5,$B47,$C47),KAL!$A$6:$N$199,14,FALSE),0)</f>
        <v>0</v>
      </c>
      <c r="AE47" s="146">
        <f>_xlfn.IFNA(VLOOKUP(CONCATENATE($AE$5,$B47,$C47),DRY!$A$6:$N$198,14,FALSE),0)</f>
        <v>0</v>
      </c>
      <c r="AF47" s="146">
        <f>_xlfn.IFNA(VLOOKUP(CONCATENATE($AF$5,$B47,$C47),Spare5!$A$6:$N$197,14,FALSE),0)</f>
        <v>0</v>
      </c>
      <c r="AG47" s="147">
        <f>_xlfn.IFNA(VLOOKUP(CONCATENATE($AG$5,$B47,$C47),'23SC'!$A$6:$N$231,14,FALSE),0)</f>
        <v>0</v>
      </c>
      <c r="AH47" s="133"/>
    </row>
    <row r="48" spans="1:34" ht="14.4" thickBot="1" x14ac:dyDescent="0.3">
      <c r="A48" s="472"/>
      <c r="B48" s="150"/>
      <c r="C48" s="151"/>
      <c r="D48" s="151"/>
      <c r="E48" s="152"/>
      <c r="F48" s="153"/>
      <c r="G48" s="154"/>
      <c r="H48" s="155"/>
      <c r="I48" s="401"/>
      <c r="J48" s="402"/>
      <c r="K48" s="156"/>
      <c r="L48" s="156"/>
      <c r="M48" s="156"/>
      <c r="N48" s="156"/>
      <c r="O48" s="156"/>
      <c r="P48" s="156"/>
      <c r="Q48" s="156"/>
      <c r="R48" s="156"/>
      <c r="S48" s="156"/>
      <c r="T48" s="156"/>
      <c r="U48" s="156"/>
      <c r="V48" s="156"/>
      <c r="W48" s="156"/>
      <c r="X48" s="156"/>
      <c r="Y48" s="156"/>
      <c r="Z48" s="156"/>
      <c r="AA48" s="156"/>
      <c r="AB48" s="156"/>
      <c r="AC48" s="156"/>
      <c r="AD48" s="156">
        <f>_xlfn.IFNA(VLOOKUP(CONCATENATE($AD$5,$B48,$C48),KAL!$A$6:$N$199,14,FALSE),0)</f>
        <v>0</v>
      </c>
      <c r="AE48" s="156">
        <f>_xlfn.IFNA(VLOOKUP(CONCATENATE($AE$5,$B48,$C48),DRY!$A$6:$N$198,14,FALSE),0)</f>
        <v>0</v>
      </c>
      <c r="AF48" s="156">
        <f>_xlfn.IFNA(VLOOKUP(CONCATENATE($AF$5,$B48,$C48),Spare5!$A$6:$N$197,14,FALSE),0)</f>
        <v>0</v>
      </c>
      <c r="AG48" s="157">
        <f>_xlfn.IFNA(VLOOKUP(CONCATENATE($AG$5,$B48,$C48),'23SC'!$A$6:$N$231,14,FALSE),0)</f>
        <v>0</v>
      </c>
      <c r="AH48" s="133"/>
    </row>
    <row r="49" spans="1:34" ht="15.6" x14ac:dyDescent="0.25">
      <c r="A49" s="472"/>
      <c r="B49" s="135" t="s">
        <v>19</v>
      </c>
      <c r="C49" s="135"/>
      <c r="D49" s="135" t="s">
        <v>19</v>
      </c>
      <c r="E49" s="136"/>
      <c r="F49" s="136"/>
      <c r="G49" s="136"/>
      <c r="H49" s="137"/>
      <c r="I49" s="136"/>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6"/>
    </row>
    <row r="51" spans="1:34" x14ac:dyDescent="0.25">
      <c r="B51" s="28"/>
    </row>
    <row r="52" spans="1:34" x14ac:dyDescent="0.25">
      <c r="B52" s="28"/>
    </row>
    <row r="53" spans="1:34" x14ac:dyDescent="0.25">
      <c r="B53" s="28"/>
    </row>
    <row r="54" spans="1:34" x14ac:dyDescent="0.25">
      <c r="B54" s="28"/>
    </row>
    <row r="55" spans="1:34" x14ac:dyDescent="0.25">
      <c r="B55" s="28"/>
    </row>
    <row r="56" spans="1:34" x14ac:dyDescent="0.25">
      <c r="B56" s="28"/>
    </row>
    <row r="57" spans="1:34" x14ac:dyDescent="0.25">
      <c r="B57" s="28"/>
    </row>
    <row r="58" spans="1:34" x14ac:dyDescent="0.25">
      <c r="B58" s="28"/>
    </row>
    <row r="59" spans="1:34" x14ac:dyDescent="0.25">
      <c r="B59" s="28"/>
    </row>
    <row r="60" spans="1:34" x14ac:dyDescent="0.25">
      <c r="B60" s="28"/>
    </row>
    <row r="61" spans="1:34" x14ac:dyDescent="0.25">
      <c r="B61" s="28"/>
    </row>
    <row r="62" spans="1:34" x14ac:dyDescent="0.25">
      <c r="B62" s="28"/>
    </row>
    <row r="63" spans="1:34" x14ac:dyDescent="0.25">
      <c r="B63" s="28"/>
    </row>
    <row r="64" spans="1:34" x14ac:dyDescent="0.25">
      <c r="B64" s="28"/>
    </row>
    <row r="65" spans="2:2" x14ac:dyDescent="0.25">
      <c r="B65" s="28"/>
    </row>
    <row r="66" spans="2:2" x14ac:dyDescent="0.25">
      <c r="B66" s="28"/>
    </row>
    <row r="67" spans="2:2" x14ac:dyDescent="0.25">
      <c r="B67" s="28"/>
    </row>
    <row r="68" spans="2:2" x14ac:dyDescent="0.25">
      <c r="B68" s="28"/>
    </row>
    <row r="69" spans="2:2" x14ac:dyDescent="0.25">
      <c r="B69" s="28"/>
    </row>
    <row r="70" spans="2:2" x14ac:dyDescent="0.25">
      <c r="B70" s="28"/>
    </row>
    <row r="71" spans="2:2" x14ac:dyDescent="0.25">
      <c r="B71" s="28"/>
    </row>
    <row r="72" spans="2:2" x14ac:dyDescent="0.25">
      <c r="B72" s="28"/>
    </row>
    <row r="73" spans="2:2" x14ac:dyDescent="0.25">
      <c r="B73" s="28"/>
    </row>
    <row r="74" spans="2:2" x14ac:dyDescent="0.25">
      <c r="B74" s="28"/>
    </row>
    <row r="75" spans="2:2" x14ac:dyDescent="0.25">
      <c r="B75" s="28"/>
    </row>
    <row r="76" spans="2:2" x14ac:dyDescent="0.25">
      <c r="B76" s="28"/>
    </row>
    <row r="77" spans="2:2" x14ac:dyDescent="0.25">
      <c r="B77" s="28"/>
    </row>
    <row r="78" spans="2:2" x14ac:dyDescent="0.25">
      <c r="B78" s="28"/>
    </row>
    <row r="79" spans="2:2" x14ac:dyDescent="0.25">
      <c r="B79" s="28"/>
    </row>
    <row r="80" spans="2:2" x14ac:dyDescent="0.25">
      <c r="B80" s="28"/>
    </row>
    <row r="81" spans="2:2" x14ac:dyDescent="0.25">
      <c r="B81" s="28"/>
    </row>
    <row r="82" spans="2:2" x14ac:dyDescent="0.25">
      <c r="B82" s="28"/>
    </row>
    <row r="83" spans="2:2" x14ac:dyDescent="0.25">
      <c r="B83" s="28"/>
    </row>
    <row r="84" spans="2:2" x14ac:dyDescent="0.25">
      <c r="B84" s="28"/>
    </row>
    <row r="85" spans="2:2" x14ac:dyDescent="0.25">
      <c r="B85" s="28"/>
    </row>
    <row r="86" spans="2:2" x14ac:dyDescent="0.25">
      <c r="B86" s="28"/>
    </row>
    <row r="87" spans="2:2" x14ac:dyDescent="0.25">
      <c r="B87" s="28"/>
    </row>
    <row r="88" spans="2:2" x14ac:dyDescent="0.25">
      <c r="B88" s="28"/>
    </row>
    <row r="89" spans="2:2" x14ac:dyDescent="0.25">
      <c r="B89" s="28"/>
    </row>
    <row r="90" spans="2:2" x14ac:dyDescent="0.25">
      <c r="B90" s="28"/>
    </row>
    <row r="91" spans="2:2" x14ac:dyDescent="0.25">
      <c r="B91" s="28"/>
    </row>
    <row r="92" spans="2:2" x14ac:dyDescent="0.25">
      <c r="B92" s="28"/>
    </row>
    <row r="93" spans="2:2" x14ac:dyDescent="0.25">
      <c r="B93" s="28"/>
    </row>
    <row r="94" spans="2:2" x14ac:dyDescent="0.25">
      <c r="B94" s="28"/>
    </row>
    <row r="95" spans="2:2" x14ac:dyDescent="0.25">
      <c r="B95" s="28"/>
    </row>
    <row r="96" spans="2:2" x14ac:dyDescent="0.25">
      <c r="B96" s="28"/>
    </row>
    <row r="97" spans="2:2" x14ac:dyDescent="0.25">
      <c r="B97" s="28"/>
    </row>
    <row r="98" spans="2:2" x14ac:dyDescent="0.25">
      <c r="B98" s="28"/>
    </row>
    <row r="99" spans="2:2" x14ac:dyDescent="0.25">
      <c r="B99" s="28"/>
    </row>
    <row r="100" spans="2:2" x14ac:dyDescent="0.25">
      <c r="B100" s="28"/>
    </row>
    <row r="101" spans="2:2" x14ac:dyDescent="0.25">
      <c r="B101" s="28"/>
    </row>
    <row r="102" spans="2:2" x14ac:dyDescent="0.25">
      <c r="B102" s="28"/>
    </row>
    <row r="103" spans="2:2" x14ac:dyDescent="0.25">
      <c r="B103" s="28"/>
    </row>
    <row r="104" spans="2:2" x14ac:dyDescent="0.25">
      <c r="B104" s="28"/>
    </row>
    <row r="105" spans="2:2" x14ac:dyDescent="0.25">
      <c r="B105" s="28"/>
    </row>
    <row r="106" spans="2:2" x14ac:dyDescent="0.25">
      <c r="B106" s="28"/>
    </row>
    <row r="107" spans="2:2" x14ac:dyDescent="0.25">
      <c r="B107" s="28"/>
    </row>
    <row r="108" spans="2:2" x14ac:dyDescent="0.25">
      <c r="B108" s="28"/>
    </row>
    <row r="109" spans="2:2" x14ac:dyDescent="0.25">
      <c r="B109" s="28"/>
    </row>
    <row r="110" spans="2:2" x14ac:dyDescent="0.25">
      <c r="B110" s="28"/>
    </row>
    <row r="111" spans="2:2" x14ac:dyDescent="0.25">
      <c r="B111" s="28"/>
    </row>
    <row r="112" spans="2:2" x14ac:dyDescent="0.25">
      <c r="B112" s="28"/>
    </row>
    <row r="113" spans="2:2" x14ac:dyDescent="0.25">
      <c r="B113" s="28"/>
    </row>
    <row r="114" spans="2:2" x14ac:dyDescent="0.25">
      <c r="B114" s="28"/>
    </row>
    <row r="115" spans="2:2" x14ac:dyDescent="0.25">
      <c r="B115" s="28"/>
    </row>
    <row r="116" spans="2:2" x14ac:dyDescent="0.25">
      <c r="B116" s="28"/>
    </row>
    <row r="117" spans="2:2" x14ac:dyDescent="0.25">
      <c r="B117" s="28"/>
    </row>
    <row r="118" spans="2:2" x14ac:dyDescent="0.25">
      <c r="B118" s="28"/>
    </row>
    <row r="119" spans="2:2" x14ac:dyDescent="0.25">
      <c r="B119" s="28"/>
    </row>
    <row r="120" spans="2:2" x14ac:dyDescent="0.25">
      <c r="B120" s="28"/>
    </row>
    <row r="121" spans="2:2" x14ac:dyDescent="0.25">
      <c r="B121" s="28"/>
    </row>
    <row r="122" spans="2:2" x14ac:dyDescent="0.25">
      <c r="B122" s="28"/>
    </row>
    <row r="123" spans="2:2" x14ac:dyDescent="0.25">
      <c r="B123" s="28"/>
    </row>
    <row r="124" spans="2:2" x14ac:dyDescent="0.25">
      <c r="B124" s="28"/>
    </row>
    <row r="125" spans="2:2" x14ac:dyDescent="0.25">
      <c r="B125" s="28"/>
    </row>
    <row r="126" spans="2:2" x14ac:dyDescent="0.25">
      <c r="B126" s="28"/>
    </row>
    <row r="127" spans="2:2" x14ac:dyDescent="0.25">
      <c r="B127" s="28"/>
    </row>
    <row r="128" spans="2:2" x14ac:dyDescent="0.25">
      <c r="B128" s="28"/>
    </row>
    <row r="129" spans="2:2" x14ac:dyDescent="0.25">
      <c r="B129" s="28"/>
    </row>
    <row r="130" spans="2:2" x14ac:dyDescent="0.25">
      <c r="B130" s="28"/>
    </row>
    <row r="131" spans="2:2" x14ac:dyDescent="0.25">
      <c r="B131" s="28"/>
    </row>
    <row r="132" spans="2:2" x14ac:dyDescent="0.25">
      <c r="B132" s="28"/>
    </row>
    <row r="133" spans="2:2" x14ac:dyDescent="0.25">
      <c r="B133" s="28"/>
    </row>
  </sheetData>
  <sortState xmlns:xlrd2="http://schemas.microsoft.com/office/spreadsheetml/2017/richdata2" ref="B6:I8">
    <sortCondition ref="I6:I8"/>
  </sortState>
  <mergeCells count="65">
    <mergeCell ref="O3:O4"/>
    <mergeCell ref="P3:P4"/>
    <mergeCell ref="J3:J4"/>
    <mergeCell ref="K3:K4"/>
    <mergeCell ref="L3:L4"/>
    <mergeCell ref="M3:M4"/>
    <mergeCell ref="N3:N4"/>
    <mergeCell ref="F1:F2"/>
    <mergeCell ref="A1:A49"/>
    <mergeCell ref="B1:B2"/>
    <mergeCell ref="C1:C2"/>
    <mergeCell ref="D1:D2"/>
    <mergeCell ref="E1:E2"/>
    <mergeCell ref="Y1:Y2"/>
    <mergeCell ref="T1:T2"/>
    <mergeCell ref="G1:G2"/>
    <mergeCell ref="H1:H2"/>
    <mergeCell ref="I1:I2"/>
    <mergeCell ref="J1:J2"/>
    <mergeCell ref="K1:K2"/>
    <mergeCell ref="L1:L2"/>
    <mergeCell ref="M1:M2"/>
    <mergeCell ref="N1:N2"/>
    <mergeCell ref="Q1:Q2"/>
    <mergeCell ref="R1:R2"/>
    <mergeCell ref="S1:S2"/>
    <mergeCell ref="O1:O2"/>
    <mergeCell ref="P1:P2"/>
    <mergeCell ref="AF1:AF2"/>
    <mergeCell ref="AG1:AG2"/>
    <mergeCell ref="B3:B4"/>
    <mergeCell ref="C3:C4"/>
    <mergeCell ref="D3:D4"/>
    <mergeCell ref="E3:E4"/>
    <mergeCell ref="F3:F4"/>
    <mergeCell ref="G3:G4"/>
    <mergeCell ref="H3:H4"/>
    <mergeCell ref="I3:I4"/>
    <mergeCell ref="Z1:Z2"/>
    <mergeCell ref="AA1:AA2"/>
    <mergeCell ref="AB1:AB2"/>
    <mergeCell ref="AC1:AC2"/>
    <mergeCell ref="AD1:AD2"/>
    <mergeCell ref="AE1:AE2"/>
    <mergeCell ref="AD3:AD4"/>
    <mergeCell ref="AE3:AE4"/>
    <mergeCell ref="AF3:AF4"/>
    <mergeCell ref="AG3:AG4"/>
    <mergeCell ref="AB3:AB4"/>
    <mergeCell ref="Q3:Q4"/>
    <mergeCell ref="V1:V2"/>
    <mergeCell ref="U1:U2"/>
    <mergeCell ref="U3:U4"/>
    <mergeCell ref="AC3:AC4"/>
    <mergeCell ref="R3:R4"/>
    <mergeCell ref="S3:S4"/>
    <mergeCell ref="T3:T4"/>
    <mergeCell ref="V3:V4"/>
    <mergeCell ref="W3:W4"/>
    <mergeCell ref="X3:X4"/>
    <mergeCell ref="Y3:Y4"/>
    <mergeCell ref="Z3:Z4"/>
    <mergeCell ref="AA3:AA4"/>
    <mergeCell ref="W1:W2"/>
    <mergeCell ref="X1:X2"/>
  </mergeCells>
  <conditionalFormatting sqref="C18:C25">
    <cfRule type="duplicateValues" dxfId="86" priority="12"/>
  </conditionalFormatting>
  <conditionalFormatting sqref="C24:C32">
    <cfRule type="duplicateValues" dxfId="85" priority="13"/>
  </conditionalFormatting>
  <conditionalFormatting sqref="C38">
    <cfRule type="duplicateValues" dxfId="84" priority="8"/>
    <cfRule type="duplicateValues" dxfId="83" priority="9"/>
  </conditionalFormatting>
  <conditionalFormatting sqref="C39">
    <cfRule type="duplicateValues" dxfId="82" priority="10"/>
    <cfRule type="duplicateValues" dxfId="81" priority="11"/>
  </conditionalFormatting>
  <conditionalFormatting sqref="C40:C41 C33:C38">
    <cfRule type="duplicateValues" dxfId="80" priority="14"/>
  </conditionalFormatting>
  <conditionalFormatting sqref="C40:C1048576 C31:C35 C1:C19">
    <cfRule type="duplicateValues" dxfId="79" priority="15"/>
  </conditionalFormatting>
  <conditionalFormatting sqref="J6:W47">
    <cfRule type="cellIs" dxfId="78" priority="1" operator="lessThan">
      <formula>1</formula>
    </cfRule>
  </conditionalFormatting>
  <conditionalFormatting sqref="X6:AG47 J48:AG48">
    <cfRule type="cellIs" dxfId="77" priority="7" operator="lessThan">
      <formula>1</formula>
    </cfRule>
  </conditionalFormatting>
  <pageMargins left="0.25" right="0.25" top="0.75" bottom="0.75" header="0.3" footer="0.3"/>
  <pageSetup paperSize="9" scale="42" fitToHeight="0" pageOrder="overThenDown"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E2375-5376-47BC-B1DA-589E3FC66104}">
  <sheetPr codeName="Sheet34">
    <tabColor theme="8" tint="0.79998168889431442"/>
  </sheetPr>
  <dimension ref="A1:P97"/>
  <sheetViews>
    <sheetView workbookViewId="0">
      <selection activeCell="N5" sqref="N5"/>
    </sheetView>
  </sheetViews>
  <sheetFormatPr defaultColWidth="9.109375" defaultRowHeight="13.2" x14ac:dyDescent="0.25"/>
  <cols>
    <col min="1" max="1" width="37.88671875" bestFit="1" customWidth="1"/>
    <col min="2" max="2" width="6.6640625" customWidth="1"/>
    <col min="3" max="3" width="18.6640625" bestFit="1" customWidth="1"/>
    <col min="4" max="4" width="27" bestFit="1" customWidth="1"/>
    <col min="5" max="5" width="10.6640625" bestFit="1" customWidth="1"/>
    <col min="6" max="6" width="16.33203125" bestFit="1" customWidth="1"/>
    <col min="7" max="10" width="6.5546875" bestFit="1" customWidth="1"/>
    <col min="11" max="11" width="15.109375" bestFit="1" customWidth="1"/>
    <col min="12" max="12" width="7" bestFit="1" customWidth="1"/>
    <col min="13" max="13" width="12.88671875" bestFit="1" customWidth="1"/>
    <col min="14" max="14" width="30.5546875" bestFit="1" customWidth="1"/>
  </cols>
  <sheetData>
    <row r="1" spans="1:16" s="9" customFormat="1" ht="22.5" customHeight="1" thickBot="1" x14ac:dyDescent="0.3">
      <c r="A1" s="76">
        <f>SUM(A2-1)</f>
        <v>0</v>
      </c>
      <c r="B1" s="559" t="s">
        <v>98</v>
      </c>
      <c r="C1" s="560"/>
      <c r="D1" s="7" t="s">
        <v>11</v>
      </c>
      <c r="E1" s="539"/>
      <c r="F1" s="540"/>
      <c r="G1" s="540"/>
      <c r="H1" s="540"/>
      <c r="I1" s="540"/>
      <c r="J1" s="540"/>
      <c r="K1" s="8" t="s">
        <v>12</v>
      </c>
      <c r="L1" s="541"/>
      <c r="M1" s="542"/>
      <c r="N1" s="8" t="s">
        <v>22</v>
      </c>
    </row>
    <row r="2" spans="1:16" s="9" customFormat="1" ht="22.5" customHeight="1" thickBot="1" x14ac:dyDescent="0.3">
      <c r="A2" s="1">
        <f>COUNTA(_xlfn.UNIQUE(D6:D197))</f>
        <v>1</v>
      </c>
      <c r="B2" s="543" t="s">
        <v>23</v>
      </c>
      <c r="C2" s="544"/>
      <c r="D2" s="544"/>
      <c r="E2" s="544"/>
      <c r="F2" s="544"/>
      <c r="G2" s="544"/>
      <c r="H2" s="544"/>
      <c r="I2" s="544"/>
      <c r="J2" s="544"/>
      <c r="K2" s="544"/>
      <c r="L2" s="544"/>
      <c r="M2" s="545"/>
      <c r="N2" s="10" t="s">
        <v>24</v>
      </c>
    </row>
    <row r="3" spans="1:16" s="9" customFormat="1" ht="14.4" thickBot="1" x14ac:dyDescent="0.3">
      <c r="A3" s="524" t="s">
        <v>25</v>
      </c>
      <c r="B3" s="527" t="s">
        <v>13</v>
      </c>
      <c r="C3" s="530" t="s">
        <v>14</v>
      </c>
      <c r="D3" s="533" t="s">
        <v>15</v>
      </c>
      <c r="E3" s="536" t="s">
        <v>26</v>
      </c>
      <c r="F3" s="533" t="s">
        <v>18</v>
      </c>
      <c r="G3" s="539" t="s">
        <v>99</v>
      </c>
      <c r="H3" s="540"/>
      <c r="I3" s="540"/>
      <c r="J3" s="540"/>
      <c r="K3" s="546"/>
      <c r="L3" s="552" t="s">
        <v>10</v>
      </c>
      <c r="M3" s="547" t="s">
        <v>16</v>
      </c>
      <c r="N3" s="44" t="s">
        <v>27</v>
      </c>
    </row>
    <row r="4" spans="1:16" s="9" customFormat="1" ht="14.4" thickBot="1" x14ac:dyDescent="0.3">
      <c r="A4" s="525"/>
      <c r="B4" s="528"/>
      <c r="C4" s="531"/>
      <c r="D4" s="534"/>
      <c r="E4" s="537"/>
      <c r="F4" s="538"/>
      <c r="G4" s="555" t="s">
        <v>100</v>
      </c>
      <c r="H4" s="557" t="s">
        <v>101</v>
      </c>
      <c r="I4" s="557" t="s">
        <v>102</v>
      </c>
      <c r="J4" s="557" t="s">
        <v>103</v>
      </c>
      <c r="K4" s="533" t="s">
        <v>104</v>
      </c>
      <c r="L4" s="553"/>
      <c r="M4" s="548"/>
      <c r="N4" s="11">
        <v>1</v>
      </c>
    </row>
    <row r="5" spans="1:16" s="9" customFormat="1" ht="14.4" thickBot="1" x14ac:dyDescent="0.3">
      <c r="A5" s="526"/>
      <c r="B5" s="529"/>
      <c r="C5" s="532"/>
      <c r="D5" s="535"/>
      <c r="E5" s="550" t="s">
        <v>17</v>
      </c>
      <c r="F5" s="551"/>
      <c r="G5" s="556"/>
      <c r="H5" s="558"/>
      <c r="I5" s="558"/>
      <c r="J5" s="558"/>
      <c r="K5" s="535"/>
      <c r="L5" s="554"/>
      <c r="M5" s="549"/>
      <c r="N5" s="45">
        <f>IF(N4=1,0,IF(N4=2,1,IF(N4=3,2,0)))</f>
        <v>0</v>
      </c>
    </row>
    <row r="6" spans="1:16" ht="14.4" x14ac:dyDescent="0.25">
      <c r="A6" s="12" t="str">
        <f t="shared" ref="A6:A37" si="0">CONCATENATE(B6,C6,D6)</f>
        <v/>
      </c>
      <c r="B6" s="13"/>
      <c r="C6" s="14"/>
      <c r="D6" s="15"/>
      <c r="E6" s="20"/>
      <c r="F6" s="16"/>
      <c r="G6" s="20"/>
      <c r="H6" s="13"/>
      <c r="I6" s="30"/>
      <c r="J6" s="119"/>
      <c r="K6" s="32"/>
      <c r="L6" s="371"/>
      <c r="M6" s="18">
        <f t="shared" ref="M6:M67" si="1">IF(L6=1,7,IF(L6=2,6,IF(L6=3,5,IF(L6=4,4,IF(L6=5,3,IF(L6=6,2,IF(L6&gt;=6,1,0)))))))</f>
        <v>0</v>
      </c>
      <c r="N6" s="19">
        <f t="shared" ref="N6:N69" si="2">SUM(M6+$N$5)</f>
        <v>0</v>
      </c>
      <c r="O6" s="29"/>
      <c r="P6" s="29"/>
    </row>
    <row r="7" spans="1:16" ht="14.4" x14ac:dyDescent="0.25">
      <c r="A7" s="12" t="str">
        <f t="shared" si="0"/>
        <v/>
      </c>
      <c r="B7" s="13"/>
      <c r="C7" s="14"/>
      <c r="D7" s="15"/>
      <c r="E7" s="20"/>
      <c r="F7" s="16"/>
      <c r="G7" s="20"/>
      <c r="H7" s="13"/>
      <c r="I7" s="30"/>
      <c r="J7" s="119"/>
      <c r="K7" s="32"/>
      <c r="L7" s="317"/>
      <c r="M7" s="18">
        <f t="shared" si="1"/>
        <v>0</v>
      </c>
      <c r="N7" s="19">
        <f t="shared" si="2"/>
        <v>0</v>
      </c>
      <c r="O7" s="29"/>
      <c r="P7" s="29"/>
    </row>
    <row r="8" spans="1:16" ht="14.4" x14ac:dyDescent="0.25">
      <c r="A8" s="12" t="str">
        <f t="shared" si="0"/>
        <v/>
      </c>
      <c r="B8" s="13"/>
      <c r="C8" s="14"/>
      <c r="D8" s="15"/>
      <c r="E8" s="20"/>
      <c r="F8" s="16"/>
      <c r="G8" s="20"/>
      <c r="H8" s="13"/>
      <c r="I8" s="30"/>
      <c r="J8" s="119"/>
      <c r="K8" s="32"/>
      <c r="L8" s="317"/>
      <c r="M8" s="18">
        <f t="shared" si="1"/>
        <v>0</v>
      </c>
      <c r="N8" s="19">
        <f t="shared" si="2"/>
        <v>0</v>
      </c>
      <c r="O8" s="29"/>
      <c r="P8" s="29"/>
    </row>
    <row r="9" spans="1:16" ht="14.4" x14ac:dyDescent="0.25">
      <c r="A9" s="12" t="str">
        <f t="shared" si="0"/>
        <v/>
      </c>
      <c r="B9" s="13"/>
      <c r="C9" s="14"/>
      <c r="D9" s="15"/>
      <c r="E9" s="20"/>
      <c r="F9" s="16"/>
      <c r="G9" s="20"/>
      <c r="H9" s="13"/>
      <c r="I9" s="30"/>
      <c r="J9" s="119"/>
      <c r="K9" s="32"/>
      <c r="L9" s="317"/>
      <c r="M9" s="18">
        <f t="shared" si="1"/>
        <v>0</v>
      </c>
      <c r="N9" s="19">
        <f t="shared" si="2"/>
        <v>0</v>
      </c>
      <c r="O9" s="29"/>
      <c r="P9" s="29"/>
    </row>
    <row r="10" spans="1:16" ht="14.4" x14ac:dyDescent="0.25">
      <c r="A10" s="12" t="str">
        <f t="shared" si="0"/>
        <v/>
      </c>
      <c r="B10" s="13"/>
      <c r="C10" s="14"/>
      <c r="D10" s="15"/>
      <c r="E10" s="20"/>
      <c r="F10" s="16"/>
      <c r="G10" s="20"/>
      <c r="H10" s="13"/>
      <c r="I10" s="30"/>
      <c r="J10" s="119"/>
      <c r="K10" s="32"/>
      <c r="L10" s="317"/>
      <c r="M10" s="18">
        <f t="shared" si="1"/>
        <v>0</v>
      </c>
      <c r="N10" s="19">
        <f t="shared" si="2"/>
        <v>0</v>
      </c>
      <c r="O10" s="29"/>
      <c r="P10" s="29"/>
    </row>
    <row r="11" spans="1:16" ht="14.4" x14ac:dyDescent="0.25">
      <c r="A11" s="12" t="str">
        <f t="shared" si="0"/>
        <v/>
      </c>
      <c r="B11" s="13"/>
      <c r="C11" s="14"/>
      <c r="D11" s="15"/>
      <c r="E11" s="20"/>
      <c r="F11" s="16"/>
      <c r="G11" s="20"/>
      <c r="H11" s="13"/>
      <c r="I11" s="30"/>
      <c r="J11" s="119"/>
      <c r="K11" s="32"/>
      <c r="L11" s="317"/>
      <c r="M11" s="18">
        <f t="shared" si="1"/>
        <v>0</v>
      </c>
      <c r="N11" s="19">
        <f t="shared" si="2"/>
        <v>0</v>
      </c>
      <c r="O11" s="29"/>
      <c r="P11" s="29"/>
    </row>
    <row r="12" spans="1:16" ht="14.4" x14ac:dyDescent="0.25">
      <c r="A12" s="12" t="str">
        <f t="shared" si="0"/>
        <v/>
      </c>
      <c r="B12" s="13"/>
      <c r="C12" s="14"/>
      <c r="D12" s="15"/>
      <c r="E12" s="20"/>
      <c r="F12" s="16"/>
      <c r="G12" s="20"/>
      <c r="H12" s="13"/>
      <c r="I12" s="30"/>
      <c r="J12" s="119"/>
      <c r="K12" s="32"/>
      <c r="L12" s="317"/>
      <c r="M12" s="18">
        <f t="shared" si="1"/>
        <v>0</v>
      </c>
      <c r="N12" s="19">
        <f t="shared" si="2"/>
        <v>0</v>
      </c>
      <c r="O12" s="29"/>
      <c r="P12" s="29"/>
    </row>
    <row r="13" spans="1:16" ht="14.4" x14ac:dyDescent="0.25">
      <c r="A13" s="12" t="str">
        <f t="shared" si="0"/>
        <v/>
      </c>
      <c r="B13" s="13"/>
      <c r="C13" s="14"/>
      <c r="D13" s="15"/>
      <c r="E13" s="20"/>
      <c r="F13" s="16"/>
      <c r="G13" s="20"/>
      <c r="H13" s="13"/>
      <c r="I13" s="30"/>
      <c r="J13" s="119"/>
      <c r="K13" s="32"/>
      <c r="L13" s="317"/>
      <c r="M13" s="18">
        <f t="shared" si="1"/>
        <v>0</v>
      </c>
      <c r="N13" s="19">
        <f t="shared" si="2"/>
        <v>0</v>
      </c>
      <c r="P13" s="29"/>
    </row>
    <row r="14" spans="1:16" ht="14.4" x14ac:dyDescent="0.25">
      <c r="A14" s="12" t="str">
        <f t="shared" si="0"/>
        <v/>
      </c>
      <c r="B14" s="13"/>
      <c r="C14" s="14"/>
      <c r="D14" s="15"/>
      <c r="E14" s="20"/>
      <c r="F14" s="16"/>
      <c r="G14" s="20"/>
      <c r="H14" s="13"/>
      <c r="I14" s="30"/>
      <c r="J14" s="119"/>
      <c r="K14" s="32"/>
      <c r="L14" s="317"/>
      <c r="M14" s="18">
        <f t="shared" si="1"/>
        <v>0</v>
      </c>
      <c r="N14" s="19">
        <f t="shared" si="2"/>
        <v>0</v>
      </c>
      <c r="P14" s="29"/>
    </row>
    <row r="15" spans="1:16" ht="14.4" x14ac:dyDescent="0.25">
      <c r="A15" s="12" t="str">
        <f t="shared" si="0"/>
        <v/>
      </c>
      <c r="B15" s="13"/>
      <c r="C15" s="14"/>
      <c r="D15" s="15"/>
      <c r="E15" s="20"/>
      <c r="F15" s="16"/>
      <c r="G15" s="20"/>
      <c r="H15" s="13"/>
      <c r="I15" s="30"/>
      <c r="J15" s="119"/>
      <c r="K15" s="32"/>
      <c r="L15" s="317"/>
      <c r="M15" s="18">
        <f t="shared" si="1"/>
        <v>0</v>
      </c>
      <c r="N15" s="19">
        <f t="shared" si="2"/>
        <v>0</v>
      </c>
    </row>
    <row r="16" spans="1:16" ht="14.4" x14ac:dyDescent="0.25">
      <c r="A16" s="12" t="str">
        <f t="shared" si="0"/>
        <v/>
      </c>
      <c r="B16" s="13"/>
      <c r="C16" s="14"/>
      <c r="D16" s="15"/>
      <c r="E16" s="20"/>
      <c r="F16" s="16"/>
      <c r="G16" s="20"/>
      <c r="H16" s="13"/>
      <c r="I16" s="30"/>
      <c r="J16" s="119"/>
      <c r="K16" s="32"/>
      <c r="L16" s="317"/>
      <c r="M16" s="18">
        <f t="shared" si="1"/>
        <v>0</v>
      </c>
      <c r="N16" s="19">
        <f t="shared" si="2"/>
        <v>0</v>
      </c>
    </row>
    <row r="17" spans="1:14" ht="14.4" x14ac:dyDescent="0.25">
      <c r="A17" s="12" t="str">
        <f t="shared" si="0"/>
        <v/>
      </c>
      <c r="B17" s="13"/>
      <c r="C17" s="14"/>
      <c r="D17" s="15"/>
      <c r="E17" s="20"/>
      <c r="F17" s="16"/>
      <c r="G17" s="20"/>
      <c r="H17" s="13"/>
      <c r="I17" s="30"/>
      <c r="J17" s="119"/>
      <c r="K17" s="32"/>
      <c r="L17" s="317"/>
      <c r="M17" s="18">
        <f t="shared" si="1"/>
        <v>0</v>
      </c>
      <c r="N17" s="19">
        <f t="shared" si="2"/>
        <v>0</v>
      </c>
    </row>
    <row r="18" spans="1:14" ht="14.4" x14ac:dyDescent="0.25">
      <c r="A18" s="12" t="str">
        <f t="shared" si="0"/>
        <v/>
      </c>
      <c r="B18" s="13"/>
      <c r="C18" s="14"/>
      <c r="D18" s="15"/>
      <c r="E18" s="20"/>
      <c r="F18" s="16"/>
      <c r="G18" s="20"/>
      <c r="H18" s="13"/>
      <c r="I18" s="30"/>
      <c r="J18" s="119"/>
      <c r="K18" s="32"/>
      <c r="L18" s="317"/>
      <c r="M18" s="18">
        <f t="shared" si="1"/>
        <v>0</v>
      </c>
      <c r="N18" s="19">
        <f t="shared" si="2"/>
        <v>0</v>
      </c>
    </row>
    <row r="19" spans="1:14" ht="14.4" x14ac:dyDescent="0.25">
      <c r="A19" s="12" t="str">
        <f t="shared" si="0"/>
        <v/>
      </c>
      <c r="B19" s="13"/>
      <c r="C19" s="14"/>
      <c r="D19" s="15"/>
      <c r="E19" s="20"/>
      <c r="F19" s="16"/>
      <c r="G19" s="20"/>
      <c r="H19" s="13"/>
      <c r="I19" s="30"/>
      <c r="J19" s="119"/>
      <c r="K19" s="32"/>
      <c r="L19" s="317"/>
      <c r="M19" s="18">
        <f t="shared" si="1"/>
        <v>0</v>
      </c>
      <c r="N19" s="19">
        <f t="shared" si="2"/>
        <v>0</v>
      </c>
    </row>
    <row r="20" spans="1:14" ht="14.4" x14ac:dyDescent="0.25">
      <c r="A20" s="12" t="str">
        <f t="shared" si="0"/>
        <v/>
      </c>
      <c r="B20" s="13"/>
      <c r="C20" s="14"/>
      <c r="D20" s="15"/>
      <c r="E20" s="20"/>
      <c r="F20" s="16"/>
      <c r="G20" s="20"/>
      <c r="H20" s="13"/>
      <c r="I20" s="30"/>
      <c r="J20" s="119"/>
      <c r="K20" s="32"/>
      <c r="L20" s="317"/>
      <c r="M20" s="18">
        <f t="shared" si="1"/>
        <v>0</v>
      </c>
      <c r="N20" s="19">
        <f t="shared" si="2"/>
        <v>0</v>
      </c>
    </row>
    <row r="21" spans="1:14" ht="14.4" x14ac:dyDescent="0.25">
      <c r="A21" s="12" t="str">
        <f t="shared" si="0"/>
        <v/>
      </c>
      <c r="B21" s="13"/>
      <c r="C21" s="14"/>
      <c r="D21" s="15"/>
      <c r="E21" s="20"/>
      <c r="F21" s="16"/>
      <c r="G21" s="20"/>
      <c r="H21" s="13"/>
      <c r="I21" s="30"/>
      <c r="J21" s="119"/>
      <c r="K21" s="32"/>
      <c r="L21" s="317"/>
      <c r="M21" s="18">
        <f t="shared" si="1"/>
        <v>0</v>
      </c>
      <c r="N21" s="19">
        <f t="shared" si="2"/>
        <v>0</v>
      </c>
    </row>
    <row r="22" spans="1:14" ht="14.4" x14ac:dyDescent="0.25">
      <c r="A22" s="12" t="str">
        <f t="shared" si="0"/>
        <v/>
      </c>
      <c r="B22" s="13"/>
      <c r="C22" s="14"/>
      <c r="D22" s="15"/>
      <c r="E22" s="20"/>
      <c r="F22" s="16"/>
      <c r="G22" s="20"/>
      <c r="H22" s="13"/>
      <c r="I22" s="30"/>
      <c r="J22" s="119"/>
      <c r="K22" s="32"/>
      <c r="L22" s="317"/>
      <c r="M22" s="18">
        <f t="shared" si="1"/>
        <v>0</v>
      </c>
      <c r="N22" s="19">
        <f t="shared" si="2"/>
        <v>0</v>
      </c>
    </row>
    <row r="23" spans="1:14" ht="14.4" x14ac:dyDescent="0.25">
      <c r="A23" s="12" t="str">
        <f t="shared" si="0"/>
        <v/>
      </c>
      <c r="B23" s="13"/>
      <c r="C23" s="14"/>
      <c r="D23" s="15"/>
      <c r="E23" s="20"/>
      <c r="F23" s="16"/>
      <c r="G23" s="20"/>
      <c r="H23" s="13"/>
      <c r="I23" s="30"/>
      <c r="J23" s="119"/>
      <c r="K23" s="32"/>
      <c r="L23" s="19"/>
      <c r="M23" s="18">
        <f t="shared" si="1"/>
        <v>0</v>
      </c>
      <c r="N23" s="19">
        <f t="shared" si="2"/>
        <v>0</v>
      </c>
    </row>
    <row r="24" spans="1:14" ht="14.4" x14ac:dyDescent="0.25">
      <c r="A24" s="12" t="str">
        <f t="shared" si="0"/>
        <v/>
      </c>
      <c r="B24" s="13"/>
      <c r="C24" s="14"/>
      <c r="D24" s="15"/>
      <c r="E24" s="20"/>
      <c r="F24" s="16"/>
      <c r="G24" s="20"/>
      <c r="H24" s="13"/>
      <c r="I24" s="30"/>
      <c r="J24" s="119"/>
      <c r="K24" s="32"/>
      <c r="L24" s="17"/>
      <c r="M24" s="18">
        <f t="shared" si="1"/>
        <v>0</v>
      </c>
      <c r="N24" s="19">
        <f t="shared" si="2"/>
        <v>0</v>
      </c>
    </row>
    <row r="25" spans="1:14" ht="14.4" x14ac:dyDescent="0.25">
      <c r="A25" s="12" t="str">
        <f t="shared" si="0"/>
        <v/>
      </c>
      <c r="B25" s="13"/>
      <c r="C25" s="14"/>
      <c r="D25" s="15"/>
      <c r="E25" s="20"/>
      <c r="F25" s="16"/>
      <c r="G25" s="20"/>
      <c r="H25" s="13"/>
      <c r="I25" s="30"/>
      <c r="J25" s="119"/>
      <c r="K25" s="32"/>
      <c r="L25" s="17"/>
      <c r="M25" s="18">
        <f t="shared" si="1"/>
        <v>0</v>
      </c>
      <c r="N25" s="19">
        <f t="shared" si="2"/>
        <v>0</v>
      </c>
    </row>
    <row r="26" spans="1:14" ht="14.4" x14ac:dyDescent="0.25">
      <c r="A26" s="12" t="str">
        <f t="shared" si="0"/>
        <v/>
      </c>
      <c r="B26" s="13"/>
      <c r="C26" s="14"/>
      <c r="D26" s="15"/>
      <c r="E26" s="20"/>
      <c r="F26" s="16"/>
      <c r="G26" s="20"/>
      <c r="H26" s="13"/>
      <c r="I26" s="30"/>
      <c r="J26" s="119"/>
      <c r="K26" s="32"/>
      <c r="L26" s="17"/>
      <c r="M26" s="18">
        <f t="shared" si="1"/>
        <v>0</v>
      </c>
      <c r="N26" s="19">
        <f t="shared" si="2"/>
        <v>0</v>
      </c>
    </row>
    <row r="27" spans="1:14" ht="14.4" x14ac:dyDescent="0.25">
      <c r="A27" s="12" t="str">
        <f t="shared" si="0"/>
        <v/>
      </c>
      <c r="B27" s="13"/>
      <c r="C27" s="14"/>
      <c r="D27" s="15"/>
      <c r="E27" s="20"/>
      <c r="F27" s="16"/>
      <c r="G27" s="20"/>
      <c r="H27" s="13"/>
      <c r="I27" s="30"/>
      <c r="J27" s="119"/>
      <c r="K27" s="32"/>
      <c r="L27" s="17"/>
      <c r="M27" s="18">
        <f t="shared" si="1"/>
        <v>0</v>
      </c>
      <c r="N27" s="19">
        <f t="shared" si="2"/>
        <v>0</v>
      </c>
    </row>
    <row r="28" spans="1:14" ht="14.4" x14ac:dyDescent="0.25">
      <c r="A28" s="12" t="str">
        <f t="shared" si="0"/>
        <v/>
      </c>
      <c r="B28" s="13"/>
      <c r="C28" s="14"/>
      <c r="D28" s="15"/>
      <c r="E28" s="20"/>
      <c r="F28" s="16"/>
      <c r="G28" s="20"/>
      <c r="H28" s="13"/>
      <c r="I28" s="30"/>
      <c r="J28" s="119"/>
      <c r="K28" s="32"/>
      <c r="L28" s="17"/>
      <c r="M28" s="18"/>
      <c r="N28" s="19"/>
    </row>
    <row r="29" spans="1:14" ht="14.4" x14ac:dyDescent="0.25">
      <c r="A29" s="12" t="str">
        <f t="shared" si="0"/>
        <v/>
      </c>
      <c r="B29" s="13"/>
      <c r="C29" s="14"/>
      <c r="D29" s="15"/>
      <c r="E29" s="20"/>
      <c r="F29" s="16"/>
      <c r="G29" s="20"/>
      <c r="H29" s="13"/>
      <c r="I29" s="30"/>
      <c r="J29" s="119"/>
      <c r="K29" s="32"/>
      <c r="L29" s="17"/>
      <c r="M29" s="18">
        <f t="shared" si="1"/>
        <v>0</v>
      </c>
      <c r="N29" s="19">
        <f t="shared" si="2"/>
        <v>0</v>
      </c>
    </row>
    <row r="30" spans="1:14" ht="14.4" x14ac:dyDescent="0.25">
      <c r="A30" s="12" t="str">
        <f t="shared" si="0"/>
        <v/>
      </c>
      <c r="B30" s="13"/>
      <c r="C30" s="242"/>
      <c r="D30" s="238"/>
      <c r="E30" s="20"/>
      <c r="F30" s="16"/>
      <c r="G30" s="20"/>
      <c r="H30" s="13"/>
      <c r="I30" s="30"/>
      <c r="J30" s="119"/>
      <c r="K30" s="32"/>
      <c r="L30" s="17"/>
      <c r="M30" s="18">
        <f t="shared" si="1"/>
        <v>0</v>
      </c>
      <c r="N30" s="19">
        <f t="shared" si="2"/>
        <v>0</v>
      </c>
    </row>
    <row r="31" spans="1:14" ht="14.4" x14ac:dyDescent="0.25">
      <c r="A31" s="12" t="str">
        <f t="shared" si="0"/>
        <v/>
      </c>
      <c r="B31" s="13"/>
      <c r="C31" s="14"/>
      <c r="D31" s="15"/>
      <c r="E31" s="20"/>
      <c r="F31" s="16"/>
      <c r="G31" s="20"/>
      <c r="H31" s="13"/>
      <c r="I31" s="30"/>
      <c r="J31" s="119"/>
      <c r="K31" s="32"/>
      <c r="L31" s="17"/>
      <c r="M31" s="18">
        <f t="shared" si="1"/>
        <v>0</v>
      </c>
      <c r="N31" s="19">
        <f t="shared" si="2"/>
        <v>0</v>
      </c>
    </row>
    <row r="32" spans="1:14" ht="14.4" x14ac:dyDescent="0.25">
      <c r="A32" s="12" t="str">
        <f t="shared" si="0"/>
        <v/>
      </c>
      <c r="B32" s="13"/>
      <c r="C32" s="14"/>
      <c r="D32" s="15"/>
      <c r="E32" s="20"/>
      <c r="F32" s="16"/>
      <c r="G32" s="20"/>
      <c r="H32" s="13"/>
      <c r="I32" s="30"/>
      <c r="J32" s="119"/>
      <c r="K32" s="32"/>
      <c r="L32" s="17"/>
      <c r="M32" s="18">
        <f t="shared" si="1"/>
        <v>0</v>
      </c>
      <c r="N32" s="19">
        <f t="shared" si="2"/>
        <v>0</v>
      </c>
    </row>
    <row r="33" spans="1:14" ht="14.4" x14ac:dyDescent="0.25">
      <c r="A33" s="12" t="str">
        <f t="shared" si="0"/>
        <v/>
      </c>
      <c r="B33" s="13"/>
      <c r="C33" s="14"/>
      <c r="D33" s="15"/>
      <c r="E33" s="20"/>
      <c r="F33" s="16"/>
      <c r="G33" s="20"/>
      <c r="H33" s="13"/>
      <c r="I33" s="30"/>
      <c r="J33" s="119"/>
      <c r="K33" s="32"/>
      <c r="L33" s="17"/>
      <c r="M33" s="18">
        <f t="shared" si="1"/>
        <v>0</v>
      </c>
      <c r="N33" s="19">
        <f t="shared" si="2"/>
        <v>0</v>
      </c>
    </row>
    <row r="34" spans="1:14" ht="14.4" x14ac:dyDescent="0.25">
      <c r="A34" s="12" t="str">
        <f t="shared" si="0"/>
        <v/>
      </c>
      <c r="B34" s="13"/>
      <c r="C34" s="14"/>
      <c r="D34" s="15"/>
      <c r="E34" s="20"/>
      <c r="F34" s="16"/>
      <c r="G34" s="20"/>
      <c r="H34" s="13"/>
      <c r="I34" s="30"/>
      <c r="J34" s="119"/>
      <c r="K34" s="32"/>
      <c r="L34" s="17"/>
      <c r="M34" s="18">
        <f t="shared" si="1"/>
        <v>0</v>
      </c>
      <c r="N34" s="19">
        <f t="shared" si="2"/>
        <v>0</v>
      </c>
    </row>
    <row r="35" spans="1:14" ht="14.4" x14ac:dyDescent="0.25">
      <c r="A35" s="12" t="str">
        <f t="shared" si="0"/>
        <v/>
      </c>
      <c r="B35" s="13"/>
      <c r="C35" s="14"/>
      <c r="D35" s="15"/>
      <c r="E35" s="20"/>
      <c r="F35" s="16"/>
      <c r="G35" s="20"/>
      <c r="H35" s="13"/>
      <c r="I35" s="30"/>
      <c r="J35" s="119"/>
      <c r="K35" s="32"/>
      <c r="L35" s="17"/>
      <c r="M35" s="18">
        <f t="shared" si="1"/>
        <v>0</v>
      </c>
      <c r="N35" s="19">
        <f t="shared" si="2"/>
        <v>0</v>
      </c>
    </row>
    <row r="36" spans="1:14" ht="14.4" x14ac:dyDescent="0.25">
      <c r="A36" s="12" t="str">
        <f t="shared" si="0"/>
        <v/>
      </c>
      <c r="B36" s="13"/>
      <c r="C36" s="14"/>
      <c r="D36" s="15"/>
      <c r="E36" s="20"/>
      <c r="F36" s="16"/>
      <c r="G36" s="20"/>
      <c r="H36" s="13"/>
      <c r="I36" s="30"/>
      <c r="J36" s="119"/>
      <c r="K36" s="32"/>
      <c r="L36" s="17"/>
      <c r="M36" s="18"/>
      <c r="N36" s="19"/>
    </row>
    <row r="37" spans="1:14" ht="14.4" x14ac:dyDescent="0.25">
      <c r="A37" s="12" t="str">
        <f t="shared" si="0"/>
        <v/>
      </c>
      <c r="B37" s="13"/>
      <c r="C37" s="14"/>
      <c r="D37" s="15"/>
      <c r="E37" s="20"/>
      <c r="F37" s="16"/>
      <c r="G37" s="20"/>
      <c r="H37" s="13"/>
      <c r="I37" s="30"/>
      <c r="J37" s="119"/>
      <c r="K37" s="32"/>
      <c r="L37" s="17"/>
      <c r="M37" s="18">
        <f t="shared" si="1"/>
        <v>0</v>
      </c>
      <c r="N37" s="19">
        <f t="shared" si="2"/>
        <v>0</v>
      </c>
    </row>
    <row r="38" spans="1:14" ht="14.4" x14ac:dyDescent="0.25">
      <c r="A38" s="12" t="str">
        <f t="shared" ref="A38:A69" si="3">CONCATENATE(B38,C38,D38)</f>
        <v/>
      </c>
      <c r="B38" s="13"/>
      <c r="C38" s="14"/>
      <c r="D38" s="15"/>
      <c r="E38" s="20"/>
      <c r="F38" s="16"/>
      <c r="G38" s="20"/>
      <c r="H38" s="13"/>
      <c r="I38" s="30"/>
      <c r="J38" s="119"/>
      <c r="K38" s="32"/>
      <c r="L38" s="17"/>
      <c r="M38" s="18">
        <f t="shared" si="1"/>
        <v>0</v>
      </c>
      <c r="N38" s="19">
        <f t="shared" si="2"/>
        <v>0</v>
      </c>
    </row>
    <row r="39" spans="1:14" ht="14.4" x14ac:dyDescent="0.25">
      <c r="A39" s="12" t="str">
        <f t="shared" si="3"/>
        <v/>
      </c>
      <c r="B39" s="13"/>
      <c r="C39" s="14"/>
      <c r="D39" s="15"/>
      <c r="E39" s="20"/>
      <c r="F39" s="16"/>
      <c r="G39" s="20"/>
      <c r="H39" s="13"/>
      <c r="I39" s="30"/>
      <c r="J39" s="119"/>
      <c r="K39" s="32"/>
      <c r="L39" s="17"/>
      <c r="M39" s="18">
        <f t="shared" si="1"/>
        <v>0</v>
      </c>
      <c r="N39" s="19">
        <f t="shared" si="2"/>
        <v>0</v>
      </c>
    </row>
    <row r="40" spans="1:14" ht="14.4" x14ac:dyDescent="0.25">
      <c r="A40" s="12" t="str">
        <f t="shared" si="3"/>
        <v/>
      </c>
      <c r="B40" s="13"/>
      <c r="C40" s="14"/>
      <c r="D40" s="15"/>
      <c r="E40" s="20"/>
      <c r="F40" s="16"/>
      <c r="G40" s="20"/>
      <c r="H40" s="13"/>
      <c r="I40" s="30"/>
      <c r="J40" s="119"/>
      <c r="K40" s="32"/>
      <c r="L40" s="17"/>
      <c r="M40" s="18">
        <f t="shared" si="1"/>
        <v>0</v>
      </c>
      <c r="N40" s="19">
        <f t="shared" si="2"/>
        <v>0</v>
      </c>
    </row>
    <row r="41" spans="1:14" ht="14.4" x14ac:dyDescent="0.25">
      <c r="A41" s="12" t="str">
        <f t="shared" si="3"/>
        <v/>
      </c>
      <c r="B41" s="13"/>
      <c r="C41" s="14"/>
      <c r="D41" s="15"/>
      <c r="E41" s="20"/>
      <c r="F41" s="16"/>
      <c r="G41" s="20"/>
      <c r="H41" s="13"/>
      <c r="I41" s="30"/>
      <c r="J41" s="119"/>
      <c r="K41" s="32"/>
      <c r="L41" s="17"/>
      <c r="M41" s="18">
        <f t="shared" si="1"/>
        <v>0</v>
      </c>
      <c r="N41" s="19">
        <f t="shared" si="2"/>
        <v>0</v>
      </c>
    </row>
    <row r="42" spans="1:14" ht="14.4" x14ac:dyDescent="0.25">
      <c r="A42" s="12" t="str">
        <f t="shared" si="3"/>
        <v/>
      </c>
      <c r="B42" s="13"/>
      <c r="C42" s="14"/>
      <c r="D42" s="15"/>
      <c r="E42" s="20"/>
      <c r="F42" s="16"/>
      <c r="G42" s="20"/>
      <c r="H42" s="13"/>
      <c r="I42" s="30"/>
      <c r="J42" s="119"/>
      <c r="K42" s="32"/>
      <c r="L42" s="17"/>
      <c r="M42" s="18">
        <f t="shared" si="1"/>
        <v>0</v>
      </c>
      <c r="N42" s="19">
        <f t="shared" si="2"/>
        <v>0</v>
      </c>
    </row>
    <row r="43" spans="1:14" ht="14.4" x14ac:dyDescent="0.25">
      <c r="A43" s="12" t="str">
        <f t="shared" si="3"/>
        <v/>
      </c>
      <c r="B43" s="13"/>
      <c r="C43" s="14"/>
      <c r="D43" s="15"/>
      <c r="E43" s="20"/>
      <c r="F43" s="16"/>
      <c r="G43" s="20"/>
      <c r="H43" s="13"/>
      <c r="I43" s="30"/>
      <c r="J43" s="119"/>
      <c r="K43" s="32"/>
      <c r="L43" s="17"/>
      <c r="M43" s="18">
        <f t="shared" si="1"/>
        <v>0</v>
      </c>
      <c r="N43" s="19">
        <f t="shared" si="2"/>
        <v>0</v>
      </c>
    </row>
    <row r="44" spans="1:14" ht="14.4" x14ac:dyDescent="0.25">
      <c r="A44" s="12" t="str">
        <f t="shared" si="3"/>
        <v/>
      </c>
      <c r="B44" s="13"/>
      <c r="C44" s="14"/>
      <c r="D44" s="15"/>
      <c r="E44" s="20"/>
      <c r="F44" s="16"/>
      <c r="G44" s="20"/>
      <c r="H44" s="13"/>
      <c r="I44" s="30"/>
      <c r="J44" s="119"/>
      <c r="K44" s="32"/>
      <c r="L44" s="17"/>
      <c r="M44" s="18">
        <f t="shared" si="1"/>
        <v>0</v>
      </c>
      <c r="N44" s="19">
        <f t="shared" si="2"/>
        <v>0</v>
      </c>
    </row>
    <row r="45" spans="1:14" ht="14.4" x14ac:dyDescent="0.25">
      <c r="A45" s="12" t="str">
        <f t="shared" si="3"/>
        <v/>
      </c>
      <c r="B45" s="13"/>
      <c r="C45" s="14"/>
      <c r="D45" s="15"/>
      <c r="E45" s="20"/>
      <c r="F45" s="16"/>
      <c r="G45" s="20"/>
      <c r="H45" s="13"/>
      <c r="I45" s="30"/>
      <c r="J45" s="119"/>
      <c r="K45" s="32"/>
      <c r="L45" s="17"/>
      <c r="M45" s="18"/>
      <c r="N45" s="19"/>
    </row>
    <row r="46" spans="1:14" ht="14.4" x14ac:dyDescent="0.25">
      <c r="A46" s="12" t="str">
        <f t="shared" si="3"/>
        <v/>
      </c>
      <c r="B46" s="13"/>
      <c r="C46" s="14"/>
      <c r="D46" s="15"/>
      <c r="E46" s="20"/>
      <c r="F46" s="16"/>
      <c r="G46" s="20"/>
      <c r="H46" s="13"/>
      <c r="I46" s="30"/>
      <c r="J46" s="119"/>
      <c r="K46" s="32"/>
      <c r="L46" s="17"/>
      <c r="M46" s="18">
        <f t="shared" si="1"/>
        <v>0</v>
      </c>
      <c r="N46" s="19">
        <f t="shared" si="2"/>
        <v>0</v>
      </c>
    </row>
    <row r="47" spans="1:14" ht="14.4" x14ac:dyDescent="0.25">
      <c r="A47" s="12" t="str">
        <f t="shared" si="3"/>
        <v/>
      </c>
      <c r="B47" s="13"/>
      <c r="C47" s="14"/>
      <c r="D47" s="15"/>
      <c r="E47" s="20"/>
      <c r="F47" s="16"/>
      <c r="G47" s="20"/>
      <c r="H47" s="13"/>
      <c r="I47" s="30"/>
      <c r="J47" s="119"/>
      <c r="K47" s="32"/>
      <c r="L47" s="17"/>
      <c r="M47" s="18">
        <f t="shared" si="1"/>
        <v>0</v>
      </c>
      <c r="N47" s="19">
        <f t="shared" si="2"/>
        <v>0</v>
      </c>
    </row>
    <row r="48" spans="1:14" ht="14.4" x14ac:dyDescent="0.25">
      <c r="A48" s="12" t="str">
        <f t="shared" si="3"/>
        <v/>
      </c>
      <c r="B48" s="13"/>
      <c r="C48" s="14"/>
      <c r="D48" s="15"/>
      <c r="E48" s="20"/>
      <c r="F48" s="16"/>
      <c r="G48" s="20"/>
      <c r="H48" s="13"/>
      <c r="I48" s="30"/>
      <c r="J48" s="119"/>
      <c r="K48" s="32"/>
      <c r="L48" s="17"/>
      <c r="M48" s="18">
        <f t="shared" si="1"/>
        <v>0</v>
      </c>
      <c r="N48" s="19">
        <f t="shared" si="2"/>
        <v>0</v>
      </c>
    </row>
    <row r="49" spans="1:14" ht="14.4" x14ac:dyDescent="0.25">
      <c r="A49" s="12" t="str">
        <f t="shared" si="3"/>
        <v/>
      </c>
      <c r="B49" s="13"/>
      <c r="C49" s="14"/>
      <c r="D49" s="15"/>
      <c r="E49" s="20"/>
      <c r="F49" s="16"/>
      <c r="G49" s="20"/>
      <c r="H49" s="13"/>
      <c r="I49" s="30"/>
      <c r="J49" s="119"/>
      <c r="K49" s="32"/>
      <c r="L49" s="17"/>
      <c r="M49" s="18">
        <f t="shared" si="1"/>
        <v>0</v>
      </c>
      <c r="N49" s="19">
        <f t="shared" si="2"/>
        <v>0</v>
      </c>
    </row>
    <row r="50" spans="1:14" ht="14.4" x14ac:dyDescent="0.25">
      <c r="A50" s="12" t="str">
        <f t="shared" si="3"/>
        <v/>
      </c>
      <c r="B50" s="13"/>
      <c r="C50" s="14"/>
      <c r="D50" s="15"/>
      <c r="E50" s="20"/>
      <c r="F50" s="16"/>
      <c r="G50" s="20"/>
      <c r="H50" s="13"/>
      <c r="I50" s="30"/>
      <c r="J50" s="119"/>
      <c r="K50" s="32"/>
      <c r="L50" s="17"/>
      <c r="M50" s="18">
        <f t="shared" si="1"/>
        <v>0</v>
      </c>
      <c r="N50" s="19">
        <f t="shared" si="2"/>
        <v>0</v>
      </c>
    </row>
    <row r="51" spans="1:14" ht="14.4" x14ac:dyDescent="0.25">
      <c r="A51" s="12" t="str">
        <f t="shared" si="3"/>
        <v/>
      </c>
      <c r="B51" s="13"/>
      <c r="C51" s="14"/>
      <c r="D51" s="15"/>
      <c r="E51" s="20"/>
      <c r="F51" s="16"/>
      <c r="G51" s="20"/>
      <c r="H51" s="13"/>
      <c r="I51" s="30"/>
      <c r="J51" s="119"/>
      <c r="K51" s="32"/>
      <c r="L51" s="17"/>
      <c r="M51" s="18">
        <f t="shared" si="1"/>
        <v>0</v>
      </c>
      <c r="N51" s="19">
        <f t="shared" si="2"/>
        <v>0</v>
      </c>
    </row>
    <row r="52" spans="1:14" ht="14.4" x14ac:dyDescent="0.25">
      <c r="A52" s="12" t="str">
        <f t="shared" si="3"/>
        <v/>
      </c>
      <c r="B52" s="13"/>
      <c r="C52" s="14"/>
      <c r="D52" s="15"/>
      <c r="E52" s="20"/>
      <c r="F52" s="16"/>
      <c r="G52" s="20"/>
      <c r="H52" s="13"/>
      <c r="I52" s="30"/>
      <c r="J52" s="119"/>
      <c r="K52" s="32"/>
      <c r="L52" s="17"/>
      <c r="M52" s="18">
        <f t="shared" si="1"/>
        <v>0</v>
      </c>
      <c r="N52" s="19">
        <f t="shared" si="2"/>
        <v>0</v>
      </c>
    </row>
    <row r="53" spans="1:14" ht="14.4" x14ac:dyDescent="0.25">
      <c r="A53" s="12" t="str">
        <f t="shared" si="3"/>
        <v/>
      </c>
      <c r="B53" s="13"/>
      <c r="C53" s="14"/>
      <c r="D53" s="15"/>
      <c r="E53" s="20"/>
      <c r="F53" s="16"/>
      <c r="G53" s="20"/>
      <c r="H53" s="13"/>
      <c r="I53" s="30"/>
      <c r="J53" s="119"/>
      <c r="K53" s="32"/>
      <c r="L53" s="17"/>
      <c r="M53" s="18">
        <f t="shared" si="1"/>
        <v>0</v>
      </c>
      <c r="N53" s="19">
        <f t="shared" si="2"/>
        <v>0</v>
      </c>
    </row>
    <row r="54" spans="1:14" ht="14.4" x14ac:dyDescent="0.25">
      <c r="A54" s="12" t="str">
        <f t="shared" si="3"/>
        <v/>
      </c>
      <c r="B54" s="13"/>
      <c r="C54" s="14"/>
      <c r="D54" s="238"/>
      <c r="E54" s="20"/>
      <c r="F54" s="16"/>
      <c r="G54" s="20"/>
      <c r="H54" s="13"/>
      <c r="I54" s="30"/>
      <c r="J54" s="119"/>
      <c r="K54" s="32"/>
      <c r="L54" s="17"/>
      <c r="M54" s="18">
        <f t="shared" si="1"/>
        <v>0</v>
      </c>
      <c r="N54" s="19">
        <f t="shared" si="2"/>
        <v>0</v>
      </c>
    </row>
    <row r="55" spans="1:14" ht="14.4" x14ac:dyDescent="0.25">
      <c r="A55" s="12" t="str">
        <f t="shared" si="3"/>
        <v/>
      </c>
      <c r="B55" s="13"/>
      <c r="C55" s="14"/>
      <c r="D55" s="15"/>
      <c r="E55" s="20"/>
      <c r="F55" s="16"/>
      <c r="G55" s="20"/>
      <c r="H55" s="13"/>
      <c r="I55" s="30"/>
      <c r="J55" s="119"/>
      <c r="K55" s="32"/>
      <c r="L55" s="17"/>
      <c r="M55" s="18">
        <f t="shared" si="1"/>
        <v>0</v>
      </c>
      <c r="N55" s="19">
        <f t="shared" si="2"/>
        <v>0</v>
      </c>
    </row>
    <row r="56" spans="1:14" ht="14.4" x14ac:dyDescent="0.25">
      <c r="A56" s="12" t="str">
        <f t="shared" si="3"/>
        <v/>
      </c>
      <c r="B56" s="13"/>
      <c r="C56" s="14"/>
      <c r="D56" s="15"/>
      <c r="E56" s="20"/>
      <c r="F56" s="16"/>
      <c r="G56" s="20"/>
      <c r="H56" s="13"/>
      <c r="I56" s="30"/>
      <c r="J56" s="119"/>
      <c r="K56" s="32"/>
      <c r="L56" s="17"/>
      <c r="M56" s="18">
        <f t="shared" si="1"/>
        <v>0</v>
      </c>
      <c r="N56" s="19">
        <f t="shared" si="2"/>
        <v>0</v>
      </c>
    </row>
    <row r="57" spans="1:14" ht="14.4" x14ac:dyDescent="0.25">
      <c r="A57" s="12" t="str">
        <f t="shared" si="3"/>
        <v/>
      </c>
      <c r="B57" s="13"/>
      <c r="C57" s="14"/>
      <c r="D57" s="15"/>
      <c r="E57" s="20"/>
      <c r="F57" s="16"/>
      <c r="G57" s="20"/>
      <c r="H57" s="13"/>
      <c r="I57" s="30"/>
      <c r="J57" s="119"/>
      <c r="K57" s="32"/>
      <c r="L57" s="17"/>
      <c r="M57" s="18">
        <f t="shared" si="1"/>
        <v>0</v>
      </c>
      <c r="N57" s="19">
        <f t="shared" si="2"/>
        <v>0</v>
      </c>
    </row>
    <row r="58" spans="1:14" ht="14.4" x14ac:dyDescent="0.25">
      <c r="A58" s="12" t="str">
        <f t="shared" si="3"/>
        <v/>
      </c>
      <c r="B58" s="13"/>
      <c r="C58" s="14"/>
      <c r="D58" s="15"/>
      <c r="E58" s="20"/>
      <c r="F58" s="16"/>
      <c r="G58" s="20"/>
      <c r="H58" s="13"/>
      <c r="I58" s="30"/>
      <c r="J58" s="119"/>
      <c r="K58" s="32"/>
      <c r="L58" s="17"/>
      <c r="M58" s="18"/>
      <c r="N58" s="19"/>
    </row>
    <row r="59" spans="1:14" ht="14.4" x14ac:dyDescent="0.25">
      <c r="A59" s="12" t="str">
        <f t="shared" si="3"/>
        <v/>
      </c>
      <c r="B59" s="13"/>
      <c r="C59" s="14"/>
      <c r="D59" s="15"/>
      <c r="E59" s="20"/>
      <c r="F59" s="16"/>
      <c r="G59" s="20"/>
      <c r="H59" s="13"/>
      <c r="I59" s="30"/>
      <c r="J59" s="119"/>
      <c r="K59" s="32"/>
      <c r="L59" s="17"/>
      <c r="M59" s="18">
        <f t="shared" si="1"/>
        <v>0</v>
      </c>
      <c r="N59" s="19">
        <f t="shared" si="2"/>
        <v>0</v>
      </c>
    </row>
    <row r="60" spans="1:14" ht="14.4" x14ac:dyDescent="0.25">
      <c r="A60" s="12" t="str">
        <f t="shared" si="3"/>
        <v/>
      </c>
      <c r="B60" s="13"/>
      <c r="C60" s="14"/>
      <c r="D60" s="15"/>
      <c r="E60" s="20"/>
      <c r="F60" s="16"/>
      <c r="G60" s="20"/>
      <c r="H60" s="13"/>
      <c r="I60" s="30"/>
      <c r="J60" s="119"/>
      <c r="K60" s="32"/>
      <c r="L60" s="17"/>
      <c r="M60" s="18">
        <f t="shared" si="1"/>
        <v>0</v>
      </c>
      <c r="N60" s="19">
        <f t="shared" si="2"/>
        <v>0</v>
      </c>
    </row>
    <row r="61" spans="1:14" ht="14.4" x14ac:dyDescent="0.25">
      <c r="A61" s="12" t="str">
        <f t="shared" si="3"/>
        <v/>
      </c>
      <c r="B61" s="13"/>
      <c r="C61" s="14"/>
      <c r="D61" s="15"/>
      <c r="E61" s="20"/>
      <c r="F61" s="16"/>
      <c r="G61" s="20"/>
      <c r="H61" s="13"/>
      <c r="I61" s="30"/>
      <c r="J61" s="119"/>
      <c r="K61" s="32"/>
      <c r="L61" s="17"/>
      <c r="M61" s="18">
        <f t="shared" si="1"/>
        <v>0</v>
      </c>
      <c r="N61" s="19">
        <f t="shared" si="2"/>
        <v>0</v>
      </c>
    </row>
    <row r="62" spans="1:14" ht="14.4" x14ac:dyDescent="0.25">
      <c r="A62" s="12" t="str">
        <f t="shared" si="3"/>
        <v/>
      </c>
      <c r="B62" s="13"/>
      <c r="C62" s="14"/>
      <c r="D62" s="15"/>
      <c r="E62" s="20"/>
      <c r="F62" s="16"/>
      <c r="G62" s="20"/>
      <c r="H62" s="13"/>
      <c r="I62" s="30"/>
      <c r="J62" s="119"/>
      <c r="K62" s="32"/>
      <c r="L62" s="17"/>
      <c r="M62" s="18">
        <f t="shared" si="1"/>
        <v>0</v>
      </c>
      <c r="N62" s="19">
        <f t="shared" si="2"/>
        <v>0</v>
      </c>
    </row>
    <row r="63" spans="1:14" ht="14.4" x14ac:dyDescent="0.25">
      <c r="A63" s="12" t="str">
        <f t="shared" si="3"/>
        <v/>
      </c>
      <c r="B63" s="13"/>
      <c r="C63" s="14"/>
      <c r="D63" s="15"/>
      <c r="E63" s="20"/>
      <c r="F63" s="16"/>
      <c r="G63" s="20"/>
      <c r="H63" s="13"/>
      <c r="I63" s="30"/>
      <c r="J63" s="119"/>
      <c r="K63" s="32"/>
      <c r="L63" s="17"/>
      <c r="M63" s="18">
        <f t="shared" si="1"/>
        <v>0</v>
      </c>
      <c r="N63" s="19">
        <f t="shared" si="2"/>
        <v>0</v>
      </c>
    </row>
    <row r="64" spans="1:14" ht="14.4" x14ac:dyDescent="0.25">
      <c r="A64" s="12" t="str">
        <f t="shared" si="3"/>
        <v/>
      </c>
      <c r="B64" s="13"/>
      <c r="C64" s="14"/>
      <c r="D64" s="15"/>
      <c r="E64" s="20"/>
      <c r="F64" s="16"/>
      <c r="G64" s="20"/>
      <c r="H64" s="13"/>
      <c r="I64" s="30"/>
      <c r="J64" s="119"/>
      <c r="K64" s="32"/>
      <c r="L64" s="17"/>
      <c r="M64" s="18">
        <f t="shared" si="1"/>
        <v>0</v>
      </c>
      <c r="N64" s="19">
        <f t="shared" si="2"/>
        <v>0</v>
      </c>
    </row>
    <row r="65" spans="1:14" ht="14.4" x14ac:dyDescent="0.25">
      <c r="A65" s="12" t="str">
        <f t="shared" si="3"/>
        <v/>
      </c>
      <c r="B65" s="13"/>
      <c r="C65" s="14"/>
      <c r="D65" s="15"/>
      <c r="E65" s="20"/>
      <c r="F65" s="16"/>
      <c r="G65" s="20"/>
      <c r="H65" s="13"/>
      <c r="I65" s="30"/>
      <c r="J65" s="119"/>
      <c r="K65" s="32"/>
      <c r="L65" s="17"/>
      <c r="M65" s="18">
        <f t="shared" si="1"/>
        <v>0</v>
      </c>
      <c r="N65" s="19">
        <f t="shared" si="2"/>
        <v>0</v>
      </c>
    </row>
    <row r="66" spans="1:14" ht="14.4" x14ac:dyDescent="0.25">
      <c r="A66" s="12" t="str">
        <f t="shared" si="3"/>
        <v/>
      </c>
      <c r="B66" s="13"/>
      <c r="C66" s="14"/>
      <c r="D66" s="15"/>
      <c r="E66" s="20"/>
      <c r="F66" s="16"/>
      <c r="G66" s="20"/>
      <c r="H66" s="13"/>
      <c r="I66" s="30"/>
      <c r="J66" s="119"/>
      <c r="K66" s="32"/>
      <c r="L66" s="17"/>
      <c r="M66" s="18">
        <f t="shared" si="1"/>
        <v>0</v>
      </c>
      <c r="N66" s="19">
        <f t="shared" si="2"/>
        <v>0</v>
      </c>
    </row>
    <row r="67" spans="1:14" ht="14.4" x14ac:dyDescent="0.25">
      <c r="A67" s="12" t="str">
        <f t="shared" si="3"/>
        <v/>
      </c>
      <c r="B67" s="13"/>
      <c r="C67" s="14"/>
      <c r="D67" s="15"/>
      <c r="E67" s="20"/>
      <c r="F67" s="16"/>
      <c r="G67" s="20"/>
      <c r="H67" s="13"/>
      <c r="I67" s="30"/>
      <c r="J67" s="119"/>
      <c r="K67" s="32"/>
      <c r="L67" s="17"/>
      <c r="M67" s="18">
        <f t="shared" si="1"/>
        <v>0</v>
      </c>
      <c r="N67" s="19">
        <f t="shared" si="2"/>
        <v>0</v>
      </c>
    </row>
    <row r="68" spans="1:14" ht="14.4" x14ac:dyDescent="0.25">
      <c r="A68" s="12" t="str">
        <f t="shared" si="3"/>
        <v/>
      </c>
      <c r="B68" s="13"/>
      <c r="C68" s="14"/>
      <c r="D68" s="15"/>
      <c r="E68" s="20"/>
      <c r="F68" s="16"/>
      <c r="G68" s="20"/>
      <c r="H68" s="13"/>
      <c r="I68" s="30"/>
      <c r="J68" s="119"/>
      <c r="K68" s="32"/>
      <c r="L68" s="17"/>
      <c r="M68" s="18"/>
      <c r="N68" s="19"/>
    </row>
    <row r="69" spans="1:14" ht="14.4" x14ac:dyDescent="0.25">
      <c r="A69" s="12" t="str">
        <f t="shared" si="3"/>
        <v/>
      </c>
      <c r="B69" s="13"/>
      <c r="C69" s="14"/>
      <c r="D69" s="15"/>
      <c r="E69" s="20"/>
      <c r="F69" s="16"/>
      <c r="G69" s="20"/>
      <c r="H69" s="13"/>
      <c r="I69" s="30"/>
      <c r="J69" s="119"/>
      <c r="K69" s="32"/>
      <c r="L69" s="17"/>
      <c r="M69" s="18">
        <f t="shared" ref="M69:M88" si="4">IF(L69=1,7,IF(L69=2,6,IF(L69=3,5,IF(L69=4,4,IF(L69=5,3,IF(L69=6,2,IF(L69&gt;=6,1,0)))))))</f>
        <v>0</v>
      </c>
      <c r="N69" s="19">
        <f t="shared" si="2"/>
        <v>0</v>
      </c>
    </row>
    <row r="70" spans="1:14" ht="14.4" x14ac:dyDescent="0.25">
      <c r="A70" s="12" t="str">
        <f t="shared" ref="A70:A97" si="5">CONCATENATE(B70,C70,D70)</f>
        <v/>
      </c>
      <c r="B70" s="13"/>
      <c r="C70" s="14"/>
      <c r="D70" s="238"/>
      <c r="E70" s="20"/>
      <c r="F70" s="16"/>
      <c r="G70" s="20"/>
      <c r="H70" s="13"/>
      <c r="I70" s="30"/>
      <c r="J70" s="119"/>
      <c r="K70" s="32"/>
      <c r="L70" s="17"/>
      <c r="M70" s="18">
        <f t="shared" si="4"/>
        <v>0</v>
      </c>
      <c r="N70" s="19">
        <f t="shared" ref="N70:N88" si="6">SUM(M70+$N$5)</f>
        <v>0</v>
      </c>
    </row>
    <row r="71" spans="1:14" ht="14.4" x14ac:dyDescent="0.25">
      <c r="A71" s="12" t="str">
        <f t="shared" si="5"/>
        <v/>
      </c>
      <c r="B71" s="13"/>
      <c r="C71" s="14"/>
      <c r="D71" s="15"/>
      <c r="E71" s="20"/>
      <c r="F71" s="16"/>
      <c r="G71" s="20"/>
      <c r="H71" s="13"/>
      <c r="I71" s="30"/>
      <c r="J71" s="119"/>
      <c r="K71" s="32"/>
      <c r="L71" s="17"/>
      <c r="M71" s="18">
        <f t="shared" si="4"/>
        <v>0</v>
      </c>
      <c r="N71" s="19">
        <f t="shared" si="6"/>
        <v>0</v>
      </c>
    </row>
    <row r="72" spans="1:14" ht="14.4" x14ac:dyDescent="0.25">
      <c r="A72" s="12" t="str">
        <f t="shared" si="5"/>
        <v/>
      </c>
      <c r="B72" s="13"/>
      <c r="C72" s="14"/>
      <c r="D72" s="15"/>
      <c r="E72" s="20"/>
      <c r="F72" s="16"/>
      <c r="G72" s="20"/>
      <c r="H72" s="13"/>
      <c r="I72" s="30"/>
      <c r="J72" s="119"/>
      <c r="K72" s="32"/>
      <c r="L72" s="17"/>
      <c r="M72" s="18">
        <f t="shared" si="4"/>
        <v>0</v>
      </c>
      <c r="N72" s="19">
        <f t="shared" si="6"/>
        <v>0</v>
      </c>
    </row>
    <row r="73" spans="1:14" ht="14.4" x14ac:dyDescent="0.25">
      <c r="A73" s="12" t="str">
        <f t="shared" si="5"/>
        <v/>
      </c>
      <c r="B73" s="13"/>
      <c r="C73" s="14"/>
      <c r="D73" s="15"/>
      <c r="E73" s="20"/>
      <c r="F73" s="16"/>
      <c r="G73" s="20"/>
      <c r="H73" s="13"/>
      <c r="I73" s="30"/>
      <c r="J73" s="119"/>
      <c r="K73" s="32"/>
      <c r="L73" s="17"/>
      <c r="M73" s="18">
        <f t="shared" si="4"/>
        <v>0</v>
      </c>
      <c r="N73" s="19">
        <f t="shared" si="6"/>
        <v>0</v>
      </c>
    </row>
    <row r="74" spans="1:14" ht="14.4" x14ac:dyDescent="0.25">
      <c r="A74" s="12" t="str">
        <f t="shared" si="5"/>
        <v/>
      </c>
      <c r="B74" s="13"/>
      <c r="C74" s="14"/>
      <c r="D74" s="15"/>
      <c r="E74" s="20"/>
      <c r="F74" s="16"/>
      <c r="G74" s="20"/>
      <c r="H74" s="13"/>
      <c r="I74" s="30"/>
      <c r="J74" s="119"/>
      <c r="K74" s="32"/>
      <c r="L74" s="17"/>
      <c r="M74" s="18">
        <f t="shared" si="4"/>
        <v>0</v>
      </c>
      <c r="N74" s="19">
        <f t="shared" si="6"/>
        <v>0</v>
      </c>
    </row>
    <row r="75" spans="1:14" ht="14.4" x14ac:dyDescent="0.25">
      <c r="A75" s="12" t="str">
        <f t="shared" si="5"/>
        <v/>
      </c>
      <c r="B75" s="13"/>
      <c r="C75" s="14"/>
      <c r="D75" s="15"/>
      <c r="E75" s="20"/>
      <c r="F75" s="16"/>
      <c r="G75" s="20"/>
      <c r="H75" s="13"/>
      <c r="I75" s="30"/>
      <c r="J75" s="119"/>
      <c r="K75" s="32"/>
      <c r="L75" s="17"/>
      <c r="M75" s="18">
        <f t="shared" si="4"/>
        <v>0</v>
      </c>
      <c r="N75" s="19">
        <f t="shared" si="6"/>
        <v>0</v>
      </c>
    </row>
    <row r="76" spans="1:14" ht="14.4" x14ac:dyDescent="0.25">
      <c r="A76" s="12" t="str">
        <f t="shared" si="5"/>
        <v/>
      </c>
      <c r="B76" s="13"/>
      <c r="C76" s="14"/>
      <c r="D76" s="15"/>
      <c r="E76" s="20"/>
      <c r="F76" s="16"/>
      <c r="G76" s="20"/>
      <c r="H76" s="13"/>
      <c r="I76" s="30"/>
      <c r="J76" s="119"/>
      <c r="K76" s="32"/>
      <c r="L76" s="17"/>
      <c r="M76" s="18">
        <f t="shared" si="4"/>
        <v>0</v>
      </c>
      <c r="N76" s="19">
        <f t="shared" si="6"/>
        <v>0</v>
      </c>
    </row>
    <row r="77" spans="1:14" ht="14.4" x14ac:dyDescent="0.25">
      <c r="A77" s="12" t="str">
        <f t="shared" si="5"/>
        <v/>
      </c>
      <c r="B77" s="13"/>
      <c r="C77" s="14"/>
      <c r="D77" s="15"/>
      <c r="E77" s="20"/>
      <c r="F77" s="16"/>
      <c r="G77" s="20"/>
      <c r="H77" s="13"/>
      <c r="I77" s="30"/>
      <c r="J77" s="119"/>
      <c r="K77" s="32"/>
      <c r="L77" s="17"/>
      <c r="M77" s="18">
        <f t="shared" si="4"/>
        <v>0</v>
      </c>
      <c r="N77" s="19">
        <f t="shared" si="6"/>
        <v>0</v>
      </c>
    </row>
    <row r="78" spans="1:14" ht="14.4" x14ac:dyDescent="0.25">
      <c r="A78" s="12" t="str">
        <f t="shared" si="5"/>
        <v/>
      </c>
      <c r="B78" s="13"/>
      <c r="C78" s="14"/>
      <c r="D78" s="15"/>
      <c r="E78" s="20"/>
      <c r="F78" s="16"/>
      <c r="G78" s="20"/>
      <c r="H78" s="13"/>
      <c r="I78" s="30"/>
      <c r="J78" s="119"/>
      <c r="K78" s="32"/>
      <c r="L78" s="17"/>
      <c r="M78" s="18">
        <f t="shared" si="4"/>
        <v>0</v>
      </c>
      <c r="N78" s="19">
        <f t="shared" si="6"/>
        <v>0</v>
      </c>
    </row>
    <row r="79" spans="1:14" ht="14.4" x14ac:dyDescent="0.25">
      <c r="A79" s="12" t="str">
        <f t="shared" si="5"/>
        <v/>
      </c>
      <c r="B79" s="13"/>
      <c r="C79" s="14"/>
      <c r="D79" s="15"/>
      <c r="E79" s="20"/>
      <c r="F79" s="16"/>
      <c r="G79" s="20"/>
      <c r="H79" s="13"/>
      <c r="I79" s="30"/>
      <c r="J79" s="119"/>
      <c r="K79" s="32"/>
      <c r="L79" s="17"/>
      <c r="M79" s="18">
        <f t="shared" si="4"/>
        <v>0</v>
      </c>
      <c r="N79" s="19">
        <f t="shared" si="6"/>
        <v>0</v>
      </c>
    </row>
    <row r="80" spans="1:14" ht="14.4" x14ac:dyDescent="0.25">
      <c r="A80" s="12" t="str">
        <f t="shared" si="5"/>
        <v/>
      </c>
      <c r="B80" s="13"/>
      <c r="C80" s="14"/>
      <c r="D80" s="15"/>
      <c r="E80" s="20"/>
      <c r="F80" s="16"/>
      <c r="G80" s="20"/>
      <c r="H80" s="13"/>
      <c r="I80" s="30"/>
      <c r="J80" s="119"/>
      <c r="K80" s="32"/>
      <c r="L80" s="17"/>
      <c r="M80" s="18">
        <f t="shared" si="4"/>
        <v>0</v>
      </c>
      <c r="N80" s="19">
        <f t="shared" si="6"/>
        <v>0</v>
      </c>
    </row>
    <row r="81" spans="1:14" ht="14.4" x14ac:dyDescent="0.25">
      <c r="A81" s="12" t="str">
        <f t="shared" si="5"/>
        <v/>
      </c>
      <c r="B81" s="13"/>
      <c r="C81" s="14"/>
      <c r="D81" s="15"/>
      <c r="E81" s="20"/>
      <c r="F81" s="16"/>
      <c r="G81" s="20"/>
      <c r="H81" s="13"/>
      <c r="I81" s="30"/>
      <c r="J81" s="119"/>
      <c r="K81" s="32"/>
      <c r="L81" s="17"/>
      <c r="M81" s="18">
        <f t="shared" si="4"/>
        <v>0</v>
      </c>
      <c r="N81" s="19">
        <f t="shared" si="6"/>
        <v>0</v>
      </c>
    </row>
    <row r="82" spans="1:14" ht="14.4" x14ac:dyDescent="0.25">
      <c r="A82" s="12" t="str">
        <f t="shared" si="5"/>
        <v/>
      </c>
      <c r="B82" s="13"/>
      <c r="C82" s="14"/>
      <c r="D82" s="15"/>
      <c r="E82" s="20"/>
      <c r="F82" s="16"/>
      <c r="G82" s="20"/>
      <c r="H82" s="13"/>
      <c r="I82" s="30"/>
      <c r="J82" s="119"/>
      <c r="K82" s="32"/>
      <c r="L82" s="17"/>
      <c r="M82" s="18">
        <f t="shared" si="4"/>
        <v>0</v>
      </c>
      <c r="N82" s="19">
        <f t="shared" si="6"/>
        <v>0</v>
      </c>
    </row>
    <row r="83" spans="1:14" ht="14.4" x14ac:dyDescent="0.25">
      <c r="A83" s="12" t="str">
        <f t="shared" si="5"/>
        <v/>
      </c>
      <c r="B83" s="13"/>
      <c r="C83" s="14"/>
      <c r="D83" s="15"/>
      <c r="E83" s="20"/>
      <c r="F83" s="16"/>
      <c r="G83" s="20"/>
      <c r="H83" s="13"/>
      <c r="I83" s="30"/>
      <c r="J83" s="119"/>
      <c r="K83" s="32"/>
      <c r="L83" s="17"/>
      <c r="M83" s="18"/>
      <c r="N83" s="19"/>
    </row>
    <row r="84" spans="1:14" ht="14.4" x14ac:dyDescent="0.25">
      <c r="A84" s="12" t="str">
        <f t="shared" si="5"/>
        <v/>
      </c>
      <c r="B84" s="13"/>
      <c r="C84" s="14"/>
      <c r="D84" s="15"/>
      <c r="E84" s="20"/>
      <c r="F84" s="16"/>
      <c r="G84" s="20"/>
      <c r="H84" s="13"/>
      <c r="I84" s="30"/>
      <c r="J84" s="119"/>
      <c r="K84" s="32"/>
      <c r="L84" s="17"/>
      <c r="M84" s="18">
        <f t="shared" si="4"/>
        <v>0</v>
      </c>
      <c r="N84" s="19">
        <f t="shared" si="6"/>
        <v>0</v>
      </c>
    </row>
    <row r="85" spans="1:14" ht="14.4" x14ac:dyDescent="0.25">
      <c r="A85" s="12" t="str">
        <f t="shared" si="5"/>
        <v/>
      </c>
      <c r="B85" s="13"/>
      <c r="C85" s="14"/>
      <c r="D85" s="15"/>
      <c r="E85" s="20"/>
      <c r="F85" s="16"/>
      <c r="G85" s="20"/>
      <c r="H85" s="13"/>
      <c r="I85" s="30"/>
      <c r="J85" s="119"/>
      <c r="K85" s="32"/>
      <c r="L85" s="17"/>
      <c r="M85" s="18">
        <f t="shared" si="4"/>
        <v>0</v>
      </c>
      <c r="N85" s="19">
        <f t="shared" si="6"/>
        <v>0</v>
      </c>
    </row>
    <row r="86" spans="1:14" ht="14.4" x14ac:dyDescent="0.25">
      <c r="A86" s="12" t="str">
        <f t="shared" si="5"/>
        <v/>
      </c>
      <c r="B86" s="13"/>
      <c r="C86" s="14"/>
      <c r="D86" s="15"/>
      <c r="E86" s="20"/>
      <c r="F86" s="16"/>
      <c r="G86" s="20"/>
      <c r="H86" s="13"/>
      <c r="I86" s="30"/>
      <c r="J86" s="119"/>
      <c r="K86" s="32"/>
      <c r="L86" s="17"/>
      <c r="M86" s="18">
        <f t="shared" si="4"/>
        <v>0</v>
      </c>
      <c r="N86" s="19">
        <f t="shared" si="6"/>
        <v>0</v>
      </c>
    </row>
    <row r="87" spans="1:14" ht="14.4" x14ac:dyDescent="0.25">
      <c r="A87" s="12" t="str">
        <f t="shared" si="5"/>
        <v/>
      </c>
      <c r="B87" s="13"/>
      <c r="C87" s="14"/>
      <c r="D87" s="238"/>
      <c r="E87" s="20"/>
      <c r="F87" s="16"/>
      <c r="G87" s="20"/>
      <c r="H87" s="13"/>
      <c r="I87" s="30"/>
      <c r="J87" s="119"/>
      <c r="K87" s="32"/>
      <c r="L87" s="17"/>
      <c r="M87" s="18">
        <f t="shared" si="4"/>
        <v>0</v>
      </c>
      <c r="N87" s="19">
        <f t="shared" si="6"/>
        <v>0</v>
      </c>
    </row>
    <row r="88" spans="1:14" ht="14.4" x14ac:dyDescent="0.25">
      <c r="A88" s="12" t="str">
        <f t="shared" si="5"/>
        <v/>
      </c>
      <c r="B88" s="13"/>
      <c r="C88" s="14"/>
      <c r="D88" s="15"/>
      <c r="E88" s="20"/>
      <c r="F88" s="16"/>
      <c r="G88" s="20"/>
      <c r="H88" s="13"/>
      <c r="I88" s="30"/>
      <c r="J88" s="119"/>
      <c r="K88" s="32"/>
      <c r="L88" s="17"/>
      <c r="M88" s="18">
        <f t="shared" si="4"/>
        <v>0</v>
      </c>
      <c r="N88" s="19">
        <f t="shared" si="6"/>
        <v>0</v>
      </c>
    </row>
    <row r="89" spans="1:14" ht="14.4" x14ac:dyDescent="0.25">
      <c r="A89" s="12" t="str">
        <f t="shared" si="5"/>
        <v/>
      </c>
      <c r="B89" s="13"/>
      <c r="C89" s="14"/>
      <c r="D89" s="15"/>
      <c r="E89" s="20"/>
      <c r="F89" s="16"/>
      <c r="G89" s="20"/>
      <c r="H89" s="13"/>
      <c r="I89" s="30"/>
      <c r="J89" s="119"/>
      <c r="K89" s="32"/>
      <c r="L89" s="17"/>
      <c r="M89" s="18"/>
      <c r="N89" s="19"/>
    </row>
    <row r="90" spans="1:14" ht="14.4" x14ac:dyDescent="0.25">
      <c r="A90" s="12" t="str">
        <f t="shared" si="5"/>
        <v/>
      </c>
      <c r="B90" s="13"/>
      <c r="C90" s="14"/>
      <c r="D90" s="15"/>
      <c r="E90" s="20"/>
      <c r="F90" s="16"/>
      <c r="G90" s="20"/>
      <c r="H90" s="13"/>
      <c r="I90" s="30"/>
      <c r="J90" s="119"/>
      <c r="K90" s="32"/>
      <c r="L90" s="17"/>
      <c r="M90" s="18"/>
      <c r="N90" s="19"/>
    </row>
    <row r="91" spans="1:14" ht="14.4" x14ac:dyDescent="0.25">
      <c r="A91" s="12" t="str">
        <f t="shared" si="5"/>
        <v/>
      </c>
      <c r="B91" s="13"/>
      <c r="C91" s="14"/>
      <c r="D91" s="15"/>
      <c r="E91" s="20"/>
      <c r="F91" s="16"/>
      <c r="G91" s="20"/>
      <c r="H91" s="13"/>
      <c r="I91" s="30"/>
      <c r="J91" s="119"/>
      <c r="K91" s="32"/>
      <c r="L91" s="17"/>
      <c r="M91" s="18"/>
      <c r="N91" s="19"/>
    </row>
    <row r="92" spans="1:14" ht="14.4" x14ac:dyDescent="0.25">
      <c r="A92" s="12" t="str">
        <f t="shared" si="5"/>
        <v/>
      </c>
      <c r="B92" s="13"/>
      <c r="C92" s="14"/>
      <c r="D92" s="15"/>
      <c r="E92" s="20"/>
      <c r="F92" s="16"/>
      <c r="G92" s="20"/>
      <c r="H92" s="13"/>
      <c r="I92" s="30"/>
      <c r="J92" s="119"/>
      <c r="K92" s="32"/>
      <c r="L92" s="17"/>
      <c r="M92" s="18"/>
      <c r="N92" s="19"/>
    </row>
    <row r="93" spans="1:14" ht="14.4" x14ac:dyDescent="0.25">
      <c r="A93" s="12" t="str">
        <f t="shared" si="5"/>
        <v/>
      </c>
      <c r="B93" s="13"/>
      <c r="C93" s="14"/>
      <c r="D93" s="15"/>
      <c r="E93" s="20"/>
      <c r="F93" s="16"/>
      <c r="G93" s="20"/>
      <c r="H93" s="13"/>
      <c r="I93" s="30"/>
      <c r="J93" s="119"/>
      <c r="K93" s="32"/>
      <c r="L93" s="17"/>
      <c r="M93" s="18"/>
      <c r="N93" s="19"/>
    </row>
    <row r="94" spans="1:14" ht="14.4" x14ac:dyDescent="0.25">
      <c r="A94" s="12" t="str">
        <f t="shared" si="5"/>
        <v/>
      </c>
      <c r="B94" s="13"/>
      <c r="C94" s="14"/>
      <c r="D94" s="15"/>
      <c r="E94" s="20"/>
      <c r="F94" s="16"/>
      <c r="G94" s="20"/>
      <c r="H94" s="13"/>
      <c r="I94" s="30"/>
      <c r="J94" s="119"/>
      <c r="K94" s="32"/>
      <c r="L94" s="17"/>
      <c r="M94" s="18"/>
      <c r="N94" s="19"/>
    </row>
    <row r="95" spans="1:14" ht="14.4" x14ac:dyDescent="0.25">
      <c r="A95" s="12" t="str">
        <f t="shared" si="5"/>
        <v/>
      </c>
      <c r="B95" s="13"/>
      <c r="C95" s="14"/>
      <c r="D95" s="15"/>
      <c r="E95" s="20"/>
      <c r="F95" s="16"/>
      <c r="G95" s="20"/>
      <c r="H95" s="13"/>
      <c r="I95" s="30"/>
      <c r="J95" s="119"/>
      <c r="K95" s="32"/>
      <c r="L95" s="17"/>
      <c r="M95" s="18"/>
      <c r="N95" s="19"/>
    </row>
    <row r="96" spans="1:14" ht="14.4" x14ac:dyDescent="0.25">
      <c r="A96" s="12" t="str">
        <f t="shared" si="5"/>
        <v/>
      </c>
      <c r="B96" s="13"/>
      <c r="C96" s="14"/>
      <c r="D96" s="15"/>
      <c r="E96" s="20"/>
      <c r="F96" s="16"/>
      <c r="G96" s="20"/>
      <c r="H96" s="13"/>
      <c r="I96" s="30"/>
      <c r="J96" s="119"/>
      <c r="K96" s="32"/>
      <c r="L96" s="17"/>
      <c r="M96" s="18"/>
      <c r="N96" s="19"/>
    </row>
    <row r="97" spans="1:14" ht="15" thickBot="1" x14ac:dyDescent="0.3">
      <c r="A97" s="12" t="str">
        <f t="shared" si="5"/>
        <v/>
      </c>
      <c r="B97" s="21"/>
      <c r="C97" s="22"/>
      <c r="D97" s="23"/>
      <c r="E97" s="24"/>
      <c r="F97" s="25"/>
      <c r="G97" s="24"/>
      <c r="H97" s="21"/>
      <c r="I97" s="31"/>
      <c r="J97" s="120"/>
      <c r="K97" s="121"/>
      <c r="L97" s="26"/>
      <c r="M97" s="27"/>
      <c r="N97" s="19"/>
    </row>
  </sheetData>
  <mergeCells count="19">
    <mergeCell ref="F3:F4"/>
    <mergeCell ref="E1:J1"/>
    <mergeCell ref="L1:M1"/>
    <mergeCell ref="B2:M2"/>
    <mergeCell ref="G3:K3"/>
    <mergeCell ref="M3:M5"/>
    <mergeCell ref="K4:K5"/>
    <mergeCell ref="E5:F5"/>
    <mergeCell ref="L3:L5"/>
    <mergeCell ref="G4:G5"/>
    <mergeCell ref="H4:H5"/>
    <mergeCell ref="I4:I5"/>
    <mergeCell ref="J4:J5"/>
    <mergeCell ref="B1:C1"/>
    <mergeCell ref="A3:A5"/>
    <mergeCell ref="B3:B5"/>
    <mergeCell ref="C3:C5"/>
    <mergeCell ref="D3:D5"/>
    <mergeCell ref="E3:E4"/>
  </mergeCells>
  <conditionalFormatting sqref="C1:D5">
    <cfRule type="duplicateValues" dxfId="0" priority="421"/>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87B23-77B9-471C-B2DB-C7C883C279C6}">
  <sheetPr>
    <tabColor theme="0" tint="-0.14999847407452621"/>
    <pageSetUpPr fitToPage="1"/>
  </sheetPr>
  <dimension ref="A1:AA131"/>
  <sheetViews>
    <sheetView zoomScale="80" zoomScaleNormal="80" zoomScaleSheetLayoutView="90" workbookViewId="0">
      <selection activeCell="B6" sqref="B6:D6"/>
    </sheetView>
  </sheetViews>
  <sheetFormatPr defaultColWidth="14.44140625" defaultRowHeight="13.8" x14ac:dyDescent="0.25"/>
  <cols>
    <col min="1" max="1" width="3.6640625" style="4" bestFit="1" customWidth="1"/>
    <col min="2" max="2" width="21.33203125" style="5" bestFit="1" customWidth="1"/>
    <col min="3" max="3" width="23.109375" style="5" bestFit="1" customWidth="1"/>
    <col min="4" max="4" width="16.6640625" style="5" bestFit="1" customWidth="1"/>
    <col min="5" max="5" width="11" style="4" bestFit="1" customWidth="1"/>
    <col min="6" max="6" width="4.44140625" style="4" bestFit="1" customWidth="1"/>
    <col min="7" max="7" width="6.5546875" style="4" bestFit="1" customWidth="1"/>
    <col min="8" max="8" width="6.44140625" style="6" bestFit="1" customWidth="1"/>
    <col min="9" max="9" width="7.88671875" style="2" bestFit="1" customWidth="1"/>
    <col min="10" max="11" width="8.109375" style="2" bestFit="1" customWidth="1"/>
    <col min="12" max="14" width="8.5546875" style="2" bestFit="1" customWidth="1"/>
    <col min="15" max="16" width="8.5546875" style="2" customWidth="1"/>
    <col min="17" max="17" width="8" style="2" bestFit="1" customWidth="1"/>
    <col min="18" max="18" width="7.44140625" style="2" bestFit="1" customWidth="1"/>
    <col min="19" max="19" width="8.44140625" style="2" bestFit="1" customWidth="1"/>
    <col min="20" max="20" width="8.6640625" style="2" bestFit="1" customWidth="1"/>
    <col min="21" max="21" width="8.6640625" style="2" customWidth="1"/>
    <col min="22" max="22" width="8.6640625" style="2" bestFit="1" customWidth="1"/>
    <col min="23" max="23" width="8.44140625" style="2" bestFit="1" customWidth="1"/>
    <col min="24" max="24" width="8" style="2" bestFit="1" customWidth="1"/>
    <col min="25" max="25" width="8.88671875" style="2" bestFit="1" customWidth="1"/>
    <col min="26" max="26" width="7.88671875" style="6" bestFit="1" customWidth="1"/>
    <col min="27" max="16384" width="14.44140625" style="4"/>
  </cols>
  <sheetData>
    <row r="1" spans="1:27" s="3" customFormat="1" ht="12.75" customHeight="1" x14ac:dyDescent="0.25">
      <c r="A1" s="472" t="s">
        <v>173</v>
      </c>
      <c r="B1" s="473" t="s">
        <v>105</v>
      </c>
      <c r="C1" s="473" t="s">
        <v>112</v>
      </c>
      <c r="D1" s="473" t="s">
        <v>0</v>
      </c>
      <c r="E1" s="473" t="s">
        <v>1</v>
      </c>
      <c r="F1" s="464" t="s">
        <v>91</v>
      </c>
      <c r="G1" s="467" t="s">
        <v>89</v>
      </c>
      <c r="H1" s="468" t="s">
        <v>3</v>
      </c>
      <c r="I1" s="469" t="s">
        <v>21</v>
      </c>
      <c r="J1" s="470" t="s">
        <v>172</v>
      </c>
      <c r="K1" s="458" t="s">
        <v>140</v>
      </c>
      <c r="L1" s="458" t="s">
        <v>135</v>
      </c>
      <c r="M1" s="458" t="s">
        <v>134</v>
      </c>
      <c r="N1" s="458" t="s">
        <v>168</v>
      </c>
      <c r="O1" s="458" t="s">
        <v>169</v>
      </c>
      <c r="P1" s="458" t="s">
        <v>136</v>
      </c>
      <c r="Q1" s="458" t="s">
        <v>137</v>
      </c>
      <c r="R1" s="458" t="s">
        <v>170</v>
      </c>
      <c r="S1" s="458" t="s">
        <v>138</v>
      </c>
      <c r="T1" s="458" t="s">
        <v>142</v>
      </c>
      <c r="U1" s="458" t="s">
        <v>139</v>
      </c>
      <c r="V1" s="458" t="s">
        <v>171</v>
      </c>
      <c r="W1" s="458" t="s">
        <v>1232</v>
      </c>
      <c r="X1" s="458" t="s">
        <v>1327</v>
      </c>
      <c r="Y1" s="458"/>
      <c r="Z1" s="461"/>
      <c r="AA1" s="133"/>
    </row>
    <row r="2" spans="1:27" s="3" customFormat="1" ht="12.75" customHeight="1" x14ac:dyDescent="0.25">
      <c r="A2" s="472"/>
      <c r="B2" s="463"/>
      <c r="C2" s="463"/>
      <c r="D2" s="463"/>
      <c r="E2" s="463"/>
      <c r="F2" s="464"/>
      <c r="G2" s="465"/>
      <c r="H2" s="464"/>
      <c r="I2" s="466"/>
      <c r="J2" s="471"/>
      <c r="K2" s="459"/>
      <c r="L2" s="459"/>
      <c r="M2" s="459"/>
      <c r="N2" s="459"/>
      <c r="O2" s="459"/>
      <c r="P2" s="459"/>
      <c r="Q2" s="459"/>
      <c r="R2" s="459"/>
      <c r="S2" s="459"/>
      <c r="T2" s="459"/>
      <c r="U2" s="459"/>
      <c r="V2" s="459"/>
      <c r="W2" s="459"/>
      <c r="X2" s="459"/>
      <c r="Y2" s="459"/>
      <c r="Z2" s="462"/>
      <c r="AA2" s="133"/>
    </row>
    <row r="3" spans="1:27" s="3" customFormat="1" ht="12.75" customHeight="1" x14ac:dyDescent="0.25">
      <c r="A3" s="472"/>
      <c r="B3" s="463" t="s">
        <v>4</v>
      </c>
      <c r="C3" s="463" t="s">
        <v>5</v>
      </c>
      <c r="D3" s="463" t="s">
        <v>9</v>
      </c>
      <c r="E3" s="463" t="s">
        <v>6</v>
      </c>
      <c r="F3" s="464" t="s">
        <v>2</v>
      </c>
      <c r="G3" s="465" t="s">
        <v>90</v>
      </c>
      <c r="H3" s="464" t="s">
        <v>7</v>
      </c>
      <c r="I3" s="466" t="s">
        <v>20</v>
      </c>
      <c r="J3" s="474" t="s">
        <v>144</v>
      </c>
      <c r="K3" s="457">
        <v>44990</v>
      </c>
      <c r="L3" s="457" t="s">
        <v>161</v>
      </c>
      <c r="M3" s="457" t="s">
        <v>162</v>
      </c>
      <c r="N3" s="457" t="s">
        <v>163</v>
      </c>
      <c r="O3" s="457" t="s">
        <v>152</v>
      </c>
      <c r="P3" s="457">
        <v>45102</v>
      </c>
      <c r="Q3" s="457" t="s">
        <v>164</v>
      </c>
      <c r="R3" s="457" t="s">
        <v>165</v>
      </c>
      <c r="S3" s="457" t="s">
        <v>156</v>
      </c>
      <c r="T3" s="457" t="s">
        <v>166</v>
      </c>
      <c r="U3" s="457" t="s">
        <v>167</v>
      </c>
      <c r="V3" s="457" t="s">
        <v>159</v>
      </c>
      <c r="W3" s="457" t="s">
        <v>160</v>
      </c>
      <c r="X3" s="457">
        <v>45139</v>
      </c>
      <c r="Y3" s="457"/>
      <c r="Z3" s="460"/>
      <c r="AA3" s="133"/>
    </row>
    <row r="4" spans="1:27" s="2" customFormat="1" ht="12.75" customHeight="1" x14ac:dyDescent="0.25">
      <c r="A4" s="472"/>
      <c r="B4" s="463" t="s">
        <v>4</v>
      </c>
      <c r="C4" s="463"/>
      <c r="D4" s="463"/>
      <c r="E4" s="463"/>
      <c r="F4" s="464"/>
      <c r="G4" s="465"/>
      <c r="H4" s="464"/>
      <c r="I4" s="466"/>
      <c r="J4" s="474"/>
      <c r="K4" s="457"/>
      <c r="L4" s="457"/>
      <c r="M4" s="457"/>
      <c r="N4" s="457"/>
      <c r="O4" s="457"/>
      <c r="P4" s="457"/>
      <c r="Q4" s="457"/>
      <c r="R4" s="457"/>
      <c r="S4" s="457"/>
      <c r="T4" s="457"/>
      <c r="U4" s="457"/>
      <c r="V4" s="457"/>
      <c r="W4" s="457"/>
      <c r="X4" s="457"/>
      <c r="Y4" s="457"/>
      <c r="Z4" s="460"/>
      <c r="AA4" s="134"/>
    </row>
    <row r="5" spans="1:27" s="2" customFormat="1" ht="16.2" thickBot="1" x14ac:dyDescent="0.3">
      <c r="A5" s="472"/>
      <c r="B5" s="158" t="s">
        <v>96</v>
      </c>
      <c r="C5" s="158" t="s">
        <v>97</v>
      </c>
      <c r="D5" s="158" t="s">
        <v>9</v>
      </c>
      <c r="E5" s="158" t="s">
        <v>6</v>
      </c>
      <c r="F5" s="159" t="s">
        <v>2</v>
      </c>
      <c r="G5" s="160" t="s">
        <v>28</v>
      </c>
      <c r="H5" s="161" t="s">
        <v>7</v>
      </c>
      <c r="I5" s="162" t="s">
        <v>8</v>
      </c>
      <c r="J5" s="249" t="s">
        <v>117</v>
      </c>
      <c r="K5" s="250" t="s">
        <v>117</v>
      </c>
      <c r="L5" s="250" t="s">
        <v>117</v>
      </c>
      <c r="M5" s="250" t="s">
        <v>117</v>
      </c>
      <c r="N5" s="250" t="s">
        <v>117</v>
      </c>
      <c r="O5" s="250" t="s">
        <v>117</v>
      </c>
      <c r="P5" s="250" t="s">
        <v>117</v>
      </c>
      <c r="Q5" s="250" t="s">
        <v>117</v>
      </c>
      <c r="R5" s="250" t="s">
        <v>117</v>
      </c>
      <c r="S5" s="250" t="s">
        <v>117</v>
      </c>
      <c r="T5" s="250" t="s">
        <v>117</v>
      </c>
      <c r="U5" s="250" t="s">
        <v>117</v>
      </c>
      <c r="V5" s="250" t="s">
        <v>117</v>
      </c>
      <c r="W5" s="250" t="s">
        <v>117</v>
      </c>
      <c r="X5" s="250" t="s">
        <v>117</v>
      </c>
      <c r="Y5" s="250"/>
      <c r="Z5" s="251"/>
      <c r="AA5" s="134"/>
    </row>
    <row r="6" spans="1:27" s="3" customFormat="1" x14ac:dyDescent="0.25">
      <c r="A6" s="472"/>
      <c r="B6" s="573" t="s">
        <v>290</v>
      </c>
      <c r="C6" s="574" t="s">
        <v>348</v>
      </c>
      <c r="D6" s="574" t="s">
        <v>278</v>
      </c>
      <c r="E6" s="575">
        <v>45029</v>
      </c>
      <c r="F6" s="576">
        <v>14</v>
      </c>
      <c r="G6" s="577">
        <f>COUNTIF(J6:AA6,"&gt;0")</f>
        <v>5</v>
      </c>
      <c r="H6" s="578">
        <f>SUM(J6:AB6)</f>
        <v>25</v>
      </c>
      <c r="I6" s="576">
        <f>RANK(H6,$H$6:$H$47)</f>
        <v>1</v>
      </c>
      <c r="J6" s="418">
        <f>_xlfn.IFNA(VLOOKUP(CONCATENATE($J$5,$B6,$C6),CAP!$A$6:$N$200,14,FALSE),0)</f>
        <v>2</v>
      </c>
      <c r="K6" s="399">
        <f>_xlfn.IFNA(VLOOKUP(CONCATENATE($K$5,$B6,$C6),ALB!$A$6:$N$200,14,FALSE),0)</f>
        <v>0</v>
      </c>
      <c r="L6" s="399">
        <f>_xlfn.IFNA(VLOOKUP(CONCATENATE($L$5,$B6,$C6),'ESP1'!$A$6:$N$200,14,FALSE),0)</f>
        <v>0</v>
      </c>
      <c r="M6" s="399">
        <f>_xlfn.IFNA(VLOOKUP(CONCATENATE($M$5,$B6,$C6),DARD!$A$6:$N$135,14,FALSE),0)</f>
        <v>4</v>
      </c>
      <c r="N6" s="419">
        <f>_xlfn.IFNA(VLOOKUP(CONCATENATE($N$5,$B6,$C6),AVON!$A$6:$N$144,14,FALSE),0)</f>
        <v>0</v>
      </c>
      <c r="O6" s="399">
        <f>_xlfn.IFNA(VLOOKUP(CONCATENATE($O$5,$B6,$C6),MUR!$A$6:$N$203,14,FALSE),0)</f>
        <v>4</v>
      </c>
      <c r="P6" s="399">
        <f>_xlfn.IFNA(VLOOKUP(CONCATENATE($P$5,$B6,$C6),BAL!$A$6:$N$200,14,FALSE),0)</f>
        <v>6</v>
      </c>
      <c r="Q6" s="399">
        <f>_xlfn.IFNA(VLOOKUP(CONCATENATE($Q$5,$B6,$C6),KAL!$A$6:$N$199,14,FALSE),0)</f>
        <v>0</v>
      </c>
      <c r="R6" s="399">
        <f>_xlfn.IFNA(VLOOKUP(CONCATENATE($R$5,$B6,$C6),KEL!$A$6:$N$200,14,FALSE),0)</f>
        <v>0</v>
      </c>
      <c r="S6" s="419">
        <f>_xlfn.IFNA(VLOOKUP(CONCATENATE($S$5,$B6,$C6),'ESP2'!$A$6:$N$194,14,FALSE),0)</f>
        <v>0</v>
      </c>
      <c r="T6" s="399">
        <f>_xlfn.IFNA(VLOOKUP(CONCATENATE($T$5,$B6,$C6),MOON!$A$6:$N$198,14,FALSE),0)</f>
        <v>9</v>
      </c>
      <c r="U6" s="399">
        <f>_xlfn.IFNA(VLOOKUP(CONCATENATE($U$5,$B6,$C6),DRY!$A$6:$N$198,14,FALSE),0)</f>
        <v>0</v>
      </c>
      <c r="V6" s="399">
        <f>_xlfn.IFNA(VLOOKUP(CONCATENATE($W$5,$B6,$C6),WALL!$A$6:$N$198,14,FALSE),0)</f>
        <v>0</v>
      </c>
      <c r="W6" s="399">
        <f>_xlfn.IFNA(VLOOKUP(CONCATENATE($W$5,$B6,$C6),'23SC'!$A$6:$N$198,14,FALSE),0)</f>
        <v>0</v>
      </c>
      <c r="X6" s="399">
        <f>_xlfn.IFNA(VLOOKUP(CONCATENATE($X$5,$B6,$C6),GID!$A$6:$N$198,14,FALSE),0)</f>
        <v>0</v>
      </c>
      <c r="Y6" s="399"/>
      <c r="Z6" s="420">
        <f>_xlfn.IFNA(VLOOKUP(CONCATENATE($Z$5,$B6,$C6),'23SC'!$A$6:$N$231,14,FALSE),0)</f>
        <v>0</v>
      </c>
      <c r="AA6" s="134"/>
    </row>
    <row r="7" spans="1:27" s="3" customFormat="1" x14ac:dyDescent="0.25">
      <c r="A7" s="472"/>
      <c r="B7" s="579" t="s">
        <v>364</v>
      </c>
      <c r="C7" s="580" t="s">
        <v>365</v>
      </c>
      <c r="D7" s="580" t="s">
        <v>239</v>
      </c>
      <c r="E7" s="581">
        <v>45035</v>
      </c>
      <c r="F7" s="582">
        <v>14</v>
      </c>
      <c r="G7" s="583">
        <f>COUNTIF(J7:AA7,"&gt;0")</f>
        <v>3</v>
      </c>
      <c r="H7" s="584">
        <f>SUM(J7:AB7)</f>
        <v>20</v>
      </c>
      <c r="I7" s="585">
        <f>RANK(H7,$H$6:$H$47)</f>
        <v>2</v>
      </c>
      <c r="J7" s="379">
        <f>_xlfn.IFNA(VLOOKUP(CONCATENATE($J$5,$B7,$C7),CAP!$A$6:$N$200,14,FALSE),0)</f>
        <v>0</v>
      </c>
      <c r="K7" s="146">
        <f>_xlfn.IFNA(VLOOKUP(CONCATENATE($K$5,$B7,$C7),ALB!$A$6:$N$200,14,FALSE),0)</f>
        <v>0</v>
      </c>
      <c r="L7" s="146">
        <f>_xlfn.IFNA(VLOOKUP(CONCATENATE($L$5,$B7,$C7),'ESP1'!$A$6:$N$200,14,FALSE),0)</f>
        <v>0</v>
      </c>
      <c r="M7" s="146">
        <f>_xlfn.IFNA(VLOOKUP(CONCATENATE($M$5,$B7,$C7),DARD!$A$6:$N$135,14,FALSE),0)</f>
        <v>0</v>
      </c>
      <c r="N7" s="146">
        <f>_xlfn.IFNA(VLOOKUP(CONCATENATE($N$5,$B7,$C7),AVON!$A$6:$N$144,14,FALSE),0)</f>
        <v>5</v>
      </c>
      <c r="O7" s="146">
        <f>_xlfn.IFNA(VLOOKUP(CONCATENATE($O$5,$B7,$C7),MUR!$A$6:$N$203,14,FALSE),0)</f>
        <v>0</v>
      </c>
      <c r="P7" s="146">
        <f>_xlfn.IFNA(VLOOKUP(CONCATENATE($P$5,$B7,$C7),BAL!$A$6:$N$200,14,FALSE),0)</f>
        <v>0</v>
      </c>
      <c r="Q7" s="146">
        <f>_xlfn.IFNA(VLOOKUP(CONCATENATE($Q$5,$B7,$C7),KAL!$A$6:$N$199,14,FALSE),0)</f>
        <v>8</v>
      </c>
      <c r="R7" s="146">
        <f>_xlfn.IFNA(VLOOKUP(CONCATENATE($R$5,$B7,$C7),KEL!$A$6:$N$200,14,FALSE),0)</f>
        <v>7</v>
      </c>
      <c r="S7" s="146">
        <f>_xlfn.IFNA(VLOOKUP(CONCATENATE($S$5,$B7,$C7),'ESP2'!$A$6:$N$194,14,FALSE),0)</f>
        <v>0</v>
      </c>
      <c r="T7" s="146">
        <f>_xlfn.IFNA(VLOOKUP(CONCATENATE($T$5,$B7,$C7),MOON!$A$6:$N$198,14,FALSE),0)</f>
        <v>0</v>
      </c>
      <c r="U7" s="146">
        <f>_xlfn.IFNA(VLOOKUP(CONCATENATE($U$5,$B7,$C7),DRY!$A$6:$N$198,14,FALSE),0)</f>
        <v>0</v>
      </c>
      <c r="V7" s="146">
        <f>_xlfn.IFNA(VLOOKUP(CONCATENATE($W$5,$B7,$C7),WALL!$A$6:$N$198,14,FALSE),0)</f>
        <v>0</v>
      </c>
      <c r="W7" s="146">
        <f>_xlfn.IFNA(VLOOKUP(CONCATENATE($W$5,$B7,$C7),'23SC'!$A$6:$N$198,14,FALSE),0)</f>
        <v>0</v>
      </c>
      <c r="X7" s="146">
        <f>_xlfn.IFNA(VLOOKUP(CONCATENATE($X$5,$B7,$C7),GID!$A$6:$N$198,14,FALSE),0)</f>
        <v>0</v>
      </c>
      <c r="Y7" s="146"/>
      <c r="Z7" s="147">
        <f>_xlfn.IFNA(VLOOKUP(CONCATENATE($Z$5,$B7,$C7),'23SC'!$A$6:$N$231,14,FALSE),0)</f>
        <v>0</v>
      </c>
      <c r="AA7" s="134"/>
    </row>
    <row r="8" spans="1:27" s="3" customFormat="1" x14ac:dyDescent="0.25">
      <c r="A8" s="472"/>
      <c r="B8" s="579" t="s">
        <v>353</v>
      </c>
      <c r="C8" s="586" t="s">
        <v>354</v>
      </c>
      <c r="D8" s="586" t="s">
        <v>239</v>
      </c>
      <c r="E8" s="587">
        <v>45038</v>
      </c>
      <c r="F8" s="585">
        <v>14</v>
      </c>
      <c r="G8" s="583">
        <f>COUNTIF(J8:AA8,"&gt;0")</f>
        <v>4</v>
      </c>
      <c r="H8" s="584">
        <f>SUM(J8:AB8)</f>
        <v>16</v>
      </c>
      <c r="I8" s="585">
        <f>RANK(H8,$H$6:$H$47)</f>
        <v>3</v>
      </c>
      <c r="J8" s="379">
        <f>_xlfn.IFNA(VLOOKUP(CONCATENATE($J$5,$B8,$C8),CAP!$A$6:$N$200,14,FALSE),0)</f>
        <v>0</v>
      </c>
      <c r="K8" s="146">
        <f>_xlfn.IFNA(VLOOKUP(CONCATENATE($K$5,$B8,$C8),ALB!$A$6:$N$200,14,FALSE),0)</f>
        <v>0</v>
      </c>
      <c r="L8" s="146">
        <f>_xlfn.IFNA(VLOOKUP(CONCATENATE($L$5,$B8,$C8),'ESP1'!$A$6:$N$200,14,FALSE),0)</f>
        <v>0</v>
      </c>
      <c r="M8" s="146">
        <f>_xlfn.IFNA(VLOOKUP(CONCATENATE($M$5,$B8,$C8),DARD!$A$6:$N$135,14,FALSE),0)</f>
        <v>0</v>
      </c>
      <c r="N8" s="146">
        <f>_xlfn.IFNA(VLOOKUP(CONCATENATE($N$5,$B8,$C8),AVON!$A$6:$N$144,14,FALSE),0)</f>
        <v>2</v>
      </c>
      <c r="O8" s="146">
        <f>_xlfn.IFNA(VLOOKUP(CONCATENATE($O$5,$B8,$C8),MUR!$A$6:$N$203,14,FALSE),0)</f>
        <v>0</v>
      </c>
      <c r="P8" s="146">
        <f>_xlfn.IFNA(VLOOKUP(CONCATENATE($P$5,$B8,$C8),BAL!$A$6:$N$200,14,FALSE),0)</f>
        <v>0</v>
      </c>
      <c r="Q8" s="146">
        <f>_xlfn.IFNA(VLOOKUP(CONCATENATE($Q$5,$B8,$C8),KAL!$A$6:$N$199,14,FALSE),0)</f>
        <v>7</v>
      </c>
      <c r="R8" s="146">
        <f>_xlfn.IFNA(VLOOKUP(CONCATENATE($R$5,$B8,$C8),KEL!$A$6:$N$200,14,FALSE),0)</f>
        <v>5</v>
      </c>
      <c r="S8" s="146">
        <f>_xlfn.IFNA(VLOOKUP(CONCATENATE($S$5,$B8,$C8),'ESP2'!$A$6:$N$194,14,FALSE),0)</f>
        <v>0</v>
      </c>
      <c r="T8" s="146">
        <f>_xlfn.IFNA(VLOOKUP(CONCATENATE($T$5,$B8,$C8),MOON!$A$6:$N$198,14,FALSE),0)</f>
        <v>0</v>
      </c>
      <c r="U8" s="146">
        <f>_xlfn.IFNA(VLOOKUP(CONCATENATE($U$5,$B8,$C8),DRY!$A$6:$N$198,14,FALSE),0)</f>
        <v>2</v>
      </c>
      <c r="V8" s="146">
        <f>_xlfn.IFNA(VLOOKUP(CONCATENATE($W$5,$B8,$C8),WALL!$A$6:$N$198,14,FALSE),0)</f>
        <v>0</v>
      </c>
      <c r="W8" s="146">
        <f>_xlfn.IFNA(VLOOKUP(CONCATENATE($W$5,$B8,$C8),'23SC'!$A$6:$N$198,14,FALSE),0)</f>
        <v>0</v>
      </c>
      <c r="X8" s="146">
        <f>_xlfn.IFNA(VLOOKUP(CONCATENATE($X$5,$B8,$C8),GID!$A$6:$N$198,14,FALSE),0)</f>
        <v>0</v>
      </c>
      <c r="Y8" s="146"/>
      <c r="Z8" s="147">
        <f>_xlfn.IFNA(VLOOKUP(CONCATENATE($Z$5,$B8,$C8),'23SC'!$A$6:$N$231,14,FALSE),0)</f>
        <v>0</v>
      </c>
      <c r="AA8" s="134"/>
    </row>
    <row r="9" spans="1:27" s="3" customFormat="1" x14ac:dyDescent="0.25">
      <c r="A9" s="472"/>
      <c r="B9" s="579" t="s">
        <v>358</v>
      </c>
      <c r="C9" s="586" t="s">
        <v>359</v>
      </c>
      <c r="D9" s="586" t="s">
        <v>239</v>
      </c>
      <c r="E9" s="587">
        <v>45034</v>
      </c>
      <c r="F9" s="585">
        <v>14</v>
      </c>
      <c r="G9" s="583">
        <f>COUNTIF(J9:AA9,"&gt;0")</f>
        <v>2</v>
      </c>
      <c r="H9" s="584">
        <f>SUM(J9:AB9)</f>
        <v>11</v>
      </c>
      <c r="I9" s="585">
        <f>RANK(H9,$H$6:$H$47)</f>
        <v>4</v>
      </c>
      <c r="J9" s="379">
        <f>_xlfn.IFNA(VLOOKUP(CONCATENATE($J$5,$B9,$C9),CAP!$A$6:$N$200,14,FALSE),0)</f>
        <v>0</v>
      </c>
      <c r="K9" s="146">
        <f>_xlfn.IFNA(VLOOKUP(CONCATENATE($K$5,$B9,$C9),ALB!$A$6:$N$200,14,FALSE),0)</f>
        <v>0</v>
      </c>
      <c r="L9" s="146">
        <f>_xlfn.IFNA(VLOOKUP(CONCATENATE($L$5,$B9,$C9),'ESP1'!$A$6:$N$200,14,FALSE),0)</f>
        <v>0</v>
      </c>
      <c r="M9" s="146">
        <f>_xlfn.IFNA(VLOOKUP(CONCATENATE($M$5,$B9,$C9),DARD!$A$6:$N$135,14,FALSE),0)</f>
        <v>0</v>
      </c>
      <c r="N9" s="146">
        <f>_xlfn.IFNA(VLOOKUP(CONCATENATE($N$5,$B9,$C9),AVON!$A$6:$N$144,14,FALSE),0)</f>
        <v>2</v>
      </c>
      <c r="O9" s="146">
        <f>_xlfn.IFNA(VLOOKUP(CONCATENATE($O$5,$B9,$C9),MUR!$A$6:$N$203,14,FALSE),0)</f>
        <v>0</v>
      </c>
      <c r="P9" s="146">
        <f>_xlfn.IFNA(VLOOKUP(CONCATENATE($P$5,$B9,$C9),BAL!$A$6:$N$200,14,FALSE),0)</f>
        <v>0</v>
      </c>
      <c r="Q9" s="146">
        <f>_xlfn.IFNA(VLOOKUP(CONCATENATE($Q$5,$B9,$C9),KAL!$A$6:$N$199,14,FALSE),0)</f>
        <v>9</v>
      </c>
      <c r="R9" s="146">
        <f>_xlfn.IFNA(VLOOKUP(CONCATENATE($R$5,$B9,$C9),KEL!$A$6:$N$200,14,FALSE),0)</f>
        <v>0</v>
      </c>
      <c r="S9" s="146">
        <f>_xlfn.IFNA(VLOOKUP(CONCATENATE($S$5,$B9,$C9),'ESP2'!$A$6:$N$194,14,FALSE),0)</f>
        <v>0</v>
      </c>
      <c r="T9" s="146">
        <f>_xlfn.IFNA(VLOOKUP(CONCATENATE($T$5,$B9,$C9),MOON!$A$6:$N$198,14,FALSE),0)</f>
        <v>0</v>
      </c>
      <c r="U9" s="146">
        <f>_xlfn.IFNA(VLOOKUP(CONCATENATE($U$5,$B9,$C9),DRY!$A$6:$N$198,14,FALSE),0)</f>
        <v>0</v>
      </c>
      <c r="V9" s="146">
        <f>_xlfn.IFNA(VLOOKUP(CONCATENATE($W$5,$B9,$C9),WALL!$A$6:$N$198,14,FALSE),0)</f>
        <v>0</v>
      </c>
      <c r="W9" s="146">
        <f>_xlfn.IFNA(VLOOKUP(CONCATENATE($W$5,$B9,$C9),'23SC'!$A$6:$N$198,14,FALSE),0)</f>
        <v>0</v>
      </c>
      <c r="X9" s="146">
        <f>_xlfn.IFNA(VLOOKUP(CONCATENATE($X$5,$B9,$C9),GID!$A$6:$N$198,14,FALSE),0)</f>
        <v>0</v>
      </c>
      <c r="Y9" s="146"/>
      <c r="Z9" s="147">
        <f>_xlfn.IFNA(VLOOKUP(CONCATENATE($Z$5,$B9,$C9),'23SC'!$A$6:$N$231,14,FALSE),0)</f>
        <v>0</v>
      </c>
      <c r="AA9" s="134"/>
    </row>
    <row r="10" spans="1:27" s="3" customFormat="1" x14ac:dyDescent="0.25">
      <c r="A10" s="472"/>
      <c r="B10" s="579" t="s">
        <v>309</v>
      </c>
      <c r="C10" s="586" t="s">
        <v>355</v>
      </c>
      <c r="D10" s="586" t="s">
        <v>311</v>
      </c>
      <c r="E10" s="587">
        <v>45107</v>
      </c>
      <c r="F10" s="585">
        <v>14</v>
      </c>
      <c r="G10" s="583">
        <f>COUNTIF(J10:AA10,"&gt;0")</f>
        <v>2</v>
      </c>
      <c r="H10" s="584">
        <f>SUM(J10:AB10)</f>
        <v>10</v>
      </c>
      <c r="I10" s="585">
        <f>RANK(H10,$H$6:$H$47)</f>
        <v>5</v>
      </c>
      <c r="J10" s="379">
        <f>_xlfn.IFNA(VLOOKUP(CONCATENATE($J$5,$B10,$C10),CAP!$A$6:$N$200,14,FALSE),0)</f>
        <v>0</v>
      </c>
      <c r="K10" s="146">
        <f>_xlfn.IFNA(VLOOKUP(CONCATENATE($K$5,$B10,$C10),ALB!$A$6:$N$200,14,FALSE),0)</f>
        <v>0</v>
      </c>
      <c r="L10" s="146">
        <f>_xlfn.IFNA(VLOOKUP(CONCATENATE($L$5,$B10,$C10),'ESP1'!$A$6:$N$200,14,FALSE),0)</f>
        <v>0</v>
      </c>
      <c r="M10" s="146">
        <f>_xlfn.IFNA(VLOOKUP(CONCATENATE($M$5,$B10,$C10),DARD!$A$6:$N$135,14,FALSE),0)</f>
        <v>8</v>
      </c>
      <c r="N10" s="146">
        <f>_xlfn.IFNA(VLOOKUP(CONCATENATE($N$5,$B10,$C10),AVON!$A$6:$N$144,14,FALSE),0)</f>
        <v>0</v>
      </c>
      <c r="O10" s="146">
        <f>_xlfn.IFNA(VLOOKUP(CONCATENATE($O$5,$B10,$C10),MUR!$A$6:$N$203,14,FALSE),0)</f>
        <v>2</v>
      </c>
      <c r="P10" s="146">
        <f>_xlfn.IFNA(VLOOKUP(CONCATENATE($P$5,$B10,$C10),BAL!$A$6:$N$200,14,FALSE),0)</f>
        <v>0</v>
      </c>
      <c r="Q10" s="146">
        <f>_xlfn.IFNA(VLOOKUP(CONCATENATE($Q$5,$B10,$C10),KAL!$A$6:$N$199,14,FALSE),0)</f>
        <v>0</v>
      </c>
      <c r="R10" s="146">
        <f>_xlfn.IFNA(VLOOKUP(CONCATENATE($R$5,$B10,$C10),KEL!$A$6:$N$200,14,FALSE),0)</f>
        <v>0</v>
      </c>
      <c r="S10" s="146">
        <f>_xlfn.IFNA(VLOOKUP(CONCATENATE($S$5,$B10,$C10),'ESP2'!$A$6:$N$194,14,FALSE),0)</f>
        <v>0</v>
      </c>
      <c r="T10" s="146">
        <f>_xlfn.IFNA(VLOOKUP(CONCATENATE($T$5,$B10,$C10),MOON!$A$6:$N$198,14,FALSE),0)</f>
        <v>0</v>
      </c>
      <c r="U10" s="146">
        <f>_xlfn.IFNA(VLOOKUP(CONCATENATE($U$5,$B10,$C10),DRY!$A$6:$N$198,14,FALSE),0)</f>
        <v>0</v>
      </c>
      <c r="V10" s="146">
        <f>_xlfn.IFNA(VLOOKUP(CONCATENATE($W$5,$B10,$C10),WALL!$A$6:$N$198,14,FALSE),0)</f>
        <v>0</v>
      </c>
      <c r="W10" s="146">
        <f>_xlfn.IFNA(VLOOKUP(CONCATENATE($W$5,$B10,$C10),'23SC'!$A$6:$N$198,14,FALSE),0)</f>
        <v>0</v>
      </c>
      <c r="X10" s="146">
        <f>_xlfn.IFNA(VLOOKUP(CONCATENATE($X$5,$B10,$C10),GID!$A$6:$N$198,14,FALSE),0)</f>
        <v>0</v>
      </c>
      <c r="Y10" s="146"/>
      <c r="Z10" s="147">
        <f>_xlfn.IFNA(VLOOKUP(CONCATENATE($Z$5,$B10,$C10),'23SC'!$A$6:$N$231,14,FALSE),0)</f>
        <v>0</v>
      </c>
      <c r="AA10" s="134"/>
    </row>
    <row r="11" spans="1:27" ht="14.4" thickBot="1" x14ac:dyDescent="0.3">
      <c r="A11" s="472"/>
      <c r="B11" s="593" t="s">
        <v>344</v>
      </c>
      <c r="C11" s="594" t="s">
        <v>345</v>
      </c>
      <c r="D11" s="594" t="s">
        <v>239</v>
      </c>
      <c r="E11" s="595">
        <v>45038</v>
      </c>
      <c r="F11" s="596">
        <v>12</v>
      </c>
      <c r="G11" s="597">
        <f>COUNTIF(J11:AA11,"&gt;0")</f>
        <v>2</v>
      </c>
      <c r="H11" s="598">
        <f>SUM(J11:AB11)</f>
        <v>8</v>
      </c>
      <c r="I11" s="596">
        <f>RANK(H11,$H$6:$H$47)</f>
        <v>6</v>
      </c>
      <c r="J11" s="379">
        <f>_xlfn.IFNA(VLOOKUP(CONCATENATE($J$5,$B11,$C11),CAP!$A$6:$N$200,14,FALSE),0)</f>
        <v>0</v>
      </c>
      <c r="K11" s="146">
        <f>_xlfn.IFNA(VLOOKUP(CONCATENATE($K$5,$B11,$C11),ALB!$A$6:$N$200,14,FALSE),0)</f>
        <v>0</v>
      </c>
      <c r="L11" s="146">
        <f>_xlfn.IFNA(VLOOKUP(CONCATENATE($L$5,$B11,$C11),'ESP1'!$A$6:$N$200,14,FALSE),0)</f>
        <v>0</v>
      </c>
      <c r="M11" s="146">
        <f>_xlfn.IFNA(VLOOKUP(CONCATENATE($M$5,$B11,$C11),DARD!$A$6:$N$135,14,FALSE),0)</f>
        <v>0</v>
      </c>
      <c r="N11" s="146">
        <f>_xlfn.IFNA(VLOOKUP(CONCATENATE($N$5,$B11,$C11),AVON!$A$6:$N$144,14,FALSE),0)</f>
        <v>2</v>
      </c>
      <c r="O11" s="146">
        <f>_xlfn.IFNA(VLOOKUP(CONCATENATE($O$5,$B11,$C11),MUR!$A$6:$N$203,14,FALSE),0)</f>
        <v>0</v>
      </c>
      <c r="P11" s="146">
        <f>_xlfn.IFNA(VLOOKUP(CONCATENATE($P$5,$B11,$C11),BAL!$A$6:$N$200,14,FALSE),0)</f>
        <v>0</v>
      </c>
      <c r="Q11" s="146">
        <f>_xlfn.IFNA(VLOOKUP(CONCATENATE($Q$5,$B11,$C11),KAL!$A$6:$N$199,14,FALSE),0)</f>
        <v>0</v>
      </c>
      <c r="R11" s="146">
        <f>_xlfn.IFNA(VLOOKUP(CONCATENATE($R$5,$B11,$C11),KEL!$A$6:$N$200,14,FALSE),0)</f>
        <v>0</v>
      </c>
      <c r="S11" s="146">
        <f>_xlfn.IFNA(VLOOKUP(CONCATENATE($S$5,$B11,$C11),'ESP2'!$A$6:$N$194,14,FALSE),0)</f>
        <v>0</v>
      </c>
      <c r="T11" s="146">
        <f>_xlfn.IFNA(VLOOKUP(CONCATENATE($T$5,$B11,$C11),MOON!$A$6:$N$198,14,FALSE),0)</f>
        <v>6</v>
      </c>
      <c r="U11" s="146">
        <f>_xlfn.IFNA(VLOOKUP(CONCATENATE($U$5,$B11,$C11),DRY!$A$6:$N$198,14,FALSE),0)</f>
        <v>0</v>
      </c>
      <c r="V11" s="146">
        <f>_xlfn.IFNA(VLOOKUP(CONCATENATE($W$5,$B11,$C11),WALL!$A$6:$N$198,14,FALSE),0)</f>
        <v>0</v>
      </c>
      <c r="W11" s="146">
        <f>_xlfn.IFNA(VLOOKUP(CONCATENATE($W$5,$B11,$C11),'23SC'!$A$6:$N$198,14,FALSE),0)</f>
        <v>0</v>
      </c>
      <c r="X11" s="146">
        <f>_xlfn.IFNA(VLOOKUP(CONCATENATE($X$5,$B11,$C11),GID!$A$6:$N$198,14,FALSE),0)</f>
        <v>0</v>
      </c>
      <c r="Y11" s="146"/>
      <c r="Z11" s="147">
        <f>_xlfn.IFNA(VLOOKUP(CONCATENATE($Z$5,$B11,$C11),'23SC'!$A$6:$N$231,14,FALSE),0)</f>
        <v>0</v>
      </c>
      <c r="AA11" s="134"/>
    </row>
    <row r="12" spans="1:27" x14ac:dyDescent="0.25">
      <c r="A12" s="472"/>
      <c r="B12" s="611" t="s">
        <v>479</v>
      </c>
      <c r="C12" s="142" t="s">
        <v>996</v>
      </c>
      <c r="D12" s="142" t="s">
        <v>481</v>
      </c>
      <c r="E12" s="612">
        <v>45170</v>
      </c>
      <c r="F12" s="613">
        <v>11</v>
      </c>
      <c r="G12" s="609">
        <f>COUNTIF(J12:AA12,"&gt;0")</f>
        <v>2</v>
      </c>
      <c r="H12" s="610">
        <f>SUM(J12:AB12)</f>
        <v>7</v>
      </c>
      <c r="I12" s="365">
        <f>RANK(H12,$H$6:$H$47)</f>
        <v>8</v>
      </c>
      <c r="J12" s="379">
        <f>_xlfn.IFNA(VLOOKUP(CONCATENATE($J$5,$B12,$C12),CAP!$A$6:$N$200,14,FALSE),0)</f>
        <v>0</v>
      </c>
      <c r="K12" s="146">
        <f>_xlfn.IFNA(VLOOKUP(CONCATENATE($K$5,$B12,$C12),ALB!$A$6:$N$200,14,FALSE),0)</f>
        <v>0</v>
      </c>
      <c r="L12" s="146">
        <f>_xlfn.IFNA(VLOOKUP(CONCATENATE($L$5,$B12,$C12),'ESP1'!$A$6:$N$200,14,FALSE),0)</f>
        <v>0</v>
      </c>
      <c r="M12" s="146">
        <f>_xlfn.IFNA(VLOOKUP(CONCATENATE($M$5,$B12,$C12),DARD!$A$6:$N$135,14,FALSE),0)</f>
        <v>0</v>
      </c>
      <c r="N12" s="146">
        <f>_xlfn.IFNA(VLOOKUP(CONCATENATE($N$5,$B12,$C12),AVON!$A$6:$N$144,14,FALSE),0)</f>
        <v>0</v>
      </c>
      <c r="O12" s="146">
        <f>_xlfn.IFNA(VLOOKUP(CONCATENATE($O$5,$B12,$C12),MUR!$A$6:$N$203,14,FALSE),0)</f>
        <v>0</v>
      </c>
      <c r="P12" s="146">
        <f>_xlfn.IFNA(VLOOKUP(CONCATENATE($P$5,$B12,$C12),BAL!$A$6:$N$200,14,FALSE),0)</f>
        <v>0</v>
      </c>
      <c r="Q12" s="146">
        <f>_xlfn.IFNA(VLOOKUP(CONCATENATE($Q$5,$B12,$C12),KAL!$A$6:$N$199,14,FALSE),0)</f>
        <v>0</v>
      </c>
      <c r="R12" s="146">
        <f>_xlfn.IFNA(VLOOKUP(CONCATENATE($R$5,$B12,$C12),KEL!$A$6:$N$200,14,FALSE),0)</f>
        <v>0</v>
      </c>
      <c r="S12" s="146">
        <f>_xlfn.IFNA(VLOOKUP(CONCATENATE($S$5,$B12,$C12),'ESP2'!$A$6:$N$194,14,FALSE),0)</f>
        <v>0</v>
      </c>
      <c r="T12" s="146">
        <f>_xlfn.IFNA(VLOOKUP(CONCATENATE($T$5,$B12,$C12),MOON!$A$6:$N$198,14,FALSE),0)</f>
        <v>0</v>
      </c>
      <c r="U12" s="146">
        <f>_xlfn.IFNA(VLOOKUP(CONCATENATE($U$5,$B12,$C12),DRY!$A$6:$N$198,14,FALSE),0)</f>
        <v>6</v>
      </c>
      <c r="V12" s="146">
        <f>_xlfn.IFNA(VLOOKUP(CONCATENATE($W$5,$B12,$C12),WALL!$A$6:$N$198,14,FALSE),0)</f>
        <v>0</v>
      </c>
      <c r="W12" s="146">
        <f>_xlfn.IFNA(VLOOKUP(CONCATENATE($W$5,$B12,$C12),'23SC'!$A$6:$N$198,14,FALSE),0)</f>
        <v>0</v>
      </c>
      <c r="X12" s="146">
        <f>_xlfn.IFNA(VLOOKUP(CONCATENATE($X$5,$B12,$C12),GID!$A$6:$N$198,14,FALSE),0)</f>
        <v>1</v>
      </c>
      <c r="Y12" s="146"/>
      <c r="Z12" s="147"/>
      <c r="AA12" s="134"/>
    </row>
    <row r="13" spans="1:27" x14ac:dyDescent="0.25">
      <c r="A13" s="472"/>
      <c r="B13" s="362" t="s">
        <v>334</v>
      </c>
      <c r="C13" s="351" t="s">
        <v>335</v>
      </c>
      <c r="D13" s="351" t="s">
        <v>336</v>
      </c>
      <c r="E13" s="367">
        <v>45045</v>
      </c>
      <c r="F13" s="352">
        <v>14</v>
      </c>
      <c r="G13" s="353">
        <f>COUNTIF(J13:AA13,"&gt;0")</f>
        <v>1</v>
      </c>
      <c r="H13" s="366">
        <f>SUM(J13:AB13)</f>
        <v>8</v>
      </c>
      <c r="I13" s="352">
        <f>RANK(H13,$H$6:$H$47)</f>
        <v>6</v>
      </c>
      <c r="J13" s="379">
        <f>_xlfn.IFNA(VLOOKUP(CONCATENATE($J$5,$B13,$C13),CAP!$A$6:$N$200,14,FALSE),0)</f>
        <v>0</v>
      </c>
      <c r="K13" s="146">
        <f>_xlfn.IFNA(VLOOKUP(CONCATENATE($K$5,$B13,$C13),ALB!$A$6:$N$200,14,FALSE),0)</f>
        <v>0</v>
      </c>
      <c r="L13" s="146">
        <f>_xlfn.IFNA(VLOOKUP(CONCATENATE($L$5,$B13,$C13),'ESP1'!$A$6:$N$200,14,FALSE),0)</f>
        <v>0</v>
      </c>
      <c r="M13" s="146">
        <f>_xlfn.IFNA(VLOOKUP(CONCATENATE($M$5,$B13,$C13),DARD!$A$6:$N$135,14,FALSE),0)</f>
        <v>0</v>
      </c>
      <c r="N13" s="146">
        <f>_xlfn.IFNA(VLOOKUP(CONCATENATE($N$5,$B13,$C13),AVON!$A$6:$N$144,14,FALSE),0)</f>
        <v>8</v>
      </c>
      <c r="O13" s="146">
        <f>_xlfn.IFNA(VLOOKUP(CONCATENATE($O$5,$B13,$C13),MUR!$A$6:$N$203,14,FALSE),0)</f>
        <v>0</v>
      </c>
      <c r="P13" s="146">
        <f>_xlfn.IFNA(VLOOKUP(CONCATENATE($P$5,$B13,$C13),BAL!$A$6:$N$200,14,FALSE),0)</f>
        <v>0</v>
      </c>
      <c r="Q13" s="146">
        <f>_xlfn.IFNA(VLOOKUP(CONCATENATE($Q$5,$B13,$C13),KAL!$A$6:$N$199,14,FALSE),0)</f>
        <v>0</v>
      </c>
      <c r="R13" s="146">
        <f>_xlfn.IFNA(VLOOKUP(CONCATENATE($R$5,$B13,$C13),KEL!$A$6:$N$200,14,FALSE),0)</f>
        <v>0</v>
      </c>
      <c r="S13" s="146">
        <f>_xlfn.IFNA(VLOOKUP(CONCATENATE($S$5,$B13,$C13),'ESP2'!$A$6:$N$194,14,FALSE),0)</f>
        <v>0</v>
      </c>
      <c r="T13" s="146">
        <f>_xlfn.IFNA(VLOOKUP(CONCATENATE($T$5,$B13,$C13),MOON!$A$6:$N$198,14,FALSE),0)</f>
        <v>0</v>
      </c>
      <c r="U13" s="146">
        <f>_xlfn.IFNA(VLOOKUP(CONCATENATE($U$5,$B13,$C13),DRY!$A$6:$N$198,14,FALSE),0)</f>
        <v>0</v>
      </c>
      <c r="V13" s="146">
        <f>_xlfn.IFNA(VLOOKUP(CONCATENATE($W$5,$B13,$C13),WALL!$A$6:$N$198,14,FALSE),0)</f>
        <v>0</v>
      </c>
      <c r="W13" s="146">
        <f>_xlfn.IFNA(VLOOKUP(CONCATENATE($W$5,$B13,$C13),'23SC'!$A$6:$N$198,14,FALSE),0)</f>
        <v>0</v>
      </c>
      <c r="X13" s="146">
        <f>_xlfn.IFNA(VLOOKUP(CONCATENATE($X$5,$B13,$C13),GID!$A$6:$N$198,14,FALSE),0)</f>
        <v>0</v>
      </c>
      <c r="Y13" s="146"/>
      <c r="Z13" s="147">
        <f>_xlfn.IFNA(VLOOKUP(CONCATENATE($Z$5,$B13,$C13),'23SC'!$A$6:$N$231,14,FALSE),0)</f>
        <v>0</v>
      </c>
      <c r="AA13" s="134"/>
    </row>
    <row r="14" spans="1:27" x14ac:dyDescent="0.25">
      <c r="A14" s="472"/>
      <c r="B14" s="362" t="s">
        <v>340</v>
      </c>
      <c r="C14" s="351" t="s">
        <v>341</v>
      </c>
      <c r="D14" s="351" t="s">
        <v>187</v>
      </c>
      <c r="E14" s="367">
        <v>45047</v>
      </c>
      <c r="F14" s="352">
        <v>13</v>
      </c>
      <c r="G14" s="353">
        <f>COUNTIF(J14:AA14,"&gt;0")</f>
        <v>1</v>
      </c>
      <c r="H14" s="366">
        <f>SUM(J14:AB14)</f>
        <v>7</v>
      </c>
      <c r="I14" s="352">
        <f>RANK(H14,$H$6:$H$47)</f>
        <v>8</v>
      </c>
      <c r="J14" s="379">
        <f>_xlfn.IFNA(VLOOKUP(CONCATENATE($J$5,$B14,$C14),CAP!$A$6:$N$200,14,FALSE),0)</f>
        <v>0</v>
      </c>
      <c r="K14" s="146">
        <f>_xlfn.IFNA(VLOOKUP(CONCATENATE($K$5,$B14,$C14),ALB!$A$6:$N$200,14,FALSE),0)</f>
        <v>0</v>
      </c>
      <c r="L14" s="146">
        <f>_xlfn.IFNA(VLOOKUP(CONCATENATE($L$5,$B14,$C14),'ESP1'!$A$6:$N$200,14,FALSE),0)</f>
        <v>0</v>
      </c>
      <c r="M14" s="146">
        <f>_xlfn.IFNA(VLOOKUP(CONCATENATE($M$5,$B14,$C14),DARD!$A$6:$N$135,14,FALSE),0)</f>
        <v>0</v>
      </c>
      <c r="N14" s="146">
        <f>_xlfn.IFNA(VLOOKUP(CONCATENATE($N$5,$B14,$C14),AVON!$A$6:$N$144,14,FALSE),0)</f>
        <v>0</v>
      </c>
      <c r="O14" s="146">
        <f>_xlfn.IFNA(VLOOKUP(CONCATENATE($O$5,$B14,$C14),MUR!$A$6:$N$203,14,FALSE),0)</f>
        <v>0</v>
      </c>
      <c r="P14" s="146">
        <f>_xlfn.IFNA(VLOOKUP(CONCATENATE($P$5,$B14,$C14),BAL!$A$6:$N$200,14,FALSE),0)</f>
        <v>0</v>
      </c>
      <c r="Q14" s="146">
        <f>_xlfn.IFNA(VLOOKUP(CONCATENATE($Q$5,$B14,$C14),KAL!$A$6:$N$199,14,FALSE),0)</f>
        <v>0</v>
      </c>
      <c r="R14" s="146">
        <f>_xlfn.IFNA(VLOOKUP(CONCATENATE($R$5,$B14,$C14),KEL!$A$6:$N$200,14,FALSE),0)</f>
        <v>0</v>
      </c>
      <c r="S14" s="146">
        <f>_xlfn.IFNA(VLOOKUP(CONCATENATE($S$5,$B14,$C14),'ESP2'!$A$6:$N$194,14,FALSE),0)</f>
        <v>0</v>
      </c>
      <c r="T14" s="146">
        <f>_xlfn.IFNA(VLOOKUP(CONCATENATE($T$5,$B14,$C14),MOON!$A$6:$N$198,14,FALSE),0)</f>
        <v>0</v>
      </c>
      <c r="U14" s="146">
        <f>_xlfn.IFNA(VLOOKUP(CONCATENATE($U$5,$B14,$C14),DRY!$A$6:$N$198,14,FALSE),0)</f>
        <v>7</v>
      </c>
      <c r="V14" s="146">
        <f>_xlfn.IFNA(VLOOKUP(CONCATENATE($W$5,$B14,$C14),WALL!$A$6:$N$198,14,FALSE),0)</f>
        <v>0</v>
      </c>
      <c r="W14" s="146">
        <f>_xlfn.IFNA(VLOOKUP(CONCATENATE($W$5,$B14,$C14),'23SC'!$A$6:$N$198,14,FALSE),0)</f>
        <v>0</v>
      </c>
      <c r="X14" s="146">
        <f>_xlfn.IFNA(VLOOKUP(CONCATENATE($X$5,$B14,$C14),GID!$A$6:$N$198,14,FALSE),0)</f>
        <v>0</v>
      </c>
      <c r="Y14" s="146"/>
      <c r="Z14" s="147">
        <f>_xlfn.IFNA(VLOOKUP(CONCATENATE($Z$5,$B14,$C14),'23SC'!$A$6:$N$231,14,FALSE),0)</f>
        <v>0</v>
      </c>
      <c r="AA14" s="134"/>
    </row>
    <row r="15" spans="1:27" x14ac:dyDescent="0.25">
      <c r="A15" s="472"/>
      <c r="B15" s="362" t="s">
        <v>429</v>
      </c>
      <c r="C15" s="351" t="s">
        <v>346</v>
      </c>
      <c r="D15" s="351" t="s">
        <v>347</v>
      </c>
      <c r="E15" s="367">
        <v>45044</v>
      </c>
      <c r="F15" s="352">
        <v>14</v>
      </c>
      <c r="G15" s="353">
        <f>COUNTIF(J15:AA15,"&gt;0")</f>
        <v>1</v>
      </c>
      <c r="H15" s="366">
        <f>SUM(J15:AB15)</f>
        <v>5</v>
      </c>
      <c r="I15" s="352">
        <f>RANK(H15,$H$6:$H$47)</f>
        <v>11</v>
      </c>
      <c r="J15" s="379">
        <f>_xlfn.IFNA(VLOOKUP(CONCATENATE($J$5,$B15,$C15),CAP!$A$6:$N$200,14,FALSE),0)</f>
        <v>0</v>
      </c>
      <c r="K15" s="146">
        <f>_xlfn.IFNA(VLOOKUP(CONCATENATE($K$5,$B15,$C15),ALB!$A$6:$N$200,14,FALSE),0)</f>
        <v>0</v>
      </c>
      <c r="L15" s="146">
        <f>_xlfn.IFNA(VLOOKUP(CONCATENATE($L$5,$B15,$C15),'ESP1'!$A$6:$N$200,14,FALSE),0)</f>
        <v>0</v>
      </c>
      <c r="M15" s="146">
        <f>_xlfn.IFNA(VLOOKUP(CONCATENATE($M$5,$B15,$C15),DARD!$A$6:$N$135,14,FALSE),0)</f>
        <v>0</v>
      </c>
      <c r="N15" s="146">
        <f>_xlfn.IFNA(VLOOKUP(CONCATENATE($N$5,$B15,$C15),AVON!$A$6:$N$144,14,FALSE),0)</f>
        <v>0</v>
      </c>
      <c r="O15" s="146">
        <f>_xlfn.IFNA(VLOOKUP(CONCATENATE($O$5,$B15,$C15),MUR!$A$6:$N$203,14,FALSE),0)</f>
        <v>0</v>
      </c>
      <c r="P15" s="146">
        <f>_xlfn.IFNA(VLOOKUP(CONCATENATE($P$5,$B15,$C15),BAL!$A$6:$N$200,14,FALSE),0)</f>
        <v>0</v>
      </c>
      <c r="Q15" s="146">
        <f>_xlfn.IFNA(VLOOKUP(CONCATENATE($Q$5,$B15,$C15),KAL!$A$6:$N$199,14,FALSE),0)</f>
        <v>0</v>
      </c>
      <c r="R15" s="146">
        <f>_xlfn.IFNA(VLOOKUP(CONCATENATE($R$5,$B15,$C15),KEL!$A$6:$N$200,14,FALSE),0)</f>
        <v>0</v>
      </c>
      <c r="S15" s="146">
        <f>_xlfn.IFNA(VLOOKUP(CONCATENATE($S$5,$B15,$C15),'ESP2'!$A$6:$N$194,14,FALSE),0)</f>
        <v>0</v>
      </c>
      <c r="T15" s="146">
        <f>_xlfn.IFNA(VLOOKUP(CONCATENATE($T$5,$B15,$C15),MOON!$A$6:$N$198,14,FALSE),0)</f>
        <v>0</v>
      </c>
      <c r="U15" s="146">
        <f>_xlfn.IFNA(VLOOKUP(CONCATENATE($U$5,$B15,$C15),DRY!$A$6:$N$198,14,FALSE),0)</f>
        <v>0</v>
      </c>
      <c r="V15" s="146">
        <f>_xlfn.IFNA(VLOOKUP(CONCATENATE($W$5,$B15,$C15),WALL!$A$6:$N$198,14,FALSE),0)</f>
        <v>5</v>
      </c>
      <c r="W15" s="146">
        <f>_xlfn.IFNA(VLOOKUP(CONCATENATE($W$5,$B15,$C15),'23SC'!$A$6:$N$198,14,FALSE),0)</f>
        <v>0</v>
      </c>
      <c r="X15" s="146">
        <f>_xlfn.IFNA(VLOOKUP(CONCATENATE($X$5,$B15,$C15),GID!$A$6:$N$198,14,FALSE),0)</f>
        <v>0</v>
      </c>
      <c r="Y15" s="146"/>
      <c r="Z15" s="374">
        <f>_xlfn.IFNA(VLOOKUP(CONCATENATE($Z$5,$B15,$C15),'23SC'!$A$6:$N$231,14,FALSE),0)</f>
        <v>0</v>
      </c>
      <c r="AA15" s="134"/>
    </row>
    <row r="16" spans="1:27" x14ac:dyDescent="0.25">
      <c r="A16" s="472"/>
      <c r="B16" s="362" t="s">
        <v>413</v>
      </c>
      <c r="C16" s="351" t="s">
        <v>427</v>
      </c>
      <c r="D16" s="351" t="s">
        <v>351</v>
      </c>
      <c r="E16" s="367">
        <v>45031</v>
      </c>
      <c r="F16" s="352">
        <v>15</v>
      </c>
      <c r="G16" s="353">
        <f>COUNTIF(J16:AA16,"&gt;0")</f>
        <v>1</v>
      </c>
      <c r="H16" s="366">
        <f>SUM(J16:AB16)</f>
        <v>2</v>
      </c>
      <c r="I16" s="352">
        <f>RANK(H16,$H$6:$H$47)</f>
        <v>14</v>
      </c>
      <c r="J16" s="379">
        <f>_xlfn.IFNA(VLOOKUP(CONCATENATE($J$5,$B16,$C16),CAP!$A$6:$N$200,14,FALSE),0)</f>
        <v>0</v>
      </c>
      <c r="K16" s="146">
        <f>_xlfn.IFNA(VLOOKUP(CONCATENATE($K$5,$B16,$C16),ALB!$A$6:$N$200,14,FALSE),0)</f>
        <v>0</v>
      </c>
      <c r="L16" s="146">
        <f>_xlfn.IFNA(VLOOKUP(CONCATENATE($L$5,$B16,$C16),'ESP1'!$A$6:$N$200,14,FALSE),0)</f>
        <v>0</v>
      </c>
      <c r="M16" s="146">
        <f>_xlfn.IFNA(VLOOKUP(CONCATENATE($M$5,$B16,$C16),DARD!$A$6:$N$135,14,FALSE),0)</f>
        <v>0</v>
      </c>
      <c r="N16" s="146">
        <f>_xlfn.IFNA(VLOOKUP(CONCATENATE($N$5,$B16,$C16),AVON!$A$6:$N$144,14,FALSE),0)</f>
        <v>0</v>
      </c>
      <c r="O16" s="146">
        <f>_xlfn.IFNA(VLOOKUP(CONCATENATE($O$5,$B16,$C16),MUR!$A$6:$N$203,14,FALSE),0)</f>
        <v>0</v>
      </c>
      <c r="P16" s="146">
        <f>_xlfn.IFNA(VLOOKUP(CONCATENATE($P$5,$B16,$C16),BAL!$A$6:$N$200,14,FALSE),0)</f>
        <v>0</v>
      </c>
      <c r="Q16" s="146">
        <f>_xlfn.IFNA(VLOOKUP(CONCATENATE($Q$5,$B16,$C16),KAL!$A$6:$N$199,14,FALSE),0)</f>
        <v>0</v>
      </c>
      <c r="R16" s="146">
        <f>_xlfn.IFNA(VLOOKUP(CONCATENATE($R$5,$B16,$C16),KEL!$A$6:$N$200,14,FALSE),0)</f>
        <v>0</v>
      </c>
      <c r="S16" s="146">
        <f>_xlfn.IFNA(VLOOKUP(CONCATENATE($S$5,$B16,$C16),'ESP2'!$A$6:$N$194,14,FALSE),0)</f>
        <v>0</v>
      </c>
      <c r="T16" s="146">
        <f>_xlfn.IFNA(VLOOKUP(CONCATENATE($T$5,$B16,$C16),MOON!$A$6:$N$198,14,FALSE),0)</f>
        <v>0</v>
      </c>
      <c r="U16" s="146">
        <f>_xlfn.IFNA(VLOOKUP(CONCATENATE($U$5,$B16,$C16),DRY!$A$6:$N$198,14,FALSE),0)</f>
        <v>2</v>
      </c>
      <c r="V16" s="146">
        <f>_xlfn.IFNA(VLOOKUP(CONCATENATE($W$5,$B16,$C16),WALL!$A$6:$N$198,14,FALSE),0)</f>
        <v>0</v>
      </c>
      <c r="W16" s="146">
        <f>_xlfn.IFNA(VLOOKUP(CONCATENATE($W$5,$B16,$C16),'23SC'!$A$6:$N$198,14,FALSE),0)</f>
        <v>0</v>
      </c>
      <c r="X16" s="146">
        <f>_xlfn.IFNA(VLOOKUP(CONCATENATE($X$5,$B16,$C16),GID!$A$6:$N$198,14,FALSE),0)</f>
        <v>0</v>
      </c>
      <c r="Y16" s="146"/>
      <c r="Z16" s="374">
        <f>_xlfn.IFNA(VLOOKUP(CONCATENATE($Z$5,$B16,$C16),'23SC'!$A$6:$N$231,14,FALSE),0)</f>
        <v>0</v>
      </c>
      <c r="AA16" s="134"/>
    </row>
    <row r="17" spans="1:27" x14ac:dyDescent="0.25">
      <c r="A17" s="472"/>
      <c r="B17" s="362" t="s">
        <v>300</v>
      </c>
      <c r="C17" s="351" t="s">
        <v>352</v>
      </c>
      <c r="D17" s="351" t="s">
        <v>301</v>
      </c>
      <c r="E17" s="367">
        <v>45029</v>
      </c>
      <c r="F17" s="352">
        <v>15</v>
      </c>
      <c r="G17" s="353">
        <f>COUNTIF(J17:AA17,"&gt;0")</f>
        <v>1</v>
      </c>
      <c r="H17" s="366">
        <f>SUM(J17:AB17)</f>
        <v>2</v>
      </c>
      <c r="I17" s="352">
        <f>RANK(H17,$H$6:$H$47)</f>
        <v>14</v>
      </c>
      <c r="J17" s="379">
        <f>_xlfn.IFNA(VLOOKUP(CONCATENATE($J$5,$B17,$C17),CAP!$A$6:$N$200,14,FALSE),0)</f>
        <v>0</v>
      </c>
      <c r="K17" s="146">
        <f>_xlfn.IFNA(VLOOKUP(CONCATENATE($K$5,$B17,$C17),ALB!$A$6:$N$200,14,FALSE),0)</f>
        <v>0</v>
      </c>
      <c r="L17" s="146">
        <f>_xlfn.IFNA(VLOOKUP(CONCATENATE($L$5,$B17,$C17),'ESP1'!$A$6:$N$200,14,FALSE),0)</f>
        <v>0</v>
      </c>
      <c r="M17" s="146">
        <f>_xlfn.IFNA(VLOOKUP(CONCATENATE($M$5,$B17,$C17),DARD!$A$6:$N$135,14,FALSE),0)</f>
        <v>2</v>
      </c>
      <c r="N17" s="146">
        <f>_xlfn.IFNA(VLOOKUP(CONCATENATE($N$5,$B17,$C17),AVON!$A$6:$N$144,14,FALSE),0)</f>
        <v>0</v>
      </c>
      <c r="O17" s="146">
        <f>_xlfn.IFNA(VLOOKUP(CONCATENATE($O$5,$B17,$C17),MUR!$A$6:$N$203,14,FALSE),0)</f>
        <v>0</v>
      </c>
      <c r="P17" s="146">
        <f>_xlfn.IFNA(VLOOKUP(CONCATENATE($P$5,$B17,$C17),BAL!$A$6:$N$200,14,FALSE),0)</f>
        <v>0</v>
      </c>
      <c r="Q17" s="146">
        <f>_xlfn.IFNA(VLOOKUP(CONCATENATE($Q$5,$B17,$C17),KAL!$A$6:$N$199,14,FALSE),0)</f>
        <v>0</v>
      </c>
      <c r="R17" s="146">
        <f>_xlfn.IFNA(VLOOKUP(CONCATENATE($R$5,$B17,$C17),KEL!$A$6:$N$200,14,FALSE),0)</f>
        <v>0</v>
      </c>
      <c r="S17" s="146">
        <f>_xlfn.IFNA(VLOOKUP(CONCATENATE($S$5,$B17,$C17),'ESP2'!$A$6:$N$194,14,FALSE),0)</f>
        <v>0</v>
      </c>
      <c r="T17" s="146">
        <f>_xlfn.IFNA(VLOOKUP(CONCATENATE($T$5,$B17,$C17),MOON!$A$6:$N$198,14,FALSE),0)</f>
        <v>0</v>
      </c>
      <c r="U17" s="146">
        <f>_xlfn.IFNA(VLOOKUP(CONCATENATE($U$5,$B17,$C17),DRY!$A$6:$N$198,14,FALSE),0)</f>
        <v>0</v>
      </c>
      <c r="V17" s="146">
        <f>_xlfn.IFNA(VLOOKUP(CONCATENATE($W$5,$B17,$C17),WALL!$A$6:$N$198,14,FALSE),0)</f>
        <v>0</v>
      </c>
      <c r="W17" s="146">
        <f>_xlfn.IFNA(VLOOKUP(CONCATENATE($W$5,$B17,$C17),'23SC'!$A$6:$N$198,14,FALSE),0)</f>
        <v>0</v>
      </c>
      <c r="X17" s="146">
        <f>_xlfn.IFNA(VLOOKUP(CONCATENATE($X$5,$B17,$C17),GID!$A$6:$N$198,14,FALSE),0)</f>
        <v>0</v>
      </c>
      <c r="Y17" s="146"/>
      <c r="Z17" s="147">
        <f>_xlfn.IFNA(VLOOKUP(CONCATENATE($Z$5,$B17,$C17),'23SC'!$A$6:$N$231,14,FALSE),0)</f>
        <v>0</v>
      </c>
      <c r="AA17" s="134"/>
    </row>
    <row r="18" spans="1:27" x14ac:dyDescent="0.25">
      <c r="A18" s="472"/>
      <c r="B18" s="362" t="s">
        <v>356</v>
      </c>
      <c r="C18" s="351" t="s">
        <v>357</v>
      </c>
      <c r="D18" s="351" t="s">
        <v>287</v>
      </c>
      <c r="E18" s="367">
        <v>45048</v>
      </c>
      <c r="F18" s="352">
        <v>12</v>
      </c>
      <c r="G18" s="353">
        <f>COUNTIF(J18:AA18,"&gt;0")</f>
        <v>1</v>
      </c>
      <c r="H18" s="366">
        <f>SUM(J18:AB18)</f>
        <v>5</v>
      </c>
      <c r="I18" s="352">
        <f>RANK(H18,$H$6:$H$47)</f>
        <v>11</v>
      </c>
      <c r="J18" s="379">
        <f>_xlfn.IFNA(VLOOKUP(CONCATENATE($J$5,$B18,$C18),CAP!$A$6:$N$200,14,FALSE),0)</f>
        <v>0</v>
      </c>
      <c r="K18" s="146">
        <f>_xlfn.IFNA(VLOOKUP(CONCATENATE($K$5,$B18,$C18),ALB!$A$6:$N$200,14,FALSE),0)</f>
        <v>0</v>
      </c>
      <c r="L18" s="146">
        <f>_xlfn.IFNA(VLOOKUP(CONCATENATE($L$5,$B18,$C18),'ESP1'!$A$6:$N$200,14,FALSE),0)</f>
        <v>0</v>
      </c>
      <c r="M18" s="146">
        <f>_xlfn.IFNA(VLOOKUP(CONCATENATE($M$5,$B18,$C18),DARD!$A$6:$N$135,14,FALSE),0)</f>
        <v>0</v>
      </c>
      <c r="N18" s="146">
        <f>_xlfn.IFNA(VLOOKUP(CONCATENATE($N$5,$B18,$C18),AVON!$A$6:$N$144,14,FALSE),0)</f>
        <v>0</v>
      </c>
      <c r="O18" s="146">
        <f>_xlfn.IFNA(VLOOKUP(CONCATENATE($O$5,$B18,$C18),MUR!$A$6:$N$203,14,FALSE),0)</f>
        <v>0</v>
      </c>
      <c r="P18" s="146">
        <f>_xlfn.IFNA(VLOOKUP(CONCATENATE($P$5,$B18,$C18),BAL!$A$6:$N$200,14,FALSE),0)</f>
        <v>0</v>
      </c>
      <c r="Q18" s="146">
        <f>_xlfn.IFNA(VLOOKUP(CONCATENATE($Q$5,$B18,$C18),KAL!$A$6:$N$199,14,FALSE),0)</f>
        <v>0</v>
      </c>
      <c r="R18" s="146">
        <f>_xlfn.IFNA(VLOOKUP(CONCATENATE($R$5,$B18,$C18),KEL!$A$6:$N$200,14,FALSE),0)</f>
        <v>0</v>
      </c>
      <c r="S18" s="146">
        <f>_xlfn.IFNA(VLOOKUP(CONCATENATE($S$5,$B18,$C18),'ESP2'!$A$6:$N$194,14,FALSE),0)</f>
        <v>0</v>
      </c>
      <c r="T18" s="146">
        <f>_xlfn.IFNA(VLOOKUP(CONCATENATE($T$5,$B18,$C18),MOON!$A$6:$N$198,14,FALSE),0)</f>
        <v>0</v>
      </c>
      <c r="U18" s="146">
        <f>_xlfn.IFNA(VLOOKUP(CONCATENATE($U$5,$B18,$C18),DRY!$A$6:$N$198,14,FALSE),0)</f>
        <v>5</v>
      </c>
      <c r="V18" s="146">
        <f>_xlfn.IFNA(VLOOKUP(CONCATENATE($W$5,$B18,$C18),WALL!$A$6:$N$198,14,FALSE),0)</f>
        <v>0</v>
      </c>
      <c r="W18" s="146">
        <f>_xlfn.IFNA(VLOOKUP(CONCATENATE($W$5,$B18,$C18),'23SC'!$A$6:$N$198,14,FALSE),0)</f>
        <v>0</v>
      </c>
      <c r="X18" s="146">
        <f>_xlfn.IFNA(VLOOKUP(CONCATENATE($X$5,$B18,$C18),GID!$A$6:$N$198,14,FALSE),0)</f>
        <v>0</v>
      </c>
      <c r="Y18" s="146"/>
      <c r="Z18" s="147">
        <f>_xlfn.IFNA(VLOOKUP(CONCATENATE($Z$5,$B18,$C18),'23SC'!$A$6:$N$231,14,FALSE),0)</f>
        <v>0</v>
      </c>
      <c r="AA18" s="134"/>
    </row>
    <row r="19" spans="1:27" s="3" customFormat="1" x14ac:dyDescent="0.25">
      <c r="A19" s="472"/>
      <c r="B19" s="362" t="s">
        <v>360</v>
      </c>
      <c r="C19" s="351" t="s">
        <v>361</v>
      </c>
      <c r="D19" s="351" t="s">
        <v>68</v>
      </c>
      <c r="E19" s="367">
        <v>45028</v>
      </c>
      <c r="F19" s="352">
        <v>15</v>
      </c>
      <c r="G19" s="353">
        <f>COUNTIF(J19:AA19,"&gt;0")</f>
        <v>1</v>
      </c>
      <c r="H19" s="366">
        <f>SUM(J19:AB19)</f>
        <v>2</v>
      </c>
      <c r="I19" s="352">
        <f>RANK(H19,$H$6:$H$47)</f>
        <v>14</v>
      </c>
      <c r="J19" s="379">
        <f>_xlfn.IFNA(VLOOKUP(CONCATENATE($J$5,$B19,$C19),CAP!$A$6:$N$200,14,FALSE),0)</f>
        <v>0</v>
      </c>
      <c r="K19" s="146">
        <f>_xlfn.IFNA(VLOOKUP(CONCATENATE($K$5,$B19,$C19),ALB!$A$6:$N$200,14,FALSE),0)</f>
        <v>0</v>
      </c>
      <c r="L19" s="146">
        <f>_xlfn.IFNA(VLOOKUP(CONCATENATE($L$5,$B19,$C19),'ESP1'!$A$6:$N$200,14,FALSE),0)</f>
        <v>0</v>
      </c>
      <c r="M19" s="146">
        <f>_xlfn.IFNA(VLOOKUP(CONCATENATE($M$5,$B19,$C19),DARD!$A$6:$N$135,14,FALSE),0)</f>
        <v>0</v>
      </c>
      <c r="N19" s="146">
        <f>_xlfn.IFNA(VLOOKUP(CONCATENATE($N$5,$B19,$C19),AVON!$A$6:$N$144,14,FALSE),0)</f>
        <v>0</v>
      </c>
      <c r="O19" s="146">
        <f>_xlfn.IFNA(VLOOKUP(CONCATENATE($O$5,$B19,$C19),MUR!$A$6:$N$203,14,FALSE),0)</f>
        <v>0</v>
      </c>
      <c r="P19" s="146">
        <f>_xlfn.IFNA(VLOOKUP(CONCATENATE($P$5,$B19,$C19),BAL!$A$6:$N$200,14,FALSE),0)</f>
        <v>0</v>
      </c>
      <c r="Q19" s="146">
        <f>_xlfn.IFNA(VLOOKUP(CONCATENATE($Q$5,$B19,$C19),KAL!$A$6:$N$199,14,FALSE),0)</f>
        <v>0</v>
      </c>
      <c r="R19" s="146">
        <f>_xlfn.IFNA(VLOOKUP(CONCATENATE($R$5,$B19,$C19),KEL!$A$6:$N$200,14,FALSE),0)</f>
        <v>0</v>
      </c>
      <c r="S19" s="146">
        <f>_xlfn.IFNA(VLOOKUP(CONCATENATE($S$5,$B19,$C19),'ESP2'!$A$6:$N$194,14,FALSE),0)</f>
        <v>0</v>
      </c>
      <c r="T19" s="146">
        <f>_xlfn.IFNA(VLOOKUP(CONCATENATE($T$5,$B19,$C19),MOON!$A$6:$N$198,14,FALSE),0)</f>
        <v>0</v>
      </c>
      <c r="U19" s="146">
        <f>_xlfn.IFNA(VLOOKUP(CONCATENATE($U$5,$B19,$C19),DRY!$A$6:$N$198,14,FALSE),0)</f>
        <v>2</v>
      </c>
      <c r="V19" s="146">
        <f>_xlfn.IFNA(VLOOKUP(CONCATENATE($W$5,$B19,$C19),WALL!$A$6:$N$198,14,FALSE),0)</f>
        <v>0</v>
      </c>
      <c r="W19" s="146">
        <f>_xlfn.IFNA(VLOOKUP(CONCATENATE($W$5,$B19,$C19),'23SC'!$A$6:$N$198,14,FALSE),0)</f>
        <v>0</v>
      </c>
      <c r="X19" s="146">
        <f>_xlfn.IFNA(VLOOKUP(CONCATENATE($X$5,$B19,$C19),GID!$A$6:$N$198,14,FALSE),0)</f>
        <v>0</v>
      </c>
      <c r="Y19" s="146"/>
      <c r="Z19" s="147">
        <f>_xlfn.IFNA(VLOOKUP(CONCATENATE($Z$5,$B19,$C19),'23SC'!$A$6:$N$231,14,FALSE),0)</f>
        <v>0</v>
      </c>
      <c r="AA19" s="134"/>
    </row>
    <row r="20" spans="1:27" x14ac:dyDescent="0.25">
      <c r="A20" s="472"/>
      <c r="B20" s="362" t="s">
        <v>593</v>
      </c>
      <c r="C20" s="351" t="s">
        <v>594</v>
      </c>
      <c r="D20" s="351" t="s">
        <v>995</v>
      </c>
      <c r="E20" s="367">
        <v>45154</v>
      </c>
      <c r="F20" s="352">
        <v>12</v>
      </c>
      <c r="G20" s="353">
        <f>COUNTIF(J20:AA20,"&gt;0")</f>
        <v>1</v>
      </c>
      <c r="H20" s="366">
        <f>SUM(J20:AB20)</f>
        <v>5</v>
      </c>
      <c r="I20" s="352">
        <f>RANK(H20,$H$6:$H$47)</f>
        <v>11</v>
      </c>
      <c r="J20" s="379">
        <f>_xlfn.IFNA(VLOOKUP(CONCATENATE($J$5,$B20,$C20),CAP!$A$6:$N$200,14,FALSE),0)</f>
        <v>0</v>
      </c>
      <c r="K20" s="146">
        <f>_xlfn.IFNA(VLOOKUP(CONCATENATE($K$5,$B20,$C20),ALB!$A$6:$N$200,14,FALSE),0)</f>
        <v>0</v>
      </c>
      <c r="L20" s="146">
        <f>_xlfn.IFNA(VLOOKUP(CONCATENATE($L$5,$B20,$C20),'ESP1'!$A$6:$N$200,14,FALSE),0)</f>
        <v>0</v>
      </c>
      <c r="M20" s="146">
        <f>_xlfn.IFNA(VLOOKUP(CONCATENATE($M$5,$B20,$C20),DARD!$A$6:$N$135,14,FALSE),0)</f>
        <v>0</v>
      </c>
      <c r="N20" s="146">
        <f>_xlfn.IFNA(VLOOKUP(CONCATENATE($N$5,$B20,$C20),AVON!$A$6:$N$144,14,FALSE),0)</f>
        <v>0</v>
      </c>
      <c r="O20" s="146">
        <f>_xlfn.IFNA(VLOOKUP(CONCATENATE($O$5,$B20,$C20),MUR!$A$6:$N$203,14,FALSE),0)</f>
        <v>5</v>
      </c>
      <c r="P20" s="146">
        <f>_xlfn.IFNA(VLOOKUP(CONCATENATE($P$5,$B20,$C20),BAL!$A$6:$N$200,14,FALSE),0)</f>
        <v>0</v>
      </c>
      <c r="Q20" s="146">
        <f>_xlfn.IFNA(VLOOKUP(CONCATENATE($Q$5,$B20,$C20),KAL!$A$6:$N$199,14,FALSE),0)</f>
        <v>0</v>
      </c>
      <c r="R20" s="146">
        <f>_xlfn.IFNA(VLOOKUP(CONCATENATE($R$5,$B20,$C20),KEL!$A$6:$N$200,14,FALSE),0)</f>
        <v>0</v>
      </c>
      <c r="S20" s="146">
        <f>_xlfn.IFNA(VLOOKUP(CONCATENATE($S$5,$B20,$C20),'ESP2'!$A$6:$N$194,14,FALSE),0)</f>
        <v>0</v>
      </c>
      <c r="T20" s="146">
        <f>_xlfn.IFNA(VLOOKUP(CONCATENATE($T$5,$B20,$C20),MOON!$A$6:$N$198,14,FALSE),0)</f>
        <v>0</v>
      </c>
      <c r="U20" s="146">
        <f>_xlfn.IFNA(VLOOKUP(CONCATENATE($U$5,$B20,$C20),DRY!$A$6:$N$198,14,FALSE),0)</f>
        <v>0</v>
      </c>
      <c r="V20" s="146">
        <f>_xlfn.IFNA(VLOOKUP(CONCATENATE($W$5,$B20,$C20),WALL!$A$6:$N$198,14,FALSE),0)</f>
        <v>0</v>
      </c>
      <c r="W20" s="146">
        <f>_xlfn.IFNA(VLOOKUP(CONCATENATE($W$5,$B20,$C20),'23SC'!$A$6:$N$198,14,FALSE),0)</f>
        <v>0</v>
      </c>
      <c r="X20" s="146">
        <f>_xlfn.IFNA(VLOOKUP(CONCATENATE($X$5,$B20,$C20),GID!$A$6:$N$198,14,FALSE),0)</f>
        <v>0</v>
      </c>
      <c r="Y20" s="146"/>
      <c r="Z20" s="147">
        <f>_xlfn.IFNA(VLOOKUP(CONCATENATE($Z$5,$B20,$C20),'23SC'!$A$6:$N$231,14,FALSE),0)</f>
        <v>0</v>
      </c>
      <c r="AA20" s="134"/>
    </row>
    <row r="21" spans="1:27" x14ac:dyDescent="0.25">
      <c r="A21" s="472"/>
      <c r="B21" s="141" t="s">
        <v>517</v>
      </c>
      <c r="C21" s="148" t="s">
        <v>1108</v>
      </c>
      <c r="D21" s="148" t="s">
        <v>505</v>
      </c>
      <c r="E21" s="149">
        <v>45160</v>
      </c>
      <c r="F21" s="145">
        <v>14</v>
      </c>
      <c r="G21" s="353">
        <f>COUNTIF(J21:AA21,"&gt;0")</f>
        <v>1</v>
      </c>
      <c r="H21" s="366">
        <f>SUM(J21:AB21)</f>
        <v>2</v>
      </c>
      <c r="I21" s="352">
        <f>RANK(H21,$H$6:$H$47)</f>
        <v>14</v>
      </c>
      <c r="J21" s="379">
        <f>_xlfn.IFNA(VLOOKUP(CONCATENATE($J$5,$B21,$C21),CAP!$A$6:$N$200,14,FALSE),0)</f>
        <v>0</v>
      </c>
      <c r="K21" s="146">
        <f>_xlfn.IFNA(VLOOKUP(CONCATENATE($K$5,$B21,$C21),ALB!$A$6:$N$200,14,FALSE),0)</f>
        <v>0</v>
      </c>
      <c r="L21" s="146">
        <f>_xlfn.IFNA(VLOOKUP(CONCATENATE($L$5,$B21,$C21),'ESP1'!$A$6:$N$200,14,FALSE),0)</f>
        <v>0</v>
      </c>
      <c r="M21" s="146">
        <f>_xlfn.IFNA(VLOOKUP(CONCATENATE($M$5,$B21,$C21),DARD!$A$6:$N$135,14,FALSE),0)</f>
        <v>0</v>
      </c>
      <c r="N21" s="146">
        <f>_xlfn.IFNA(VLOOKUP(CONCATENATE($N$5,$B21,$C21),AVON!$A$6:$N$144,14,FALSE),0)</f>
        <v>0</v>
      </c>
      <c r="O21" s="146">
        <f>_xlfn.IFNA(VLOOKUP(CONCATENATE($O$5,$B21,$C21),MUR!$A$6:$N$203,14,FALSE),0)</f>
        <v>0</v>
      </c>
      <c r="P21" s="146">
        <f>_xlfn.IFNA(VLOOKUP(CONCATENATE($P$5,$B21,$C21),BAL!$A$6:$N$200,14,FALSE),0)</f>
        <v>0</v>
      </c>
      <c r="Q21" s="146">
        <f>_xlfn.IFNA(VLOOKUP(CONCATENATE($Q$5,$B21,$C21),KAL!$A$6:$N$199,14,FALSE),0)</f>
        <v>0</v>
      </c>
      <c r="R21" s="146">
        <f>_xlfn.IFNA(VLOOKUP(CONCATENATE($R$5,$B21,$C21),KEL!$A$6:$N$200,14,FALSE),0)</f>
        <v>0</v>
      </c>
      <c r="S21" s="146">
        <f>_xlfn.IFNA(VLOOKUP(CONCATENATE($S$5,$B21,$C21),'ESP2'!$A$6:$N$194,14,FALSE),0)</f>
        <v>0</v>
      </c>
      <c r="T21" s="146">
        <f>_xlfn.IFNA(VLOOKUP(CONCATENATE($T$5,$B21,$C21),MOON!$A$6:$N$198,14,FALSE),0)</f>
        <v>0</v>
      </c>
      <c r="U21" s="146">
        <f>_xlfn.IFNA(VLOOKUP(CONCATENATE($U$5,$B21,$C21),DRY!$A$6:$N$198,14,FALSE),0)</f>
        <v>2</v>
      </c>
      <c r="V21" s="146">
        <f>_xlfn.IFNA(VLOOKUP(CONCATENATE($W$5,$B21,$C21),WALL!$A$6:$N$198,14,FALSE),0)</f>
        <v>0</v>
      </c>
      <c r="W21" s="146">
        <f>_xlfn.IFNA(VLOOKUP(CONCATENATE($W$5,$B21,$C21),'23SC'!$A$6:$N$198,14,FALSE),0)</f>
        <v>0</v>
      </c>
      <c r="X21" s="146">
        <f>_xlfn.IFNA(VLOOKUP(CONCATENATE($X$5,$B21,$C21),GID!$A$6:$N$198,14,FALSE),0)</f>
        <v>0</v>
      </c>
      <c r="Y21" s="146"/>
      <c r="Z21" s="147">
        <f>_xlfn.IFNA(VLOOKUP(CONCATENATE($Z$5,$B21,$C21),'23SC'!$A$6:$N$231,14,FALSE),0)</f>
        <v>0</v>
      </c>
      <c r="AA21" s="134"/>
    </row>
    <row r="22" spans="1:27" x14ac:dyDescent="0.25">
      <c r="A22" s="472"/>
      <c r="B22" s="141" t="s">
        <v>997</v>
      </c>
      <c r="C22" s="148" t="s">
        <v>998</v>
      </c>
      <c r="D22" s="142" t="s">
        <v>999</v>
      </c>
      <c r="E22" s="149">
        <v>45170</v>
      </c>
      <c r="F22" s="145">
        <v>13</v>
      </c>
      <c r="G22" s="353">
        <f>COUNTIF(J22:AA22,"&gt;0")</f>
        <v>1</v>
      </c>
      <c r="H22" s="366">
        <f>SUM(J22:AB22)</f>
        <v>7</v>
      </c>
      <c r="I22" s="352">
        <f>RANK(H22,$H$6:$H$47)</f>
        <v>8</v>
      </c>
      <c r="J22" s="379">
        <f>_xlfn.IFNA(VLOOKUP(CONCATENATE($J$5,$B22,$C22),CAP!$A$6:$N$200,14,FALSE),0)</f>
        <v>0</v>
      </c>
      <c r="K22" s="146">
        <f>_xlfn.IFNA(VLOOKUP(CONCATENATE($K$5,$B22,$C22),ALB!$A$6:$N$200,14,FALSE),0)</f>
        <v>0</v>
      </c>
      <c r="L22" s="146">
        <f>_xlfn.IFNA(VLOOKUP(CONCATENATE($L$5,$B22,$C22),'ESP1'!$A$6:$N$200,14,FALSE),0)</f>
        <v>0</v>
      </c>
      <c r="M22" s="146">
        <f>_xlfn.IFNA(VLOOKUP(CONCATENATE($M$5,$B22,$C22),DARD!$A$6:$N$135,14,FALSE),0)</f>
        <v>0</v>
      </c>
      <c r="N22" s="146">
        <f>_xlfn.IFNA(VLOOKUP(CONCATENATE($N$5,$B22,$C22),AVON!$A$6:$N$144,14,FALSE),0)</f>
        <v>0</v>
      </c>
      <c r="O22" s="146">
        <f>_xlfn.IFNA(VLOOKUP(CONCATENATE($O$5,$B22,$C22),MUR!$A$6:$N$203,14,FALSE),0)</f>
        <v>0</v>
      </c>
      <c r="P22" s="146">
        <f>_xlfn.IFNA(VLOOKUP(CONCATENATE($P$5,$B22,$C22),BAL!$A$6:$N$200,14,FALSE),0)</f>
        <v>0</v>
      </c>
      <c r="Q22" s="146">
        <f>_xlfn.IFNA(VLOOKUP(CONCATENATE($Q$5,$B22,$C22),KAL!$A$6:$N$199,14,FALSE),0)</f>
        <v>0</v>
      </c>
      <c r="R22" s="146">
        <f>_xlfn.IFNA(VLOOKUP(CONCATENATE($R$5,$B22,$C22),KEL!$A$6:$N$200,14,FALSE),0)</f>
        <v>0</v>
      </c>
      <c r="S22" s="146">
        <f>_xlfn.IFNA(VLOOKUP(CONCATENATE($S$5,$B22,$C22),'ESP2'!$A$6:$N$194,14,FALSE),0)</f>
        <v>0</v>
      </c>
      <c r="T22" s="146">
        <f>_xlfn.IFNA(VLOOKUP(CONCATENATE($T$5,$B22,$C22),MOON!$A$6:$N$198,14,FALSE),0)</f>
        <v>0</v>
      </c>
      <c r="U22" s="146">
        <f>_xlfn.IFNA(VLOOKUP(CONCATENATE($U$5,$B22,$C22),DRY!$A$6:$N$198,14,FALSE),0)</f>
        <v>0</v>
      </c>
      <c r="V22" s="146">
        <f>_xlfn.IFNA(VLOOKUP(CONCATENATE($W$5,$B22,$C22),WALL!$A$6:$N$198,14,FALSE),0)</f>
        <v>7</v>
      </c>
      <c r="W22" s="146">
        <f>_xlfn.IFNA(VLOOKUP(CONCATENATE($W$5,$B22,$C22),'23SC'!$A$6:$N$198,14,FALSE),0)</f>
        <v>0</v>
      </c>
      <c r="X22" s="146">
        <f>_xlfn.IFNA(VLOOKUP(CONCATENATE($X$5,$B22,$C22),GID!$A$6:$N$198,14,FALSE),0)</f>
        <v>0</v>
      </c>
      <c r="Y22" s="146"/>
      <c r="Z22" s="147">
        <f>_xlfn.IFNA(VLOOKUP(CONCATENATE($Z$5,$B22,$C22),'23SC'!$A$6:$N$231,14,FALSE),0)</f>
        <v>0</v>
      </c>
      <c r="AA22" s="134"/>
    </row>
    <row r="23" spans="1:27" s="345" customFormat="1" x14ac:dyDescent="0.25">
      <c r="A23" s="472"/>
      <c r="B23" s="362" t="s">
        <v>337</v>
      </c>
      <c r="C23" s="351" t="s">
        <v>425</v>
      </c>
      <c r="D23" s="351" t="s">
        <v>338</v>
      </c>
      <c r="E23" s="367">
        <v>45028</v>
      </c>
      <c r="F23" s="352">
        <v>11</v>
      </c>
      <c r="G23" s="353">
        <f>COUNTIF(J23:AA23,"&gt;0")</f>
        <v>0</v>
      </c>
      <c r="H23" s="366">
        <f>SUM(J23:AB23)</f>
        <v>0</v>
      </c>
      <c r="I23" s="352">
        <f>RANK(H23,$H$6:$H$47)</f>
        <v>18</v>
      </c>
      <c r="J23" s="379">
        <f>_xlfn.IFNA(VLOOKUP(CONCATENATE($J$5,$B23,$C23),CAP!$A$6:$N$200,14,FALSE),0)</f>
        <v>0</v>
      </c>
      <c r="K23" s="146">
        <f>_xlfn.IFNA(VLOOKUP(CONCATENATE($K$5,$B23,$C23),ALB!$A$6:$N$200,14,FALSE),0)</f>
        <v>0</v>
      </c>
      <c r="L23" s="146">
        <f>_xlfn.IFNA(VLOOKUP(CONCATENATE($L$5,$B23,$C23),'ESP1'!$A$6:$N$200,14,FALSE),0)</f>
        <v>0</v>
      </c>
      <c r="M23" s="146">
        <f>_xlfn.IFNA(VLOOKUP(CONCATENATE($M$5,$B23,$C23),DARD!$A$6:$N$135,14,FALSE),0)</f>
        <v>0</v>
      </c>
      <c r="N23" s="146">
        <f>_xlfn.IFNA(VLOOKUP(CONCATENATE($N$5,$B23,$C23),AVON!$A$6:$N$144,14,FALSE),0)</f>
        <v>0</v>
      </c>
      <c r="O23" s="146">
        <f>_xlfn.IFNA(VLOOKUP(CONCATENATE($O$5,$B23,$C23),MUR!$A$6:$N$203,14,FALSE),0)</f>
        <v>0</v>
      </c>
      <c r="P23" s="146">
        <f>_xlfn.IFNA(VLOOKUP(CONCATENATE($P$5,$B23,$C23),BAL!$A$6:$N$200,14,FALSE),0)</f>
        <v>0</v>
      </c>
      <c r="Q23" s="146">
        <f>_xlfn.IFNA(VLOOKUP(CONCATENATE($Q$5,$B23,$C23),KAL!$A$6:$N$199,14,FALSE),0)</f>
        <v>0</v>
      </c>
      <c r="R23" s="146">
        <f>_xlfn.IFNA(VLOOKUP(CONCATENATE($R$5,$B23,$C23),KEL!$A$6:$N$200,14,FALSE),0)</f>
        <v>0</v>
      </c>
      <c r="S23" s="146">
        <f>_xlfn.IFNA(VLOOKUP(CONCATENATE($S$5,$B23,$C23),'ESP2'!$A$6:$N$194,14,FALSE),0)</f>
        <v>0</v>
      </c>
      <c r="T23" s="146">
        <f>_xlfn.IFNA(VLOOKUP(CONCATENATE($T$5,$B23,$C23),MOON!$A$6:$N$198,14,FALSE),0)</f>
        <v>0</v>
      </c>
      <c r="U23" s="146">
        <f>_xlfn.IFNA(VLOOKUP(CONCATENATE($U$5,$B23,$C23),DRY!$A$6:$N$198,14,FALSE),0)</f>
        <v>0</v>
      </c>
      <c r="V23" s="146">
        <f>_xlfn.IFNA(VLOOKUP(CONCATENATE($W$5,$B23,$C23),WALL!$A$6:$N$198,14,FALSE),0)</f>
        <v>0</v>
      </c>
      <c r="W23" s="146">
        <f>_xlfn.IFNA(VLOOKUP(CONCATENATE($W$5,$B23,$C23),'23SC'!$A$6:$N$198,14,FALSE),0)</f>
        <v>0</v>
      </c>
      <c r="X23" s="146">
        <f>_xlfn.IFNA(VLOOKUP(CONCATENATE($X$5,$B23,$C23),GID!$A$6:$N$198,14,FALSE),0)</f>
        <v>0</v>
      </c>
      <c r="Y23" s="146"/>
      <c r="Z23" s="147">
        <f>_xlfn.IFNA(VLOOKUP(CONCATENATE($Z$5,$B23,$C23),'23SC'!$A$6:$N$231,14,FALSE),0)</f>
        <v>0</v>
      </c>
      <c r="AA23" s="344"/>
    </row>
    <row r="24" spans="1:27" x14ac:dyDescent="0.25">
      <c r="A24" s="472"/>
      <c r="B24" s="362" t="s">
        <v>339</v>
      </c>
      <c r="C24" s="351" t="s">
        <v>426</v>
      </c>
      <c r="D24" s="351" t="s">
        <v>183</v>
      </c>
      <c r="E24" s="367">
        <v>45028</v>
      </c>
      <c r="F24" s="352">
        <v>13</v>
      </c>
      <c r="G24" s="353">
        <f>COUNTIF(J24:AA24,"&gt;0")</f>
        <v>0</v>
      </c>
      <c r="H24" s="366">
        <f>SUM(J24:AB24)</f>
        <v>0</v>
      </c>
      <c r="I24" s="352">
        <f>RANK(H24,$H$6:$H$47)</f>
        <v>18</v>
      </c>
      <c r="J24" s="379">
        <f>_xlfn.IFNA(VLOOKUP(CONCATENATE($J$5,$B24,$C24),CAP!$A$6:$N$200,14,FALSE),0)</f>
        <v>0</v>
      </c>
      <c r="K24" s="146">
        <f>_xlfn.IFNA(VLOOKUP(CONCATENATE($K$5,$B24,$C24),ALB!$A$6:$N$200,14,FALSE),0)</f>
        <v>0</v>
      </c>
      <c r="L24" s="146">
        <f>_xlfn.IFNA(VLOOKUP(CONCATENATE($L$5,$B24,$C24),'ESP1'!$A$6:$N$200,14,FALSE),0)</f>
        <v>0</v>
      </c>
      <c r="M24" s="146">
        <f>_xlfn.IFNA(VLOOKUP(CONCATENATE($M$5,$B24,$C24),DARD!$A$6:$N$135,14,FALSE),0)</f>
        <v>0</v>
      </c>
      <c r="N24" s="146">
        <f>_xlfn.IFNA(VLOOKUP(CONCATENATE($N$5,$B24,$C24),AVON!$A$6:$N$144,14,FALSE),0)</f>
        <v>0</v>
      </c>
      <c r="O24" s="146">
        <f>_xlfn.IFNA(VLOOKUP(CONCATENATE($O$5,$B24,$C24),MUR!$A$6:$N$203,14,FALSE),0)</f>
        <v>0</v>
      </c>
      <c r="P24" s="146">
        <f>_xlfn.IFNA(VLOOKUP(CONCATENATE($P$5,$B24,$C24),BAL!$A$6:$N$200,14,FALSE),0)</f>
        <v>0</v>
      </c>
      <c r="Q24" s="146">
        <f>_xlfn.IFNA(VLOOKUP(CONCATENATE($Q$5,$B24,$C24),KAL!$A$6:$N$199,14,FALSE),0)</f>
        <v>0</v>
      </c>
      <c r="R24" s="146">
        <f>_xlfn.IFNA(VLOOKUP(CONCATENATE($R$5,$B24,$C24),KEL!$A$6:$N$200,14,FALSE),0)</f>
        <v>0</v>
      </c>
      <c r="S24" s="146">
        <f>_xlfn.IFNA(VLOOKUP(CONCATENATE($S$5,$B24,$C24),'ESP2'!$A$6:$N$194,14,FALSE),0)</f>
        <v>0</v>
      </c>
      <c r="T24" s="146">
        <f>_xlfn.IFNA(VLOOKUP(CONCATENATE($T$5,$B24,$C24),MOON!$A$6:$N$198,14,FALSE),0)</f>
        <v>0</v>
      </c>
      <c r="U24" s="146">
        <f>_xlfn.IFNA(VLOOKUP(CONCATENATE($U$5,$B24,$C24),DRY!$A$6:$N$198,14,FALSE),0)</f>
        <v>0</v>
      </c>
      <c r="V24" s="146">
        <f>_xlfn.IFNA(VLOOKUP(CONCATENATE($W$5,$B24,$C24),WALL!$A$6:$N$198,14,FALSE),0)</f>
        <v>0</v>
      </c>
      <c r="W24" s="146">
        <f>_xlfn.IFNA(VLOOKUP(CONCATENATE($W$5,$B24,$C24),'23SC'!$A$6:$N$198,14,FALSE),0)</f>
        <v>0</v>
      </c>
      <c r="X24" s="146">
        <f>_xlfn.IFNA(VLOOKUP(CONCATENATE($X$5,$B24,$C24),GID!$A$6:$N$198,14,FALSE),0)</f>
        <v>0</v>
      </c>
      <c r="Y24" s="146"/>
      <c r="Z24" s="147">
        <f>_xlfn.IFNA(VLOOKUP(CONCATENATE($Z$5,$B24,$C24),'23SC'!$A$6:$N$231,14,FALSE),0)</f>
        <v>0</v>
      </c>
      <c r="AA24" s="133"/>
    </row>
    <row r="25" spans="1:27" x14ac:dyDescent="0.25">
      <c r="A25" s="472"/>
      <c r="B25" s="362" t="s">
        <v>342</v>
      </c>
      <c r="C25" s="351" t="s">
        <v>343</v>
      </c>
      <c r="D25" s="351" t="s">
        <v>251</v>
      </c>
      <c r="E25" s="367">
        <v>45043</v>
      </c>
      <c r="F25" s="352">
        <v>13</v>
      </c>
      <c r="G25" s="353">
        <f>COUNTIF(J25:AA25,"&gt;0")</f>
        <v>0</v>
      </c>
      <c r="H25" s="366">
        <f>SUM(J25:AB25)</f>
        <v>0</v>
      </c>
      <c r="I25" s="352">
        <f>RANK(H25,$H$6:$H$47)</f>
        <v>18</v>
      </c>
      <c r="J25" s="379">
        <f>_xlfn.IFNA(VLOOKUP(CONCATENATE($J$5,$B25,$C25),CAP!$A$6:$N$200,14,FALSE),0)</f>
        <v>0</v>
      </c>
      <c r="K25" s="146">
        <f>_xlfn.IFNA(VLOOKUP(CONCATENATE($K$5,$B25,$C25),ALB!$A$6:$N$200,14,FALSE),0)</f>
        <v>0</v>
      </c>
      <c r="L25" s="146">
        <f>_xlfn.IFNA(VLOOKUP(CONCATENATE($L$5,$B25,$C25),'ESP1'!$A$6:$N$200,14,FALSE),0)</f>
        <v>0</v>
      </c>
      <c r="M25" s="146">
        <f>_xlfn.IFNA(VLOOKUP(CONCATENATE($M$5,$B25,$C25),DARD!$A$6:$N$135,14,FALSE),0)</f>
        <v>0</v>
      </c>
      <c r="N25" s="146">
        <f>_xlfn.IFNA(VLOOKUP(CONCATENATE($N$5,$B25,$C25),AVON!$A$6:$N$144,14,FALSE),0)</f>
        <v>0</v>
      </c>
      <c r="O25" s="146">
        <f>_xlfn.IFNA(VLOOKUP(CONCATENATE($O$5,$B25,$C25),MUR!$A$6:$N$203,14,FALSE),0)</f>
        <v>0</v>
      </c>
      <c r="P25" s="146">
        <f>_xlfn.IFNA(VLOOKUP(CONCATENATE($P$5,$B25,$C25),BAL!$A$6:$N$200,14,FALSE),0)</f>
        <v>0</v>
      </c>
      <c r="Q25" s="146">
        <f>_xlfn.IFNA(VLOOKUP(CONCATENATE($Q$5,$B25,$C25),KAL!$A$6:$N$199,14,FALSE),0)</f>
        <v>0</v>
      </c>
      <c r="R25" s="146">
        <f>_xlfn.IFNA(VLOOKUP(CONCATENATE($R$5,$B25,$C25),KEL!$A$6:$N$200,14,FALSE),0)</f>
        <v>0</v>
      </c>
      <c r="S25" s="146">
        <f>_xlfn.IFNA(VLOOKUP(CONCATENATE($S$5,$B25,$C25),'ESP2'!$A$6:$N$194,14,FALSE),0)</f>
        <v>0</v>
      </c>
      <c r="T25" s="146">
        <f>_xlfn.IFNA(VLOOKUP(CONCATENATE($T$5,$B25,$C25),MOON!$A$6:$N$198,14,FALSE),0)</f>
        <v>0</v>
      </c>
      <c r="U25" s="146">
        <f>_xlfn.IFNA(VLOOKUP(CONCATENATE($U$5,$B25,$C25),DRY!$A$6:$N$198,14,FALSE),0)</f>
        <v>0</v>
      </c>
      <c r="V25" s="146">
        <f>_xlfn.IFNA(VLOOKUP(CONCATENATE($W$5,$B25,$C25),WALL!$A$6:$N$198,14,FALSE),0)</f>
        <v>0</v>
      </c>
      <c r="W25" s="146">
        <f>_xlfn.IFNA(VLOOKUP(CONCATENATE($W$5,$B25,$C25),'23SC'!$A$6:$N$198,14,FALSE),0)</f>
        <v>0</v>
      </c>
      <c r="X25" s="146">
        <f>_xlfn.IFNA(VLOOKUP(CONCATENATE($X$5,$B25,$C25),GID!$A$6:$N$198,14,FALSE),0)</f>
        <v>0</v>
      </c>
      <c r="Y25" s="146"/>
      <c r="Z25" s="147">
        <f>_xlfn.IFNA(VLOOKUP(CONCATENATE($Z$5,$B25,$C25),'23SC'!$A$6:$N$231,14,FALSE),0)</f>
        <v>0</v>
      </c>
      <c r="AA25" s="133"/>
    </row>
    <row r="26" spans="1:27" x14ac:dyDescent="0.25">
      <c r="A26" s="472"/>
      <c r="B26" s="362" t="s">
        <v>349</v>
      </c>
      <c r="C26" s="351" t="s">
        <v>1262</v>
      </c>
      <c r="D26" s="351" t="s">
        <v>350</v>
      </c>
      <c r="E26" s="367">
        <v>45030</v>
      </c>
      <c r="F26" s="352">
        <v>14</v>
      </c>
      <c r="G26" s="353">
        <f>COUNTIF(J26:AA26,"&gt;0")</f>
        <v>0</v>
      </c>
      <c r="H26" s="366">
        <f>SUM(J26:AB26)</f>
        <v>0</v>
      </c>
      <c r="I26" s="352">
        <f>RANK(H26,$H$6:$H$47)</f>
        <v>18</v>
      </c>
      <c r="J26" s="379">
        <f>_xlfn.IFNA(VLOOKUP(CONCATENATE($J$5,$B26,$C26),CAP!$A$6:$N$200,14,FALSE),0)</f>
        <v>0</v>
      </c>
      <c r="K26" s="146">
        <f>_xlfn.IFNA(VLOOKUP(CONCATENATE($K$5,$B26,$C26),ALB!$A$6:$N$200,14,FALSE),0)</f>
        <v>0</v>
      </c>
      <c r="L26" s="146">
        <f>_xlfn.IFNA(VLOOKUP(CONCATENATE($L$5,$B26,$C26),'ESP1'!$A$6:$N$200,14,FALSE),0)</f>
        <v>0</v>
      </c>
      <c r="M26" s="146">
        <f>_xlfn.IFNA(VLOOKUP(CONCATENATE($M$5,$B26,$C26),DARD!$A$6:$N$135,14,FALSE),0)</f>
        <v>0</v>
      </c>
      <c r="N26" s="146">
        <f>_xlfn.IFNA(VLOOKUP(CONCATENATE($N$5,$B26,$C26),AVON!$A$6:$N$144,14,FALSE),0)</f>
        <v>0</v>
      </c>
      <c r="O26" s="146">
        <f>_xlfn.IFNA(VLOOKUP(CONCATENATE($O$5,$B26,$C26),MUR!$A$6:$N$203,14,FALSE),0)</f>
        <v>0</v>
      </c>
      <c r="P26" s="146">
        <f>_xlfn.IFNA(VLOOKUP(CONCATENATE($P$5,$B26,$C26),BAL!$A$6:$N$200,14,FALSE),0)</f>
        <v>0</v>
      </c>
      <c r="Q26" s="146">
        <f>_xlfn.IFNA(VLOOKUP(CONCATENATE($Q$5,$B26,$C26),KAL!$A$6:$N$199,14,FALSE),0)</f>
        <v>0</v>
      </c>
      <c r="R26" s="146">
        <f>_xlfn.IFNA(VLOOKUP(CONCATENATE($R$5,$B26,$C26),KEL!$A$6:$N$200,14,FALSE),0)</f>
        <v>0</v>
      </c>
      <c r="S26" s="399">
        <f>_xlfn.IFNA(VLOOKUP(CONCATENATE($S$5,$B26,$C26),'ESP2'!$A$6:$N$194,14,FALSE),0)</f>
        <v>0</v>
      </c>
      <c r="T26" s="146">
        <f>_xlfn.IFNA(VLOOKUP(CONCATENATE($T$5,$B26,$C26),MOON!$A$6:$N$198,14,FALSE),0)</f>
        <v>0</v>
      </c>
      <c r="U26" s="146">
        <f>_xlfn.IFNA(VLOOKUP(CONCATENATE($U$5,$B26,$C26),DRY!$A$6:$N$198,14,FALSE),0)</f>
        <v>0</v>
      </c>
      <c r="V26" s="146">
        <f>_xlfn.IFNA(VLOOKUP(CONCATENATE($W$5,$B26,$C26),WALL!$A$6:$N$198,14,FALSE),0)</f>
        <v>0</v>
      </c>
      <c r="W26" s="146">
        <f>_xlfn.IFNA(VLOOKUP(CONCATENATE($W$5,$B26,$C26),'23SC'!$A$6:$N$198,14,FALSE),0)</f>
        <v>0</v>
      </c>
      <c r="X26" s="146">
        <f>_xlfn.IFNA(VLOOKUP(CONCATENATE($X$5,$B26,$C26),GID!$A$6:$N$198,14,FALSE),0)</f>
        <v>0</v>
      </c>
      <c r="Y26" s="146"/>
      <c r="Z26" s="147">
        <f>_xlfn.IFNA(VLOOKUP(CONCATENATE($Z$5,$B26,$C26),'23SC'!$A$6:$N$231,14,FALSE),0)</f>
        <v>0</v>
      </c>
      <c r="AA26" s="134"/>
    </row>
    <row r="27" spans="1:27" x14ac:dyDescent="0.25">
      <c r="A27" s="472"/>
      <c r="B27" s="362" t="s">
        <v>430</v>
      </c>
      <c r="C27" s="351" t="s">
        <v>428</v>
      </c>
      <c r="D27" s="363" t="s">
        <v>362</v>
      </c>
      <c r="E27" s="367">
        <v>45028</v>
      </c>
      <c r="F27" s="352">
        <v>14</v>
      </c>
      <c r="G27" s="353">
        <f>COUNTIF(J27:AA27,"&gt;0")</f>
        <v>0</v>
      </c>
      <c r="H27" s="366">
        <f>SUM(J27:AB27)</f>
        <v>0</v>
      </c>
      <c r="I27" s="352">
        <f>RANK(H27,$H$6:$H$47)</f>
        <v>18</v>
      </c>
      <c r="J27" s="146">
        <f>_xlfn.IFNA(VLOOKUP(CONCATENATE($J$5,$B27,$C27),CAP!$A$6:$N$200,14,FALSE),0)</f>
        <v>0</v>
      </c>
      <c r="K27" s="146">
        <f>_xlfn.IFNA(VLOOKUP(CONCATENATE($K$5,$B27,$C27),ALB!$A$6:$N$200,14,FALSE),0)</f>
        <v>0</v>
      </c>
      <c r="L27" s="146">
        <f>_xlfn.IFNA(VLOOKUP(CONCATENATE($L$5,$B27,$C27),'ESP1'!$A$6:$N$200,14,FALSE),0)</f>
        <v>0</v>
      </c>
      <c r="M27" s="146">
        <f>_xlfn.IFNA(VLOOKUP(CONCATENATE($M$5,$B27,$C27),DARD!$A$6:$N$135,14,FALSE),0)</f>
        <v>0</v>
      </c>
      <c r="N27" s="146">
        <f>_xlfn.IFNA(VLOOKUP(CONCATENATE($N$5,$B27,$C27),AVON!$A$6:$N$144,14,FALSE),0)</f>
        <v>0</v>
      </c>
      <c r="O27" s="146">
        <f>_xlfn.IFNA(VLOOKUP(CONCATENATE($O$5,$B27,$C27),MUR!$A$6:$N$203,14,FALSE),0)</f>
        <v>0</v>
      </c>
      <c r="P27" s="146">
        <f>_xlfn.IFNA(VLOOKUP(CONCATENATE($P$5,$B27,$C27),BAL!$A$6:$N$200,14,FALSE),0)</f>
        <v>0</v>
      </c>
      <c r="Q27" s="146">
        <f>_xlfn.IFNA(VLOOKUP(CONCATENATE($Q$5,$B27,$C27),KAL!$A$6:$N$199,14,FALSE),0)</f>
        <v>0</v>
      </c>
      <c r="R27" s="146">
        <f>_xlfn.IFNA(VLOOKUP(CONCATENATE($R$5,$B27,$C27),KEL!$A$6:$N$200,14,FALSE),0)</f>
        <v>0</v>
      </c>
      <c r="S27" s="146">
        <f>_xlfn.IFNA(VLOOKUP(CONCATENATE($S$5,$B27,$C27),'ESP2'!$A$6:$N$194,14,FALSE),0)</f>
        <v>0</v>
      </c>
      <c r="T27" s="146">
        <f>_xlfn.IFNA(VLOOKUP(CONCATENATE($T$5,$B27,$C27),MOON!$A$6:$N$198,14,FALSE),0)</f>
        <v>0</v>
      </c>
      <c r="U27" s="146">
        <f>_xlfn.IFNA(VLOOKUP(CONCATENATE($U$5,$B27,$C27),DRY!$A$6:$N$198,14,FALSE),0)</f>
        <v>0</v>
      </c>
      <c r="V27" s="146">
        <f>_xlfn.IFNA(VLOOKUP(CONCATENATE($W$5,$B27,$C27),WALL!$A$6:$N$198,14,FALSE),0)</f>
        <v>0</v>
      </c>
      <c r="W27" s="146">
        <f>_xlfn.IFNA(VLOOKUP(CONCATENATE($W$5,$B27,$C27),'23SC'!$A$6:$N$198,14,FALSE),0)</f>
        <v>0</v>
      </c>
      <c r="X27" s="146">
        <f>_xlfn.IFNA(VLOOKUP(CONCATENATE($X$5,$B27,$C27),GID!$A$6:$N$198,14,FALSE),0)</f>
        <v>0</v>
      </c>
      <c r="Y27" s="146"/>
      <c r="Z27" s="147">
        <f>_xlfn.IFNA(VLOOKUP(CONCATENATE($Z$5,$B27,$C27),'23SC'!$A$6:$N$231,14,FALSE),0)</f>
        <v>0</v>
      </c>
      <c r="AA27" s="134"/>
    </row>
    <row r="28" spans="1:27" x14ac:dyDescent="0.25">
      <c r="A28" s="472"/>
      <c r="B28" s="362" t="s">
        <v>337</v>
      </c>
      <c r="C28" s="351" t="s">
        <v>363</v>
      </c>
      <c r="D28" s="351" t="s">
        <v>338</v>
      </c>
      <c r="E28" s="367">
        <v>45028</v>
      </c>
      <c r="F28" s="352">
        <v>11</v>
      </c>
      <c r="G28" s="353">
        <f>COUNTIF(J28:AA28,"&gt;0")</f>
        <v>0</v>
      </c>
      <c r="H28" s="366">
        <f>SUM(J28:AB28)</f>
        <v>0</v>
      </c>
      <c r="I28" s="352">
        <f>RANK(H28,$H$6:$H$47)</f>
        <v>18</v>
      </c>
      <c r="J28" s="146">
        <f>_xlfn.IFNA(VLOOKUP(CONCATENATE($J$5,$B28,$C28),CAP!$A$6:$N$200,14,FALSE),0)</f>
        <v>0</v>
      </c>
      <c r="K28" s="146">
        <f>_xlfn.IFNA(VLOOKUP(CONCATENATE($K$5,$B28,$C28),ALB!$A$6:$N$200,14,FALSE),0)</f>
        <v>0</v>
      </c>
      <c r="L28" s="146">
        <f>_xlfn.IFNA(VLOOKUP(CONCATENATE($L$5,$B28,$C28),'ESP1'!$A$6:$N$200,14,FALSE),0)</f>
        <v>0</v>
      </c>
      <c r="M28" s="146">
        <f>_xlfn.IFNA(VLOOKUP(CONCATENATE($M$5,$B28,$C28),DARD!$A$6:$N$135,14,FALSE),0)</f>
        <v>0</v>
      </c>
      <c r="N28" s="146">
        <f>_xlfn.IFNA(VLOOKUP(CONCATENATE($N$5,$B28,$C28),AVON!$A$6:$N$144,14,FALSE),0)</f>
        <v>0</v>
      </c>
      <c r="O28" s="146">
        <f>_xlfn.IFNA(VLOOKUP(CONCATENATE($O$5,$B28,$C28),MUR!$A$6:$N$203,14,FALSE),0)</f>
        <v>0</v>
      </c>
      <c r="P28" s="146">
        <f>_xlfn.IFNA(VLOOKUP(CONCATENATE($P$5,$B28,$C28),BAL!$A$6:$N$200,14,FALSE),0)</f>
        <v>0</v>
      </c>
      <c r="Q28" s="146">
        <f>_xlfn.IFNA(VLOOKUP(CONCATENATE($Q$5,$B28,$C28),KAL!$A$6:$N$199,14,FALSE),0)</f>
        <v>0</v>
      </c>
      <c r="R28" s="146">
        <f>_xlfn.IFNA(VLOOKUP(CONCATENATE($R$5,$B28,$C28),KEL!$A$6:$N$200,14,FALSE),0)</f>
        <v>0</v>
      </c>
      <c r="S28" s="146">
        <f>_xlfn.IFNA(VLOOKUP(CONCATENATE($S$5,$B28,$C28),'ESP2'!$A$6:$N$194,14,FALSE),0)</f>
        <v>0</v>
      </c>
      <c r="T28" s="146">
        <f>_xlfn.IFNA(VLOOKUP(CONCATENATE($T$5,$B28,$C28),MOON!$A$6:$N$198,14,FALSE),0)</f>
        <v>0</v>
      </c>
      <c r="U28" s="146">
        <f>_xlfn.IFNA(VLOOKUP(CONCATENATE($U$5,$B28,$C28),DRY!$A$6:$N$198,14,FALSE),0)</f>
        <v>0</v>
      </c>
      <c r="V28" s="146">
        <f>_xlfn.IFNA(VLOOKUP(CONCATENATE($W$5,$B28,$C28),WALL!$A$6:$N$198,14,FALSE),0)</f>
        <v>0</v>
      </c>
      <c r="W28" s="146">
        <f>_xlfn.IFNA(VLOOKUP(CONCATENATE($W$5,$B28,$C28),'23SC'!$A$6:$N$198,14,FALSE),0)</f>
        <v>0</v>
      </c>
      <c r="X28" s="146">
        <f>_xlfn.IFNA(VLOOKUP(CONCATENATE($X$5,$B28,$C28),GID!$A$6:$N$198,14,FALSE),0)</f>
        <v>0</v>
      </c>
      <c r="Y28" s="146"/>
      <c r="Z28" s="147">
        <f>_xlfn.IFNA(VLOOKUP(CONCATENATE($Z$5,$B28,$C28),'23SC'!$A$6:$N$231,14,FALSE),0)</f>
        <v>0</v>
      </c>
      <c r="AA28" s="133"/>
    </row>
    <row r="29" spans="1:27" x14ac:dyDescent="0.25">
      <c r="A29" s="472"/>
      <c r="B29" s="362" t="s">
        <v>1000</v>
      </c>
      <c r="C29" s="351" t="s">
        <v>1001</v>
      </c>
      <c r="D29" s="351" t="s">
        <v>994</v>
      </c>
      <c r="E29" s="367">
        <v>45121</v>
      </c>
      <c r="F29" s="352">
        <v>13</v>
      </c>
      <c r="G29" s="353">
        <f>COUNTIF(J29:AA29,"&gt;0")</f>
        <v>0</v>
      </c>
      <c r="H29" s="366">
        <f>SUM(J29:AB29)</f>
        <v>0</v>
      </c>
      <c r="I29" s="352">
        <f>RANK(H29,$H$6:$H$47)</f>
        <v>18</v>
      </c>
      <c r="J29" s="146">
        <f>_xlfn.IFNA(VLOOKUP(CONCATENATE($J$5,$B29,$C29),CAP!$A$6:$N$200,14,FALSE),0)</f>
        <v>0</v>
      </c>
      <c r="K29" s="146">
        <f>_xlfn.IFNA(VLOOKUP(CONCATENATE($K$5,$B29,$C29),ALB!$A$6:$N$200,14,FALSE),0)</f>
        <v>0</v>
      </c>
      <c r="L29" s="146">
        <f>_xlfn.IFNA(VLOOKUP(CONCATENATE($L$5,$B29,$C29),'ESP1'!$A$6:$N$200,14,FALSE),0)</f>
        <v>0</v>
      </c>
      <c r="M29" s="146">
        <f>_xlfn.IFNA(VLOOKUP(CONCATENATE($M$5,$B29,$C29),DARD!$A$6:$N$135,14,FALSE),0)</f>
        <v>0</v>
      </c>
      <c r="N29" s="146">
        <f>_xlfn.IFNA(VLOOKUP(CONCATENATE($N$5,$B29,$C29),AVON!$A$6:$N$144,14,FALSE),0)</f>
        <v>0</v>
      </c>
      <c r="O29" s="146">
        <f>_xlfn.IFNA(VLOOKUP(CONCATENATE($O$5,$B29,$C29),MUR!$A$6:$N$203,14,FALSE),0)</f>
        <v>0</v>
      </c>
      <c r="P29" s="146">
        <f>_xlfn.IFNA(VLOOKUP(CONCATENATE($P$5,$B29,$C29),BAL!$A$6:$N$200,14,FALSE),0)</f>
        <v>0</v>
      </c>
      <c r="Q29" s="146">
        <f>_xlfn.IFNA(VLOOKUP(CONCATENATE($Q$5,$B29,$C29),KAL!$A$6:$N$199,14,FALSE),0)</f>
        <v>0</v>
      </c>
      <c r="R29" s="146">
        <f>_xlfn.IFNA(VLOOKUP(CONCATENATE($R$5,$B29,$C29),KEL!$A$6:$N$200,14,FALSE),0)</f>
        <v>0</v>
      </c>
      <c r="S29" s="146">
        <f>_xlfn.IFNA(VLOOKUP(CONCATENATE($S$5,$B29,$C29),'ESP2'!$A$6:$N$194,14,FALSE),0)</f>
        <v>0</v>
      </c>
      <c r="T29" s="146">
        <f>_xlfn.IFNA(VLOOKUP(CONCATENATE($T$5,$B29,$C29),MOON!$A$6:$N$198,14,FALSE),0)</f>
        <v>0</v>
      </c>
      <c r="U29" s="146">
        <f>_xlfn.IFNA(VLOOKUP(CONCATENATE($U$5,$B29,$C29),DRY!$A$6:$N$198,14,FALSE),0)</f>
        <v>0</v>
      </c>
      <c r="V29" s="146">
        <f>_xlfn.IFNA(VLOOKUP(CONCATENATE($W$5,$B29,$C29),WALL!$A$6:$N$198,14,FALSE),0)</f>
        <v>0</v>
      </c>
      <c r="W29" s="146">
        <f>_xlfn.IFNA(VLOOKUP(CONCATENATE($W$5,$B29,$C29),'23SC'!$A$6:$N$198,14,FALSE),0)</f>
        <v>0</v>
      </c>
      <c r="X29" s="146">
        <f>_xlfn.IFNA(VLOOKUP(CONCATENATE($X$5,$B29,$C29),GID!$A$6:$N$198,14,FALSE),0)</f>
        <v>0</v>
      </c>
      <c r="Y29" s="146"/>
      <c r="Z29" s="147">
        <f>_xlfn.IFNA(VLOOKUP(CONCATENATE($Z$5,$B29,$C29),'23SC'!$A$6:$N$231,14,FALSE),0)</f>
        <v>0</v>
      </c>
      <c r="AA29" s="133"/>
    </row>
    <row r="30" spans="1:27" x14ac:dyDescent="0.25">
      <c r="A30" s="472"/>
      <c r="B30" s="141" t="s">
        <v>1004</v>
      </c>
      <c r="C30" s="148" t="s">
        <v>1005</v>
      </c>
      <c r="D30" s="148" t="s">
        <v>175</v>
      </c>
      <c r="E30" s="149">
        <v>45153</v>
      </c>
      <c r="F30" s="145">
        <v>16</v>
      </c>
      <c r="G30" s="353">
        <f>COUNTIF(J30:AA30,"&gt;0")</f>
        <v>0</v>
      </c>
      <c r="H30" s="366">
        <f>SUM(J30:AB30)</f>
        <v>0</v>
      </c>
      <c r="I30" s="352">
        <f>RANK(H30,$H$6:$H$47)</f>
        <v>18</v>
      </c>
      <c r="J30" s="146">
        <f>_xlfn.IFNA(VLOOKUP(CONCATENATE($J$5,$B30,$C30),CAP!$A$6:$N$200,14,FALSE),0)</f>
        <v>0</v>
      </c>
      <c r="K30" s="146">
        <f>_xlfn.IFNA(VLOOKUP(CONCATENATE($K$5,$B30,$C30),ALB!$A$6:$N$200,14,FALSE),0)</f>
        <v>0</v>
      </c>
      <c r="L30" s="146">
        <f>_xlfn.IFNA(VLOOKUP(CONCATENATE($L$5,$B30,$C30),'ESP1'!$A$6:$N$200,14,FALSE),0)</f>
        <v>0</v>
      </c>
      <c r="M30" s="146">
        <f>_xlfn.IFNA(VLOOKUP(CONCATENATE($M$5,$B30,$C30),DARD!$A$6:$N$135,14,FALSE),0)</f>
        <v>0</v>
      </c>
      <c r="N30" s="146">
        <f>_xlfn.IFNA(VLOOKUP(CONCATENATE($N$5,$B30,$C30),AVON!$A$6:$N$144,14,FALSE),0)</f>
        <v>0</v>
      </c>
      <c r="O30" s="146">
        <f>_xlfn.IFNA(VLOOKUP(CONCATENATE($O$5,$B30,$C30),MUR!$A$6:$N$203,14,FALSE),0)</f>
        <v>0</v>
      </c>
      <c r="P30" s="146">
        <f>_xlfn.IFNA(VLOOKUP(CONCATENATE($P$5,$B30,$C30),BAL!$A$6:$N$200,14,FALSE),0)</f>
        <v>0</v>
      </c>
      <c r="Q30" s="146">
        <f>_xlfn.IFNA(VLOOKUP(CONCATENATE($Q$5,$B30,$C30),KAL!$A$6:$N$199,14,FALSE),0)</f>
        <v>0</v>
      </c>
      <c r="R30" s="146">
        <f>_xlfn.IFNA(VLOOKUP(CONCATENATE($R$5,$B30,$C30),KEL!$A$6:$N$200,14,FALSE),0)</f>
        <v>0</v>
      </c>
      <c r="S30" s="146">
        <f>_xlfn.IFNA(VLOOKUP(CONCATENATE($S$5,$B30,$C30),'ESP2'!$A$6:$N$194,14,FALSE),0)</f>
        <v>0</v>
      </c>
      <c r="T30" s="146">
        <f>_xlfn.IFNA(VLOOKUP(CONCATENATE($T$5,$B30,$C30),MOON!$A$6:$N$198,14,FALSE),0)</f>
        <v>0</v>
      </c>
      <c r="U30" s="146">
        <f>_xlfn.IFNA(VLOOKUP(CONCATENATE($U$5,$B30,$C30),DRY!$A$6:$N$198,14,FALSE),0)</f>
        <v>0</v>
      </c>
      <c r="V30" s="146">
        <f>_xlfn.IFNA(VLOOKUP(CONCATENATE($W$5,$B30,$C30),WALL!$A$6:$N$198,14,FALSE),0)</f>
        <v>0</v>
      </c>
      <c r="W30" s="146">
        <f>_xlfn.IFNA(VLOOKUP(CONCATENATE($W$5,$B30,$C30),'23SC'!$A$6:$N$198,14,FALSE),0)</f>
        <v>0</v>
      </c>
      <c r="X30" s="146">
        <f>_xlfn.IFNA(VLOOKUP(CONCATENATE($X$5,$B30,$C30),GID!$A$6:$N$198,14,FALSE),0)</f>
        <v>0</v>
      </c>
      <c r="Y30" s="146"/>
      <c r="Z30" s="147">
        <f>_xlfn.IFNA(VLOOKUP(CONCATENATE($Z$5,$B30,$C30),'23SC'!$A$6:$N$231,14,FALSE),0)</f>
        <v>0</v>
      </c>
      <c r="AA30" s="133"/>
    </row>
    <row r="31" spans="1:27" x14ac:dyDescent="0.25">
      <c r="A31" s="472"/>
      <c r="B31" s="141"/>
      <c r="C31" s="148"/>
      <c r="D31" s="148"/>
      <c r="E31" s="149"/>
      <c r="F31" s="145"/>
      <c r="G31" s="353"/>
      <c r="H31" s="366"/>
      <c r="I31" s="352"/>
      <c r="J31" s="146">
        <f>_xlfn.IFNA(VLOOKUP(CONCATENATE($J$5,$B31,$C31),CAP!$A$6:$N$200,14,FALSE),0)</f>
        <v>0</v>
      </c>
      <c r="K31" s="146">
        <f>_xlfn.IFNA(VLOOKUP(CONCATENATE($K$5,$B31,$C31),ALB!$A$6:$N$200,14,FALSE),0)</f>
        <v>0</v>
      </c>
      <c r="L31" s="399">
        <f>_xlfn.IFNA(VLOOKUP(CONCATENATE($L$5,$B31,$C31),'ESP1'!$A$6:$N$200,14,FALSE),0)</f>
        <v>0</v>
      </c>
      <c r="M31" s="399">
        <f>_xlfn.IFNA(VLOOKUP(CONCATENATE($M$5,$B31,$C31),DARD!$A$6:$N$135,14,FALSE),0)</f>
        <v>0</v>
      </c>
      <c r="N31" s="146">
        <f>_xlfn.IFNA(VLOOKUP(CONCATENATE($N$5,$B31,$C31),AVON!$A$6:$N$144,14,FALSE),0)</f>
        <v>0</v>
      </c>
      <c r="O31" s="399">
        <f>_xlfn.IFNA(VLOOKUP(CONCATENATE($O$5,$B31,$C31),MUR!$A$6:$N$203,14,FALSE),0)</f>
        <v>0</v>
      </c>
      <c r="P31" s="399">
        <f>_xlfn.IFNA(VLOOKUP(CONCATENATE($P$5,$B31,$C31),BAL!$A$6:$N$200,14,FALSE),0)</f>
        <v>0</v>
      </c>
      <c r="Q31" s="399">
        <f>_xlfn.IFNA(VLOOKUP(CONCATENATE($Q$5,$B31,$C31),KAL!$A$6:$N$199,14,FALSE),0)</f>
        <v>0</v>
      </c>
      <c r="R31" s="146">
        <f>_xlfn.IFNA(VLOOKUP(CONCATENATE($R$5,$B31,$C31),KEL!$A$6:$N$200,14,FALSE),0)</f>
        <v>0</v>
      </c>
      <c r="S31" s="146">
        <f>_xlfn.IFNA(VLOOKUP(CONCATENATE($S$5,$B31,$C31),'ESP2'!$A$6:$N$194,14,FALSE),0)</f>
        <v>0</v>
      </c>
      <c r="T31" s="146">
        <f>_xlfn.IFNA(VLOOKUP(CONCATENATE($T$5,$B31,$C31),MOON!$A$6:$N$198,14,FALSE),0)</f>
        <v>0</v>
      </c>
      <c r="U31" s="146">
        <f>_xlfn.IFNA(VLOOKUP(CONCATENATE($U$5,$B31,$C31),DRY!$A$6:$N$198,14,FALSE),0)</f>
        <v>0</v>
      </c>
      <c r="V31" s="146">
        <f>_xlfn.IFNA(VLOOKUP(CONCATENATE($W$5,$B31,$C31),WALL!$A$6:$N$198,14,FALSE),0)</f>
        <v>0</v>
      </c>
      <c r="W31" s="146">
        <f>_xlfn.IFNA(VLOOKUP(CONCATENATE($W$5,$B31,$C31),'23SC'!$A$6:$N$198,14,FALSE),0)</f>
        <v>0</v>
      </c>
      <c r="X31" s="146">
        <f>_xlfn.IFNA(VLOOKUP(CONCATENATE($X$5,$B31,$C31),GID!$A$6:$N$198,14,FALSE),0)</f>
        <v>0</v>
      </c>
      <c r="Y31" s="146"/>
      <c r="Z31" s="147">
        <f>_xlfn.IFNA(VLOOKUP(CONCATENATE($Z$5,$B31,$C31),'23SC'!$A$6:$N$231,14,FALSE),0)</f>
        <v>0</v>
      </c>
      <c r="AA31" s="133"/>
    </row>
    <row r="32" spans="1:27" s="3" customFormat="1" x14ac:dyDescent="0.25">
      <c r="A32" s="472"/>
      <c r="B32" s="141"/>
      <c r="C32" s="148"/>
      <c r="D32" s="148"/>
      <c r="E32" s="149"/>
      <c r="F32" s="145"/>
      <c r="G32" s="353"/>
      <c r="H32" s="366"/>
      <c r="I32" s="352"/>
      <c r="J32" s="146">
        <f>_xlfn.IFNA(VLOOKUP(CONCATENATE($J$5,$B32,$C32),CAP!$A$6:$N$200,14,FALSE),0)</f>
        <v>0</v>
      </c>
      <c r="K32" s="146">
        <f>_xlfn.IFNA(VLOOKUP(CONCATENATE($K$5,$B32,$C32),ALB!$A$6:$N$200,14,FALSE),0)</f>
        <v>0</v>
      </c>
      <c r="L32" s="146">
        <f>_xlfn.IFNA(VLOOKUP(CONCATENATE($L$5,$B32,$C32),'ESP1'!$A$6:$N$200,14,FALSE),0)</f>
        <v>0</v>
      </c>
      <c r="M32" s="146">
        <f>_xlfn.IFNA(VLOOKUP(CONCATENATE($M$5,$B32,$C32),DARD!$A$6:$N$135,14,FALSE),0)</f>
        <v>0</v>
      </c>
      <c r="N32" s="399">
        <f>_xlfn.IFNA(VLOOKUP(CONCATENATE($N$5,$B32,$C32),AVON!$A$6:$N$144,14,FALSE),0)</f>
        <v>0</v>
      </c>
      <c r="O32" s="146">
        <f>_xlfn.IFNA(VLOOKUP(CONCATENATE($O$5,$B32,$C32),MUR!$A$6:$N$203,14,FALSE),0)</f>
        <v>0</v>
      </c>
      <c r="P32" s="146">
        <f>_xlfn.IFNA(VLOOKUP(CONCATENATE($P$5,$B32,$C32),BAL!$A$6:$N$200,14,FALSE),0)</f>
        <v>0</v>
      </c>
      <c r="Q32" s="146">
        <f>_xlfn.IFNA(VLOOKUP(CONCATENATE($Q$5,$B32,$C32),KAL!$A$6:$N$199,14,FALSE),0)</f>
        <v>0</v>
      </c>
      <c r="R32" s="146">
        <f>_xlfn.IFNA(VLOOKUP(CONCATENATE($R$5,$B32,$C32),KEL!$A$6:$N$200,14,FALSE),0)</f>
        <v>0</v>
      </c>
      <c r="S32" s="146">
        <f>_xlfn.IFNA(VLOOKUP(CONCATENATE($S$5,$B32,$C32),'ESP2'!$A$6:$N$194,14,FALSE),0)</f>
        <v>0</v>
      </c>
      <c r="T32" s="146">
        <f>_xlfn.IFNA(VLOOKUP(CONCATENATE($T$5,$B32,$C32),MOON!$A$6:$N$198,14,FALSE),0)</f>
        <v>0</v>
      </c>
      <c r="U32" s="146">
        <f>_xlfn.IFNA(VLOOKUP(CONCATENATE($U$5,$B32,$C32),DRY!$A$6:$N$198,14,FALSE),0)</f>
        <v>0</v>
      </c>
      <c r="V32" s="146">
        <f>_xlfn.IFNA(VLOOKUP(CONCATENATE($W$5,$B32,$C32),WALL!$A$6:$N$198,14,FALSE),0)</f>
        <v>0</v>
      </c>
      <c r="W32" s="146">
        <f>_xlfn.IFNA(VLOOKUP(CONCATENATE($W$5,$B32,$C32),'23SC'!$A$6:$N$198,14,FALSE),0)</f>
        <v>0</v>
      </c>
      <c r="X32" s="146">
        <f>_xlfn.IFNA(VLOOKUP(CONCATENATE($X$5,$B32,$C32),GID!$A$6:$N$198,14,FALSE),0)</f>
        <v>0</v>
      </c>
      <c r="Y32" s="146"/>
      <c r="Z32" s="147">
        <f>_xlfn.IFNA(VLOOKUP(CONCATENATE($Z$5,$B32,$C32),'23SC'!$A$6:$N$231,14,FALSE),0)</f>
        <v>0</v>
      </c>
      <c r="AA32" s="134"/>
    </row>
    <row r="33" spans="1:27" x14ac:dyDescent="0.25">
      <c r="A33" s="472"/>
      <c r="B33" s="141"/>
      <c r="C33" s="148"/>
      <c r="D33" s="148"/>
      <c r="E33" s="149"/>
      <c r="F33" s="145"/>
      <c r="G33" s="353"/>
      <c r="H33" s="366"/>
      <c r="I33" s="352"/>
      <c r="J33" s="146">
        <f>_xlfn.IFNA(VLOOKUP(CONCATENATE($J$5,$B33,$C33),CAP!$A$6:$N$200,14,FALSE),0)</f>
        <v>0</v>
      </c>
      <c r="K33" s="146">
        <f>_xlfn.IFNA(VLOOKUP(CONCATENATE($K$5,$B33,$C33),ALB!$A$6:$N$200,14,FALSE),0)</f>
        <v>0</v>
      </c>
      <c r="L33" s="146">
        <f>_xlfn.IFNA(VLOOKUP(CONCATENATE($L$5,$B33,$C33),'ESP1'!$A$6:$N$200,14,FALSE),0)</f>
        <v>0</v>
      </c>
      <c r="M33" s="146">
        <f>_xlfn.IFNA(VLOOKUP(CONCATENATE($M$5,$B33,$C33),DARD!$A$6:$N$135,14,FALSE),0)</f>
        <v>0</v>
      </c>
      <c r="N33" s="146">
        <f>_xlfn.IFNA(VLOOKUP(CONCATENATE($N$5,$B33,$C33),AVON!$A$6:$N$144,14,FALSE),0)</f>
        <v>0</v>
      </c>
      <c r="O33" s="146">
        <f>_xlfn.IFNA(VLOOKUP(CONCATENATE($O$5,$B33,$C33),MUR!$A$6:$N$203,14,FALSE),0)</f>
        <v>0</v>
      </c>
      <c r="P33" s="146">
        <f>_xlfn.IFNA(VLOOKUP(CONCATENATE($P$5,$B33,$C33),BAL!$A$6:$N$200,14,FALSE),0)</f>
        <v>0</v>
      </c>
      <c r="Q33" s="146">
        <f>_xlfn.IFNA(VLOOKUP(CONCATENATE($Q$5,$B33,$C33),KAL!$A$6:$N$199,14,FALSE),0)</f>
        <v>0</v>
      </c>
      <c r="R33" s="146">
        <f>_xlfn.IFNA(VLOOKUP(CONCATENATE($R$5,$B33,$C33),KEL!$A$6:$N$200,14,FALSE),0)</f>
        <v>0</v>
      </c>
      <c r="S33" s="146">
        <f>_xlfn.IFNA(VLOOKUP(CONCATENATE($S$5,$B33,$C33),'ESP2'!$A$6:$N$194,14,FALSE),0)</f>
        <v>0</v>
      </c>
      <c r="T33" s="146">
        <f>_xlfn.IFNA(VLOOKUP(CONCATENATE($T$5,$B33,$C33),MOON!$A$6:$N$198,14,FALSE),0)</f>
        <v>0</v>
      </c>
      <c r="U33" s="146">
        <f>_xlfn.IFNA(VLOOKUP(CONCATENATE($U$5,$B33,$C33),DRY!$A$8:$N$198,14,FALSE),0)</f>
        <v>0</v>
      </c>
      <c r="V33" s="146">
        <f>_xlfn.IFNA(VLOOKUP(CONCATENATE($W$5,$B33,$C33),WALL!$A$6:$N$198,14,FALSE),0)</f>
        <v>0</v>
      </c>
      <c r="W33" s="146">
        <f>_xlfn.IFNA(VLOOKUP(CONCATENATE($W$5,$B33,$C33),'23SC'!$A$6:$N$198,14,FALSE),0)</f>
        <v>0</v>
      </c>
      <c r="X33" s="146">
        <f>_xlfn.IFNA(VLOOKUP(CONCATENATE($X$5,$B33,$C33),'ESP2'!$A$6:$N$191,14,FALSE),0)</f>
        <v>0</v>
      </c>
      <c r="Y33" s="146"/>
      <c r="Z33" s="147">
        <f>_xlfn.IFNA(VLOOKUP(CONCATENATE($Z$5,$B33,$C33),'23SC'!$A$6:$N$231,14,FALSE),0)</f>
        <v>0</v>
      </c>
      <c r="AA33" s="134"/>
    </row>
    <row r="34" spans="1:27" x14ac:dyDescent="0.25">
      <c r="A34" s="472"/>
      <c r="B34" s="141"/>
      <c r="C34" s="148"/>
      <c r="D34" s="148"/>
      <c r="E34" s="149"/>
      <c r="F34" s="145"/>
      <c r="G34" s="353"/>
      <c r="H34" s="366"/>
      <c r="I34" s="352"/>
      <c r="J34" s="146">
        <f>_xlfn.IFNA(VLOOKUP(CONCATENATE($J$5,$B34,$C34),CAP!$A$6:$N$200,14,FALSE),0)</f>
        <v>0</v>
      </c>
      <c r="K34" s="146">
        <f>_xlfn.IFNA(VLOOKUP(CONCATENATE($K$5,$B34,$C34),ALB!$A$6:$N$200,14,FALSE),0)</f>
        <v>0</v>
      </c>
      <c r="L34" s="146">
        <f>_xlfn.IFNA(VLOOKUP(CONCATENATE($L$5,$B34,$C34),'ESP1'!$A$6:$N$200,14,FALSE),0)</f>
        <v>0</v>
      </c>
      <c r="M34" s="146">
        <f>_xlfn.IFNA(VLOOKUP(CONCATENATE($M$5,$B34,$C34),DARD!$A$6:$N$135,14,FALSE),0)</f>
        <v>0</v>
      </c>
      <c r="N34" s="146">
        <f>_xlfn.IFNA(VLOOKUP(CONCATENATE($N$5,$B34,$C34),AVON!$A$6:$N$144,14,FALSE),0)</f>
        <v>0</v>
      </c>
      <c r="O34" s="146">
        <f>_xlfn.IFNA(VLOOKUP(CONCATENATE($O$5,$B34,$C34),MUR!$A$6:$N$203,14,FALSE),0)</f>
        <v>0</v>
      </c>
      <c r="P34" s="146">
        <f>_xlfn.IFNA(VLOOKUP(CONCATENATE($P$5,$B34,$C34),BAL!$A$6:$N$200,14,FALSE),0)</f>
        <v>0</v>
      </c>
      <c r="Q34" s="146">
        <f>_xlfn.IFNA(VLOOKUP(CONCATENATE($Q$5,$B34,$C34),KAL!$A$6:$N$199,14,FALSE),0)</f>
        <v>0</v>
      </c>
      <c r="R34" s="146">
        <f>_xlfn.IFNA(VLOOKUP(CONCATENATE($R$5,$B34,$C34),KEL!$A$6:$N$200,14,FALSE),0)</f>
        <v>0</v>
      </c>
      <c r="S34" s="146">
        <f>_xlfn.IFNA(VLOOKUP(CONCATENATE($S$5,$B34,$C34),'ESP2'!$A$6:$N$194,14,FALSE),0)</f>
        <v>0</v>
      </c>
      <c r="T34" s="146">
        <f>_xlfn.IFNA(VLOOKUP(CONCATENATE($T$5,$B34,$C34),MOON!$A$8:$N$198,14,FALSE),0)</f>
        <v>0</v>
      </c>
      <c r="U34" s="146">
        <f>_xlfn.IFNA(VLOOKUP(CONCATENATE($U$5,$B34,$C34),DRY!$A$8:$N$198,14,FALSE),0)</f>
        <v>0</v>
      </c>
      <c r="V34" s="146">
        <f>_xlfn.IFNA(VLOOKUP(CONCATENATE($W$5,$B34,$C34),WALL!$A$6:$N$198,14,FALSE),0)</f>
        <v>0</v>
      </c>
      <c r="W34" s="146">
        <f>_xlfn.IFNA(VLOOKUP(CONCATENATE($W$5,$B34,$C34),'23SC'!$A$6:$N$198,14,FALSE),0)</f>
        <v>0</v>
      </c>
      <c r="X34" s="146">
        <f>_xlfn.IFNA(VLOOKUP(CONCATENATE($X$5,$B34,$C34),'ESP2'!$A$6:$N$191,14,FALSE),0)</f>
        <v>0</v>
      </c>
      <c r="Y34" s="146"/>
      <c r="Z34" s="147">
        <f>_xlfn.IFNA(VLOOKUP(CONCATENATE($Z$5,$B34,$C34),'23SC'!$A$6:$N$231,14,FALSE),0)</f>
        <v>0</v>
      </c>
      <c r="AA34" s="134"/>
    </row>
    <row r="35" spans="1:27" x14ac:dyDescent="0.25">
      <c r="A35" s="472"/>
      <c r="B35" s="141"/>
      <c r="C35" s="148"/>
      <c r="D35" s="148"/>
      <c r="E35" s="149"/>
      <c r="F35" s="145"/>
      <c r="G35" s="353"/>
      <c r="H35" s="366"/>
      <c r="I35" s="352"/>
      <c r="J35" s="146">
        <f>_xlfn.IFNA(VLOOKUP(CONCATENATE($J$5,$B35,$C35),CAP!$A$6:$N$200,14,FALSE),0)</f>
        <v>0</v>
      </c>
      <c r="K35" s="146">
        <f>_xlfn.IFNA(VLOOKUP(CONCATENATE($K$5,$B35,$C35),ALB!$A$6:$N$200,14,FALSE),0)</f>
        <v>0</v>
      </c>
      <c r="L35" s="146">
        <f>_xlfn.IFNA(VLOOKUP(CONCATENATE($L$5,$B35,$C35),'ESP1'!$A$6:$N$200,14,FALSE),0)</f>
        <v>0</v>
      </c>
      <c r="M35" s="146">
        <f>_xlfn.IFNA(VLOOKUP(CONCATENATE($M$5,$B35,$C35),DARD!$A$6:$N$135,14,FALSE),0)</f>
        <v>0</v>
      </c>
      <c r="N35" s="146">
        <f>_xlfn.IFNA(VLOOKUP(CONCATENATE($N$5,$B35,$C35),AVON!$A$6:$N$144,14,FALSE),0)</f>
        <v>0</v>
      </c>
      <c r="O35" s="146">
        <f>_xlfn.IFNA(VLOOKUP(CONCATENATE($O$5,$B35,$C35),MUR!$A$6:$N$203,14,FALSE),0)</f>
        <v>0</v>
      </c>
      <c r="P35" s="146">
        <f>_xlfn.IFNA(VLOOKUP(CONCATENATE($P$5,$B35,$C35),BAL!$A$6:$N$200,14,FALSE),0)</f>
        <v>0</v>
      </c>
      <c r="Q35" s="146">
        <f>_xlfn.IFNA(VLOOKUP(CONCATENATE($Q$5,$B35,$C35),KAL!$A$6:$N$199,14,FALSE),0)</f>
        <v>0</v>
      </c>
      <c r="R35" s="146">
        <f>_xlfn.IFNA(VLOOKUP(CONCATENATE($R$5,$B35,$C35),KEL!$A$6:$N$200,14,FALSE),0)</f>
        <v>0</v>
      </c>
      <c r="S35" s="146">
        <f>_xlfn.IFNA(VLOOKUP(CONCATENATE($S$5,$B35,$C35),'ESP2'!$A$6:$N$194,14,FALSE),0)</f>
        <v>0</v>
      </c>
      <c r="T35" s="146">
        <f>_xlfn.IFNA(VLOOKUP(CONCATENATE($T$5,$B35,$C35),MOON!$A$8:$N$198,14,FALSE),0)</f>
        <v>0</v>
      </c>
      <c r="U35" s="146">
        <f>_xlfn.IFNA(VLOOKUP(CONCATENATE($U$5,$B35,$C35),DRY!$A$8:$N$198,14,FALSE),0)</f>
        <v>0</v>
      </c>
      <c r="V35" s="146">
        <f>_xlfn.IFNA(VLOOKUP(CONCATENATE($W$5,$B35,$C35),[1]PCWA!$A$6:$N$198,14,FALSE),0)</f>
        <v>0</v>
      </c>
      <c r="W35" s="146">
        <f>_xlfn.IFNA(VLOOKUP(CONCATENATE($W$5,$B35,$C35),[1]PCWA!$A$6:$N$198,14,FALSE),0)</f>
        <v>0</v>
      </c>
      <c r="X35" s="146">
        <f>_xlfn.IFNA(VLOOKUP(CONCATENATE($X$5,$B35,$C35),'ESP2'!$A$6:$N$191,14,FALSE),0)</f>
        <v>0</v>
      </c>
      <c r="Y35" s="146"/>
      <c r="Z35" s="147">
        <f>_xlfn.IFNA(VLOOKUP(CONCATENATE($Z$5,$B35,$C35),'23SC'!$A$6:$N$231,14,FALSE),0)</f>
        <v>0</v>
      </c>
      <c r="AA35" s="134"/>
    </row>
    <row r="36" spans="1:27" x14ac:dyDescent="0.25">
      <c r="A36" s="472"/>
      <c r="B36" s="141"/>
      <c r="C36" s="148"/>
      <c r="D36" s="142"/>
      <c r="E36" s="149"/>
      <c r="F36" s="145"/>
      <c r="G36" s="353"/>
      <c r="H36" s="366"/>
      <c r="I36" s="352"/>
      <c r="J36" s="146">
        <f>_xlfn.IFNA(VLOOKUP(CONCATENATE($J$5,$B36,$C36),CAP!$A$6:$N$200,14,FALSE),0)</f>
        <v>0</v>
      </c>
      <c r="K36" s="146">
        <f>_xlfn.IFNA(VLOOKUP(CONCATENATE($K$5,$B36,$C36),ALB!$A$6:$N$200,14,FALSE),0)</f>
        <v>0</v>
      </c>
      <c r="L36" s="146">
        <f>_xlfn.IFNA(VLOOKUP(CONCATENATE($L$5,$B36,$C36),'ESP1'!$A$6:$N$200,14,FALSE),0)</f>
        <v>0</v>
      </c>
      <c r="M36" s="146">
        <f>_xlfn.IFNA(VLOOKUP(CONCATENATE($M$5,$B36,$C36),DARD!$A$6:$N$135,14,FALSE),0)</f>
        <v>0</v>
      </c>
      <c r="N36" s="146">
        <f>_xlfn.IFNA(VLOOKUP(CONCATENATE($N$5,$B36,$C36),AVON!$A$6:$N$144,14,FALSE),0)</f>
        <v>0</v>
      </c>
      <c r="O36" s="146">
        <f>_xlfn.IFNA(VLOOKUP(CONCATENATE($O$5,$B36,$C36),MUR!$A$6:$N$203,14,FALSE),0)</f>
        <v>0</v>
      </c>
      <c r="P36" s="146">
        <f>_xlfn.IFNA(VLOOKUP(CONCATENATE($P$5,$B36,$C36),BAL!$A$6:$N$200,14,FALSE),0)</f>
        <v>0</v>
      </c>
      <c r="Q36" s="146">
        <f>_xlfn.IFNA(VLOOKUP(CONCATENATE($Q$5,$B36,$C36),KAL!$A$6:$N$199,14,FALSE),0)</f>
        <v>0</v>
      </c>
      <c r="R36" s="146">
        <f>_xlfn.IFNA(VLOOKUP(CONCATENATE($R$5,$B36,$C36),KEL!$A$6:$N$200,14,FALSE),0)</f>
        <v>0</v>
      </c>
      <c r="S36" s="146">
        <f>_xlfn.IFNA(VLOOKUP(CONCATENATE($S$5,$B36,$C36),'ESP2'!$A$6:$N$194,14,FALSE),0)</f>
        <v>0</v>
      </c>
      <c r="T36" s="146">
        <f>_xlfn.IFNA(VLOOKUP(CONCATENATE($T$5,$B36,$C36),MOON!$A$8:$N$198,14,FALSE),0)</f>
        <v>0</v>
      </c>
      <c r="U36" s="146">
        <f>_xlfn.IFNA(VLOOKUP(CONCATENATE($U$5,$B36,$C36),DRY!$A$8:$N$198,14,FALSE),0)</f>
        <v>0</v>
      </c>
      <c r="V36" s="146">
        <f>_xlfn.IFNA(VLOOKUP(CONCATENATE($W$5,$B36,$C36),[1]PCWA!$A$6:$N$198,14,FALSE),0)</f>
        <v>0</v>
      </c>
      <c r="W36" s="146">
        <f>_xlfn.IFNA(VLOOKUP(CONCATENATE($W$5,$B36,$C36),[1]PCWA!$A$6:$N$198,14,FALSE),0)</f>
        <v>0</v>
      </c>
      <c r="X36" s="146">
        <f>_xlfn.IFNA(VLOOKUP(CONCATENATE($X$5,$B36,$C36),'ESP2'!$A$6:$N$191,14,FALSE),0)</f>
        <v>0</v>
      </c>
      <c r="Y36" s="146"/>
      <c r="Z36" s="147">
        <f>_xlfn.IFNA(VLOOKUP(CONCATENATE($Z$5,$B36,$C36),'23SC'!$A$6:$N$231,14,FALSE),0)</f>
        <v>0</v>
      </c>
      <c r="AA36" s="134"/>
    </row>
    <row r="37" spans="1:27" x14ac:dyDescent="0.25">
      <c r="A37" s="472"/>
      <c r="B37" s="141"/>
      <c r="C37" s="148"/>
      <c r="D37" s="148"/>
      <c r="E37" s="149"/>
      <c r="F37" s="145"/>
      <c r="G37" s="353"/>
      <c r="H37" s="366"/>
      <c r="I37" s="352"/>
      <c r="J37" s="146">
        <f>_xlfn.IFNA(VLOOKUP(CONCATENATE($J$5,$B37,$C37),CAP!$A$6:$N$200,14,FALSE),0)</f>
        <v>0</v>
      </c>
      <c r="K37" s="146">
        <f>_xlfn.IFNA(VLOOKUP(CONCATENATE($K$5,$B37,$C37),ALB!$A$6:$N$200,14,FALSE),0)</f>
        <v>0</v>
      </c>
      <c r="L37" s="146">
        <f>_xlfn.IFNA(VLOOKUP(CONCATENATE($L$5,$B37,$C37),'ESP1'!$A$6:$N$200,14,FALSE),0)</f>
        <v>0</v>
      </c>
      <c r="M37" s="146">
        <f>_xlfn.IFNA(VLOOKUP(CONCATENATE($M$5,$B37,$C37),DARD!$A$6:$N$135,14,FALSE),0)</f>
        <v>0</v>
      </c>
      <c r="N37" s="146">
        <f>_xlfn.IFNA(VLOOKUP(CONCATENATE($N$5,$B37,$C37),AVON!$A$6:$N$144,14,FALSE),0)</f>
        <v>0</v>
      </c>
      <c r="O37" s="146">
        <f>_xlfn.IFNA(VLOOKUP(CONCATENATE($O$5,$B37,$C37),MUR!$A$6:$N$203,14,FALSE),0)</f>
        <v>0</v>
      </c>
      <c r="P37" s="146">
        <f>_xlfn.IFNA(VLOOKUP(CONCATENATE($P$5,$B37,$C37),BAL!$A$6:$N$200,14,FALSE),0)</f>
        <v>0</v>
      </c>
      <c r="Q37" s="146">
        <f>_xlfn.IFNA(VLOOKUP(CONCATENATE($Q$5,$B37,$C37),KAL!$A$6:$N$199,14,FALSE),0)</f>
        <v>0</v>
      </c>
      <c r="R37" s="146">
        <f>_xlfn.IFNA(VLOOKUP(CONCATENATE($R$5,$B37,$C37),KEL!$A$6:$N$200,14,FALSE),0)</f>
        <v>0</v>
      </c>
      <c r="S37" s="146">
        <f>_xlfn.IFNA(VLOOKUP(CONCATENATE($S$5,$B37,$C37),'ESP2'!$A$6:$N$194,14,FALSE),0)</f>
        <v>0</v>
      </c>
      <c r="T37" s="146">
        <f>_xlfn.IFNA(VLOOKUP(CONCATENATE($T$5,$B37,$C37),MOON!$A$8:$N$198,14,FALSE),0)</f>
        <v>0</v>
      </c>
      <c r="U37" s="146">
        <f>_xlfn.IFNA(VLOOKUP(CONCATENATE($U$5,$B37,$C37),DRY!$A$8:$N$198,14,FALSE),0)</f>
        <v>0</v>
      </c>
      <c r="V37" s="146">
        <f>_xlfn.IFNA(VLOOKUP(CONCATENATE($W$5,$B37,$C37),[1]PCWA!$A$6:$N$198,14,FALSE),0)</f>
        <v>0</v>
      </c>
      <c r="W37" s="146">
        <f>_xlfn.IFNA(VLOOKUP(CONCATENATE($W$5,$B37,$C37),[1]PCWA!$A$6:$N$198,14,FALSE),0)</f>
        <v>0</v>
      </c>
      <c r="X37" s="146">
        <f>_xlfn.IFNA(VLOOKUP(CONCATENATE($X$5,$B37,$C37),'ESP2'!$A$6:$N$191,14,FALSE),0)</f>
        <v>0</v>
      </c>
      <c r="Y37" s="146"/>
      <c r="Z37" s="147">
        <f>_xlfn.IFNA(VLOOKUP(CONCATENATE($Z$5,$B37,$C37),'23SC'!$A$6:$N$231,14,FALSE),0)</f>
        <v>0</v>
      </c>
      <c r="AA37" s="134"/>
    </row>
    <row r="38" spans="1:27" x14ac:dyDescent="0.25">
      <c r="A38" s="472"/>
      <c r="B38" s="141"/>
      <c r="C38" s="148"/>
      <c r="D38" s="148"/>
      <c r="E38" s="397"/>
      <c r="F38" s="145"/>
      <c r="G38" s="353"/>
      <c r="H38" s="366"/>
      <c r="I38" s="352"/>
      <c r="J38" s="146">
        <f>_xlfn.IFNA(VLOOKUP(CONCATENATE($J$5,$B38,$C38),CAP!$A$6:$N$200,14,FALSE),0)</f>
        <v>0</v>
      </c>
      <c r="K38" s="146">
        <f>_xlfn.IFNA(VLOOKUP(CONCATENATE($K$5,$B38,$C38),ALB!$A$6:$N$200,14,FALSE),0)</f>
        <v>0</v>
      </c>
      <c r="L38" s="146">
        <f>_xlfn.IFNA(VLOOKUP(CONCATENATE($L$5,$B38,$C38),'ESP1'!$A$6:$N$200,14,FALSE),0)</f>
        <v>0</v>
      </c>
      <c r="M38" s="146">
        <f>_xlfn.IFNA(VLOOKUP(CONCATENATE($M$5,$B38,$C38),DARD!$A$6:$N$135,14,FALSE),0)</f>
        <v>0</v>
      </c>
      <c r="N38" s="146">
        <f>_xlfn.IFNA(VLOOKUP(CONCATENATE($N$5,$B38,$C38),AVON!$A$6:$N$144,14,FALSE),0)</f>
        <v>0</v>
      </c>
      <c r="O38" s="146">
        <f>_xlfn.IFNA(VLOOKUP(CONCATENATE($O$5,$B38,$C38),MUR!$A$6:$N$203,14,FALSE),0)</f>
        <v>0</v>
      </c>
      <c r="P38" s="146">
        <f>_xlfn.IFNA(VLOOKUP(CONCATENATE($P$5,$B38,$C38),BAL!$A$6:$N$200,14,FALSE),0)</f>
        <v>0</v>
      </c>
      <c r="Q38" s="146">
        <f>_xlfn.IFNA(VLOOKUP(CONCATENATE($Q$5,$B38,$C38),KAL!$A$6:$N$199,14,FALSE),0)</f>
        <v>0</v>
      </c>
      <c r="R38" s="146">
        <f>_xlfn.IFNA(VLOOKUP(CONCATENATE($R$5,$B38,$C38),KEL!$A$6:$N$200,14,FALSE),0)</f>
        <v>0</v>
      </c>
      <c r="S38" s="146">
        <f>_xlfn.IFNA(VLOOKUP(CONCATENATE($S$5,$B38,$C38),'ESP2'!$A$6:$N$194,14,FALSE),0)</f>
        <v>0</v>
      </c>
      <c r="T38" s="146">
        <f>_xlfn.IFNA(VLOOKUP(CONCATENATE($T$5,$B38,$C38),MOON!$A$8:$N$198,14,FALSE),0)</f>
        <v>0</v>
      </c>
      <c r="U38" s="146">
        <f>_xlfn.IFNA(VLOOKUP(CONCATENATE($U$5,$B38,$C38),DRY!$A$8:$N$198,14,FALSE),0)</f>
        <v>0</v>
      </c>
      <c r="V38" s="146">
        <f>_xlfn.IFNA(VLOOKUP(CONCATENATE($W$5,$B38,$C38),[1]PCWA!$A$6:$N$198,14,FALSE),0)</f>
        <v>0</v>
      </c>
      <c r="W38" s="146">
        <f>_xlfn.IFNA(VLOOKUP(CONCATENATE($W$5,$B38,$C38),[1]PCWA!$A$6:$N$198,14,FALSE),0)</f>
        <v>0</v>
      </c>
      <c r="X38" s="146">
        <f>_xlfn.IFNA(VLOOKUP(CONCATENATE($X$5,$B38,$C38),'ESP2'!$A$6:$N$191,14,FALSE),0)</f>
        <v>0</v>
      </c>
      <c r="Y38" s="146"/>
      <c r="Z38" s="147">
        <f>_xlfn.IFNA(VLOOKUP(CONCATENATE($Z$5,$B38,$C38),'23SC'!$A$6:$N$231,14,FALSE),0)</f>
        <v>0</v>
      </c>
      <c r="AA38" s="133"/>
    </row>
    <row r="39" spans="1:27" x14ac:dyDescent="0.25">
      <c r="A39" s="472"/>
      <c r="B39" s="141"/>
      <c r="C39" s="148"/>
      <c r="D39" s="148"/>
      <c r="E39" s="397"/>
      <c r="F39" s="145"/>
      <c r="G39" s="353"/>
      <c r="H39" s="366"/>
      <c r="I39" s="352"/>
      <c r="J39" s="146">
        <f>_xlfn.IFNA(VLOOKUP(CONCATENATE($J$5,$B39,$C39),CAP!$A$6:$N$200,14,FALSE),0)</f>
        <v>0</v>
      </c>
      <c r="K39" s="146">
        <f>_xlfn.IFNA(VLOOKUP(CONCATENATE($K$5,$B39,$C39),ALB!$A$6:$N$200,14,FALSE),0)</f>
        <v>0</v>
      </c>
      <c r="L39" s="146">
        <f>_xlfn.IFNA(VLOOKUP(CONCATENATE($L$5,$B39,$C39),'ESP1'!$A$6:$N$200,14,FALSE),0)</f>
        <v>0</v>
      </c>
      <c r="M39" s="146">
        <f>_xlfn.IFNA(VLOOKUP(CONCATENATE($M$5,$B39,$C39),DARD!$A$6:$N$135,14,FALSE),0)</f>
        <v>0</v>
      </c>
      <c r="N39" s="146">
        <f>_xlfn.IFNA(VLOOKUP(CONCATENATE($N$5,$B39,$C39),AVON!$A$6:$N$144,14,FALSE),0)</f>
        <v>0</v>
      </c>
      <c r="O39" s="146">
        <f>_xlfn.IFNA(VLOOKUP(CONCATENATE($O$5,$B39,$C39),MUR!$A$6:$N$203,14,FALSE),0)</f>
        <v>0</v>
      </c>
      <c r="P39" s="146">
        <f>_xlfn.IFNA(VLOOKUP(CONCATENATE($P$5,$B39,$C39),BAL!$A$6:$N$200,14,FALSE),0)</f>
        <v>0</v>
      </c>
      <c r="Q39" s="146">
        <f>_xlfn.IFNA(VLOOKUP(CONCATENATE($Q$5,$B39,$C39),KAL!$A$6:$N$199,14,FALSE),0)</f>
        <v>0</v>
      </c>
      <c r="R39" s="146">
        <f>_xlfn.IFNA(VLOOKUP(CONCATENATE($R$5,$B39,$C39),KEL!$A$6:$N$200,14,FALSE),0)</f>
        <v>0</v>
      </c>
      <c r="S39" s="146">
        <f>_xlfn.IFNA(VLOOKUP(CONCATENATE($S$5,$B39,$C39),'ESP2'!$A$6:$N$194,14,FALSE),0)</f>
        <v>0</v>
      </c>
      <c r="T39" s="146">
        <f>_xlfn.IFNA(VLOOKUP(CONCATENATE($T$5,$B39,$C39),MOON!$A$8:$N$198,14,FALSE),0)</f>
        <v>0</v>
      </c>
      <c r="U39" s="146">
        <f>_xlfn.IFNA(VLOOKUP(CONCATENATE($U$5,$B39,$C39),DRY!$A$8:$N$198,14,FALSE),0)</f>
        <v>0</v>
      </c>
      <c r="V39" s="146">
        <f>_xlfn.IFNA(VLOOKUP(CONCATENATE($W$5,$B39,$C39),[1]PCWA!$A$6:$N$198,14,FALSE),0)</f>
        <v>0</v>
      </c>
      <c r="W39" s="146">
        <f>_xlfn.IFNA(VLOOKUP(CONCATENATE($W$5,$B39,$C39),[1]PCWA!$A$6:$N$198,14,FALSE),0)</f>
        <v>0</v>
      </c>
      <c r="X39" s="146">
        <f>_xlfn.IFNA(VLOOKUP(CONCATENATE($X$5,$B39,$C39),'ESP2'!$A$6:$N$191,14,FALSE),0)</f>
        <v>0</v>
      </c>
      <c r="Y39" s="146"/>
      <c r="Z39" s="147">
        <f>_xlfn.IFNA(VLOOKUP(CONCATENATE($Z$5,$B39,$C39),'23SC'!$A$6:$N$231,14,FALSE),0)</f>
        <v>0</v>
      </c>
      <c r="AA39" s="133"/>
    </row>
    <row r="40" spans="1:27" x14ac:dyDescent="0.25">
      <c r="A40" s="472"/>
      <c r="B40" s="141"/>
      <c r="C40" s="148"/>
      <c r="D40" s="148"/>
      <c r="E40" s="397"/>
      <c r="F40" s="145"/>
      <c r="G40" s="353"/>
      <c r="H40" s="366"/>
      <c r="I40" s="352"/>
      <c r="J40" s="146">
        <f>_xlfn.IFNA(VLOOKUP(CONCATENATE($J$5,$B40,$C40),CAP!$A$6:$N$200,14,FALSE),0)</f>
        <v>0</v>
      </c>
      <c r="K40" s="146">
        <f>_xlfn.IFNA(VLOOKUP(CONCATENATE($K$5,$B40,$C40),ALB!$A$6:$N$200,14,FALSE),0)</f>
        <v>0</v>
      </c>
      <c r="L40" s="146">
        <f>_xlfn.IFNA(VLOOKUP(CONCATENATE($L$5,$B40,$C40),'ESP1'!$A$6:$N$200,14,FALSE),0)</f>
        <v>0</v>
      </c>
      <c r="M40" s="146">
        <f>_xlfn.IFNA(VLOOKUP(CONCATENATE($M$5,$B40,$C40),DARD!$A$6:$N$135,14,FALSE),0)</f>
        <v>0</v>
      </c>
      <c r="N40" s="146">
        <f>_xlfn.IFNA(VLOOKUP(CONCATENATE($N$5,$B40,$C40),AVON!$A$6:$N$144,14,FALSE),0)</f>
        <v>0</v>
      </c>
      <c r="O40" s="146">
        <f>_xlfn.IFNA(VLOOKUP(CONCATENATE($O$5,$B40,$C40),MUR!$A$6:$N$203,14,FALSE),0)</f>
        <v>0</v>
      </c>
      <c r="P40" s="146">
        <f>_xlfn.IFNA(VLOOKUP(CONCATENATE($P$5,$B40,$C40),BAL!$A$6:$N$200,14,FALSE),0)</f>
        <v>0</v>
      </c>
      <c r="Q40" s="146">
        <f>_xlfn.IFNA(VLOOKUP(CONCATENATE($Q$5,$B40,$C40),KAL!$A$6:$N$199,14,FALSE),0)</f>
        <v>0</v>
      </c>
      <c r="R40" s="146">
        <f>_xlfn.IFNA(VLOOKUP(CONCATENATE($R$5,$B40,$C40),KEL!$A$6:$N$200,14,FALSE),0)</f>
        <v>0</v>
      </c>
      <c r="S40" s="146">
        <f>_xlfn.IFNA(VLOOKUP(CONCATENATE($S$5,$B40,$C40),'ESP2'!$A$6:$N$194,14,FALSE),0)</f>
        <v>0</v>
      </c>
      <c r="T40" s="146">
        <f>_xlfn.IFNA(VLOOKUP(CONCATENATE($T$5,$B40,$C40),MOON!$A$8:$N$198,14,FALSE),0)</f>
        <v>0</v>
      </c>
      <c r="U40" s="146">
        <f>_xlfn.IFNA(VLOOKUP(CONCATENATE($U$5,$B40,$C40),DRY!$A$8:$N$198,14,FALSE),0)</f>
        <v>0</v>
      </c>
      <c r="V40" s="146">
        <f>_xlfn.IFNA(VLOOKUP(CONCATENATE($W$5,$B40,$C40),[1]PCWA!$A$6:$N$198,14,FALSE),0)</f>
        <v>0</v>
      </c>
      <c r="W40" s="146">
        <f>_xlfn.IFNA(VLOOKUP(CONCATENATE($W$5,$B40,$C40),[1]PCWA!$A$6:$N$198,14,FALSE),0)</f>
        <v>0</v>
      </c>
      <c r="X40" s="146">
        <f>_xlfn.IFNA(VLOOKUP(CONCATENATE($X$5,$B40,$C40),BAL!$A$6:$N$200,14,FALSE),0)</f>
        <v>0</v>
      </c>
      <c r="Y40" s="146"/>
      <c r="Z40" s="147">
        <f>_xlfn.IFNA(VLOOKUP(CONCATENATE($Z$5,$B40,$C40),'23SC'!$A$6:$N$231,14,FALSE),0)</f>
        <v>0</v>
      </c>
      <c r="AA40" s="133"/>
    </row>
    <row r="41" spans="1:27" x14ac:dyDescent="0.25">
      <c r="A41" s="472"/>
      <c r="B41" s="141"/>
      <c r="C41" s="148"/>
      <c r="D41" s="148"/>
      <c r="E41" s="149"/>
      <c r="F41" s="145"/>
      <c r="G41" s="143"/>
      <c r="H41" s="144"/>
      <c r="I41" s="145"/>
      <c r="J41" s="146">
        <f>_xlfn.IFNA(VLOOKUP(CONCATENATE($J$5,$B41,$C41),CAP!$A$6:$N$200,14,FALSE),0)</f>
        <v>0</v>
      </c>
      <c r="K41" s="146">
        <f>_xlfn.IFNA(VLOOKUP(CONCATENATE($K$5,$B41,$C41),ALB!$A$6:$N$200,14,FALSE),0)</f>
        <v>0</v>
      </c>
      <c r="L41" s="146">
        <f>_xlfn.IFNA(VLOOKUP(CONCATENATE($L$5,$B41,$C41),'ESP1'!$A$6:$N$200,14,FALSE),0)</f>
        <v>0</v>
      </c>
      <c r="M41" s="146">
        <f>_xlfn.IFNA(VLOOKUP(CONCATENATE($M$5,$B41,$C41),DARD!$A$6:$N$135,14,FALSE),0)</f>
        <v>0</v>
      </c>
      <c r="N41" s="146">
        <f>_xlfn.IFNA(VLOOKUP(CONCATENATE($N$5,$B41,$C41),AVON!$A$6:$N$144,14,FALSE),0)</f>
        <v>0</v>
      </c>
      <c r="O41" s="146">
        <f>_xlfn.IFNA(VLOOKUP(CONCATENATE($O$5,$B41,$C41),MUR!$A$6:$N$203,14,FALSE),0)</f>
        <v>0</v>
      </c>
      <c r="P41" s="146">
        <f>_xlfn.IFNA(VLOOKUP(CONCATENATE($P$5,$B41,$C41),BAL!$A$6:$N$200,14,FALSE),0)</f>
        <v>0</v>
      </c>
      <c r="Q41" s="146">
        <f>_xlfn.IFNA(VLOOKUP(CONCATENATE($Q$5,$B41,$C41),KAL!$A$6:$N$199,14,FALSE),0)</f>
        <v>0</v>
      </c>
      <c r="R41" s="146">
        <f>_xlfn.IFNA(VLOOKUP(CONCATENATE($R$5,$B41,$C41),KEL!$A$6:$N$200,14,FALSE),0)</f>
        <v>0</v>
      </c>
      <c r="S41" s="146">
        <f>_xlfn.IFNA(VLOOKUP(CONCATENATE($S$5,$B41,$C41),'ESP2'!$A$6:$N$194,14,FALSE),0)</f>
        <v>0</v>
      </c>
      <c r="T41" s="146">
        <f>_xlfn.IFNA(VLOOKUP(CONCATENATE($T$5,$B41,$C41),MOON!$A$8:$N$198,14,FALSE),0)</f>
        <v>0</v>
      </c>
      <c r="U41" s="146">
        <f>_xlfn.IFNA(VLOOKUP(CONCATENATE($U$5,$B41,$C41),DRY!$A$8:$N$198,14,FALSE),0)</f>
        <v>0</v>
      </c>
      <c r="V41" s="146">
        <f>_xlfn.IFNA(VLOOKUP(CONCATENATE($W$5,$B41,$C41),[1]PCWA!$A$6:$N$198,14,FALSE),0)</f>
        <v>0</v>
      </c>
      <c r="W41" s="146">
        <f>_xlfn.IFNA(VLOOKUP(CONCATENATE($W$5,$B41,$C41),[1]PCWA!$A$6:$N$198,14,FALSE),0)</f>
        <v>0</v>
      </c>
      <c r="X41" s="146">
        <f>_xlfn.IFNA(VLOOKUP(CONCATENATE($X$5,$B41,$C41),BAL!$A$6:$N$200,14,FALSE),0)</f>
        <v>0</v>
      </c>
      <c r="Y41" s="146"/>
      <c r="Z41" s="147">
        <f>_xlfn.IFNA(VLOOKUP(CONCATENATE($Z$5,$B41,$C41),'23SC'!$A$6:$N$231,14,FALSE),0)</f>
        <v>0</v>
      </c>
      <c r="AA41" s="134"/>
    </row>
    <row r="42" spans="1:27" x14ac:dyDescent="0.25">
      <c r="A42" s="472"/>
      <c r="B42" s="141"/>
      <c r="C42" s="148"/>
      <c r="D42" s="148"/>
      <c r="E42" s="149"/>
      <c r="F42" s="145"/>
      <c r="G42" s="143"/>
      <c r="H42" s="144"/>
      <c r="I42" s="145"/>
      <c r="J42" s="146">
        <f>_xlfn.IFNA(VLOOKUP(CONCATENATE($J$5,$B42,$C42),CAP!$A$6:$N$200,14,FALSE),0)</f>
        <v>0</v>
      </c>
      <c r="K42" s="146">
        <f>_xlfn.IFNA(VLOOKUP(CONCATENATE($K$5,$B42,$C42),ALB!$A$6:$N$200,14,FALSE),0)</f>
        <v>0</v>
      </c>
      <c r="L42" s="146">
        <f>_xlfn.IFNA(VLOOKUP(CONCATENATE($L$5,$B42,$C42),'ESP1'!$A$6:$N$200,14,FALSE),0)</f>
        <v>0</v>
      </c>
      <c r="M42" s="146">
        <f>_xlfn.IFNA(VLOOKUP(CONCATENATE($M$5,$B42,$C42),DARD!$A$6:$N$135,14,FALSE),0)</f>
        <v>0</v>
      </c>
      <c r="N42" s="146">
        <f>_xlfn.IFNA(VLOOKUP(CONCATENATE($N$5,$B42,$C42),AVON!$A$6:$N$144,14,FALSE),0)</f>
        <v>0</v>
      </c>
      <c r="O42" s="146">
        <f>_xlfn.IFNA(VLOOKUP(CONCATENATE($O$5,$B42,$C42),MUR!$A$6:$N$203,14,FALSE),0)</f>
        <v>0</v>
      </c>
      <c r="P42" s="146">
        <f>_xlfn.IFNA(VLOOKUP(CONCATENATE($P$5,$B42,$C42),BAL!$A$6:$N$200,14,FALSE),0)</f>
        <v>0</v>
      </c>
      <c r="Q42" s="146">
        <f>_xlfn.IFNA(VLOOKUP(CONCATENATE($Q$5,$B42,$C42),KAL!$A$6:$N$199,14,FALSE),0)</f>
        <v>0</v>
      </c>
      <c r="R42" s="146">
        <f>_xlfn.IFNA(VLOOKUP(CONCATENATE($R$5,$B42,$C42),KEL!$A$6:$N$200,14,FALSE),0)</f>
        <v>0</v>
      </c>
      <c r="S42" s="146">
        <f>_xlfn.IFNA(VLOOKUP(CONCATENATE($S$5,$B42,$C42),'ESP2'!$A$6:$N$194,14,FALSE),0)</f>
        <v>0</v>
      </c>
      <c r="T42" s="146">
        <f>_xlfn.IFNA(VLOOKUP(CONCATENATE($T$5,$B42,$C42),MOON!$A$8:$N$198,14,FALSE),0)</f>
        <v>0</v>
      </c>
      <c r="U42" s="146">
        <f>_xlfn.IFNA(VLOOKUP(CONCATENATE($U$5,$B42,$C42),DRY!$A$8:$N$198,14,FALSE),0)</f>
        <v>0</v>
      </c>
      <c r="V42" s="146">
        <f>_xlfn.IFNA(VLOOKUP(CONCATENATE($W$5,$B42,$C42),[1]PCWA!$A$6:$N$198,14,FALSE),0)</f>
        <v>0</v>
      </c>
      <c r="W42" s="146">
        <f>_xlfn.IFNA(VLOOKUP(CONCATENATE($W$5,$B42,$C42),[1]PCWA!$A$6:$N$198,14,FALSE),0)</f>
        <v>0</v>
      </c>
      <c r="X42" s="146">
        <f>_xlfn.IFNA(VLOOKUP(CONCATENATE($X$5,$B42,$C42),BAL!$A$6:$N$200,14,FALSE),0)</f>
        <v>0</v>
      </c>
      <c r="Y42" s="146"/>
      <c r="Z42" s="147">
        <f>_xlfn.IFNA(VLOOKUP(CONCATENATE($Z$5,$B42,$C42),'23SC'!$A$6:$N$231,14,FALSE),0)</f>
        <v>0</v>
      </c>
      <c r="AA42" s="134"/>
    </row>
    <row r="43" spans="1:27" x14ac:dyDescent="0.25">
      <c r="A43" s="472"/>
      <c r="B43" s="141"/>
      <c r="C43" s="148"/>
      <c r="D43" s="148"/>
      <c r="E43" s="149"/>
      <c r="F43" s="145"/>
      <c r="G43" s="143"/>
      <c r="H43" s="144"/>
      <c r="I43" s="145"/>
      <c r="J43" s="146">
        <f>_xlfn.IFNA(VLOOKUP(CONCATENATE($J$5,$B43,$C43),CAP!$A$6:$N$200,14,FALSE),0)</f>
        <v>0</v>
      </c>
      <c r="K43" s="146">
        <f>_xlfn.IFNA(VLOOKUP(CONCATENATE($K$5,$B43,$C43),ALB!$A$6:$N$200,14,FALSE),0)</f>
        <v>0</v>
      </c>
      <c r="L43" s="146">
        <f>_xlfn.IFNA(VLOOKUP(CONCATENATE($L$5,$B43,$C43),'ESP1'!$A$6:$N$200,14,FALSE),0)</f>
        <v>0</v>
      </c>
      <c r="M43" s="146">
        <f>_xlfn.IFNA(VLOOKUP(CONCATENATE($M$5,$B43,$C43),DARD!$A$6:$N$135,14,FALSE),0)</f>
        <v>0</v>
      </c>
      <c r="N43" s="146">
        <f>_xlfn.IFNA(VLOOKUP(CONCATENATE($N$5,$B43,$C43),AVON!$A$6:$N$144,14,FALSE),0)</f>
        <v>0</v>
      </c>
      <c r="O43" s="146">
        <f>_xlfn.IFNA(VLOOKUP(CONCATENATE($O$5,$B43,$C43),MUR!$A$6:$N$203,14,FALSE),0)</f>
        <v>0</v>
      </c>
      <c r="P43" s="146">
        <f>_xlfn.IFNA(VLOOKUP(CONCATENATE($P$5,$B43,$C43),BAL!$A$6:$N$200,14,FALSE),0)</f>
        <v>0</v>
      </c>
      <c r="Q43" s="146">
        <f>_xlfn.IFNA(VLOOKUP(CONCATENATE($Q$5,$B43,$C43),KAL!$A$6:$N$199,14,FALSE),0)</f>
        <v>0</v>
      </c>
      <c r="R43" s="146">
        <f>_xlfn.IFNA(VLOOKUP(CONCATENATE($R$5,$B43,$C43),KEL!$A$6:$N$200,14,FALSE),0)</f>
        <v>0</v>
      </c>
      <c r="S43" s="146">
        <f>_xlfn.IFNA(VLOOKUP(CONCATENATE($S$5,$B43,$C43),'ESP2'!$A$6:$N$194,14,FALSE),0)</f>
        <v>0</v>
      </c>
      <c r="T43" s="146">
        <f>_xlfn.IFNA(VLOOKUP(CONCATENATE($T$5,$B43,$C43),MOON!$A$8:$N$198,14,FALSE),0)</f>
        <v>0</v>
      </c>
      <c r="U43" s="146">
        <f>_xlfn.IFNA(VLOOKUP(CONCATENATE($U$5,$B43,$C43),DRY!$A$8:$N$198,14,FALSE),0)</f>
        <v>0</v>
      </c>
      <c r="V43" s="146">
        <f>_xlfn.IFNA(VLOOKUP(CONCATENATE($W$5,$B43,$C43),[1]PCWA!$A$6:$N$198,14,FALSE),0)</f>
        <v>0</v>
      </c>
      <c r="W43" s="146">
        <f>_xlfn.IFNA(VLOOKUP(CONCATENATE($W$5,$B43,$C43),[1]PCWA!$A$6:$N$198,14,FALSE),0)</f>
        <v>0</v>
      </c>
      <c r="X43" s="146">
        <f>_xlfn.IFNA(VLOOKUP(CONCATENATE($X$5,$B43,$C43),BAL!$A$6:$N$200,14,FALSE),0)</f>
        <v>0</v>
      </c>
      <c r="Y43" s="146"/>
      <c r="Z43" s="147">
        <f>_xlfn.IFNA(VLOOKUP(CONCATENATE($Z$5,$B43,$C43),'23SC'!$A$6:$N$231,14,FALSE),0)</f>
        <v>0</v>
      </c>
      <c r="AA43" s="134"/>
    </row>
    <row r="44" spans="1:27" x14ac:dyDescent="0.25">
      <c r="A44" s="472"/>
      <c r="B44" s="141"/>
      <c r="C44" s="148"/>
      <c r="D44" s="148"/>
      <c r="E44" s="149"/>
      <c r="F44" s="145"/>
      <c r="G44" s="143"/>
      <c r="H44" s="144"/>
      <c r="I44" s="145"/>
      <c r="J44" s="146">
        <f>_xlfn.IFNA(VLOOKUP(CONCATENATE($J$5,$B44,$C44),CAP!$A$6:$N$200,14,FALSE),0)</f>
        <v>0</v>
      </c>
      <c r="K44" s="146">
        <f>_xlfn.IFNA(VLOOKUP(CONCATENATE($K$5,$B44,$C44),ALB!$A$6:$N$200,14,FALSE),0)</f>
        <v>0</v>
      </c>
      <c r="L44" s="146">
        <f>_xlfn.IFNA(VLOOKUP(CONCATENATE($L$5,$B44,$C44),'ESP1'!$A$6:$N$200,14,FALSE),0)</f>
        <v>0</v>
      </c>
      <c r="M44" s="146">
        <f>_xlfn.IFNA(VLOOKUP(CONCATENATE($M$5,$B44,$C44),DARD!$A$6:$N$135,14,FALSE),0)</f>
        <v>0</v>
      </c>
      <c r="N44" s="146">
        <f>_xlfn.IFNA(VLOOKUP(CONCATENATE($N$5,$B44,$C44),AVON!$A$6:$N$144,14,FALSE),0)</f>
        <v>0</v>
      </c>
      <c r="O44" s="146">
        <f>_xlfn.IFNA(VLOOKUP(CONCATENATE($O$5,$B44,$C44),MUR!$A$6:$N$203,14,FALSE),0)</f>
        <v>0</v>
      </c>
      <c r="P44" s="146">
        <f>_xlfn.IFNA(VLOOKUP(CONCATENATE($P$5,$B44,$C44),BAL!$A$6:$N$200,14,FALSE),0)</f>
        <v>0</v>
      </c>
      <c r="Q44" s="146">
        <f>_xlfn.IFNA(VLOOKUP(CONCATENATE($Q$5,$B44,$C44),KAL!$A$6:$N$199,14,FALSE),0)</f>
        <v>0</v>
      </c>
      <c r="R44" s="146">
        <f>_xlfn.IFNA(VLOOKUP(CONCATENATE($R$5,$B44,$C44),KEL!$A$6:$N$200,14,FALSE),0)</f>
        <v>0</v>
      </c>
      <c r="S44" s="146">
        <f>_xlfn.IFNA(VLOOKUP(CONCATENATE($S$5,$B44,$C44),'ESP2'!$A$6:$N$194,14,FALSE),0)</f>
        <v>0</v>
      </c>
      <c r="T44" s="146">
        <f>_xlfn.IFNA(VLOOKUP(CONCATENATE($T$5,$B44,$C44),MOON!$A$8:$N$198,14,FALSE),0)</f>
        <v>0</v>
      </c>
      <c r="U44" s="146">
        <f>_xlfn.IFNA(VLOOKUP(CONCATENATE($U$5,$B44,$C44),DRY!$A$8:$N$198,14,FALSE),0)</f>
        <v>0</v>
      </c>
      <c r="V44" s="146">
        <f>_xlfn.IFNA(VLOOKUP(CONCATENATE($W$5,$B44,$C44),[1]PCWA!$A$6:$N$198,14,FALSE),0)</f>
        <v>0</v>
      </c>
      <c r="W44" s="146">
        <f>_xlfn.IFNA(VLOOKUP(CONCATENATE($W$5,$B44,$C44),[1]PCWA!$A$6:$N$198,14,FALSE),0)</f>
        <v>0</v>
      </c>
      <c r="X44" s="146">
        <f>_xlfn.IFNA(VLOOKUP(CONCATENATE($X$5,$B44,$C44),BAL!$A$6:$N$200,14,FALSE),0)</f>
        <v>0</v>
      </c>
      <c r="Y44" s="146"/>
      <c r="Z44" s="147">
        <f>_xlfn.IFNA(VLOOKUP(CONCATENATE($Z$5,$B44,$C44),'23SC'!$A$6:$N$231,14,FALSE),0)</f>
        <v>0</v>
      </c>
      <c r="AA44" s="134"/>
    </row>
    <row r="45" spans="1:27" x14ac:dyDescent="0.25">
      <c r="A45" s="472"/>
      <c r="B45" s="398"/>
      <c r="C45" s="148"/>
      <c r="D45" s="142"/>
      <c r="E45" s="149"/>
      <c r="F45" s="145"/>
      <c r="G45" s="143"/>
      <c r="H45" s="144"/>
      <c r="I45" s="145"/>
      <c r="J45" s="146">
        <f>_xlfn.IFNA(VLOOKUP(CONCATENATE($J$5,$B45,$C45),CAP!$A$6:$N$200,14,FALSE),0)</f>
        <v>0</v>
      </c>
      <c r="K45" s="146">
        <f>_xlfn.IFNA(VLOOKUP(CONCATENATE($K$5,$B45,$C45),ALB!$A$6:$N$200,14,FALSE),0)</f>
        <v>0</v>
      </c>
      <c r="L45" s="146">
        <f>_xlfn.IFNA(VLOOKUP(CONCATENATE($L$5,$B45,$C45),'ESP1'!$A$6:$N$200,14,FALSE),0)</f>
        <v>0</v>
      </c>
      <c r="M45" s="146">
        <f>_xlfn.IFNA(VLOOKUP(CONCATENATE($M$5,$B45,$C45),DARD!$A$6:$N$135,14,FALSE),0)</f>
        <v>0</v>
      </c>
      <c r="N45" s="146">
        <f>_xlfn.IFNA(VLOOKUP(CONCATENATE($N$5,$B45,$C45),AVON!$A$6:$N$144,14,FALSE),0)</f>
        <v>0</v>
      </c>
      <c r="O45" s="146">
        <f>_xlfn.IFNA(VLOOKUP(CONCATENATE($O$5,$B45,$C45),MUR!$A$6:$N$203,14,FALSE),0)</f>
        <v>0</v>
      </c>
      <c r="P45" s="146">
        <f>_xlfn.IFNA(VLOOKUP(CONCATENATE($P$5,$B45,$C45),BAL!$A$6:$N$200,14,FALSE),0)</f>
        <v>0</v>
      </c>
      <c r="Q45" s="146">
        <f>_xlfn.IFNA(VLOOKUP(CONCATENATE($Q$5,$B45,$C45),KAL!$A$6:$N$199,14,FALSE),0)</f>
        <v>0</v>
      </c>
      <c r="R45" s="146">
        <f>_xlfn.IFNA(VLOOKUP(CONCATENATE($R$5,$B45,$C45),KEL!$A$6:$N$200,14,FALSE),0)</f>
        <v>0</v>
      </c>
      <c r="S45" s="146">
        <f>_xlfn.IFNA(VLOOKUP(CONCATENATE($S$5,$B45,$C45),'ESP2'!$A$6:$N$194,14,FALSE),0)</f>
        <v>0</v>
      </c>
      <c r="T45" s="146">
        <f>_xlfn.IFNA(VLOOKUP(CONCATENATE($T$5,$B45,$C45),MOON!$A$8:$N$198,14,FALSE),0)</f>
        <v>0</v>
      </c>
      <c r="U45" s="146">
        <f>_xlfn.IFNA(VLOOKUP(CONCATENATE($U$5,$B45,$C45),DRY!$A$8:$N$198,14,FALSE),0)</f>
        <v>0</v>
      </c>
      <c r="V45" s="146">
        <f>_xlfn.IFNA(VLOOKUP(CONCATENATE($W$5,$B45,$C45),[1]PCWA!$A$6:$N$198,14,FALSE),0)</f>
        <v>0</v>
      </c>
      <c r="W45" s="146">
        <f>_xlfn.IFNA(VLOOKUP(CONCATENATE($W$5,$B45,$C45),[1]PCWA!$A$6:$N$198,14,FALSE),0)</f>
        <v>0</v>
      </c>
      <c r="X45" s="146">
        <f>_xlfn.IFNA(VLOOKUP(CONCATENATE($X$5,$B45,$C45),BAL!$A$6:$N$200,14,FALSE),0)</f>
        <v>0</v>
      </c>
      <c r="Y45" s="146"/>
      <c r="Z45" s="147">
        <f>_xlfn.IFNA(VLOOKUP(CONCATENATE($Z$5,$B45,$C45),'23SC'!$A$6:$N$231,14,FALSE),0)</f>
        <v>0</v>
      </c>
      <c r="AA45" s="133"/>
    </row>
    <row r="46" spans="1:27" ht="14.4" thickBot="1" x14ac:dyDescent="0.3">
      <c r="A46" s="472"/>
      <c r="B46" s="150"/>
      <c r="C46" s="151"/>
      <c r="D46" s="151"/>
      <c r="E46" s="152"/>
      <c r="F46" s="153"/>
      <c r="G46" s="154"/>
      <c r="H46" s="155"/>
      <c r="I46" s="153"/>
      <c r="J46" s="156">
        <f>_xlfn.IFNA(VLOOKUP(CONCATENATE($J$5,$B46,$C46),CAP!$A$6:$N$200,14,FALSE),0)</f>
        <v>0</v>
      </c>
      <c r="K46" s="156">
        <f>_xlfn.IFNA(VLOOKUP(CONCATENATE($K$5,$B46,$C46),ALB!$A$6:$N$200,14,FALSE),0)</f>
        <v>0</v>
      </c>
      <c r="L46" s="156">
        <f>_xlfn.IFNA(VLOOKUP(CONCATENATE($L$5,$B46,$C46),'ESP1'!$A$6:$N$200,14,FALSE),0)</f>
        <v>0</v>
      </c>
      <c r="M46" s="156">
        <f>_xlfn.IFNA(VLOOKUP(CONCATENATE($M$5,$B46,$C46),DARD!$A$6:$N$135,14,FALSE),0)</f>
        <v>0</v>
      </c>
      <c r="N46" s="156">
        <f>_xlfn.IFNA(VLOOKUP(CONCATENATE($N$5,$B46,$C46),AVON!$A$6:$N$144,14,FALSE),0)</f>
        <v>0</v>
      </c>
      <c r="O46" s="156">
        <f>_xlfn.IFNA(VLOOKUP(CONCATENATE($O$5,$B46,$C46),MUR!$A$6:$N$203,14,FALSE),0)</f>
        <v>0</v>
      </c>
      <c r="P46" s="156">
        <f>_xlfn.IFNA(VLOOKUP(CONCATENATE($P$5,$B46,$C46),BAL!$A$6:$N$200,14,FALSE),0)</f>
        <v>0</v>
      </c>
      <c r="Q46" s="156">
        <f>_xlfn.IFNA(VLOOKUP(CONCATENATE($Q$5,$B46,$C46),KAL!$A$6:$N$199,14,FALSE),0)</f>
        <v>0</v>
      </c>
      <c r="R46" s="156">
        <f>_xlfn.IFNA(VLOOKUP(CONCATENATE($R$5,$B46,$C46),KEL!$A$6:$N$200,14,FALSE),0)</f>
        <v>0</v>
      </c>
      <c r="S46" s="156">
        <f>_xlfn.IFNA(VLOOKUP(CONCATENATE($S$5,$B46,$C46),'ESP2'!$A$6:$N$194,14,FALSE),0)</f>
        <v>0</v>
      </c>
      <c r="T46" s="156">
        <f>_xlfn.IFNA(VLOOKUP(CONCATENATE($T$5,$B46,$C46),MOON!$A$8:$N$198,14,FALSE),0)</f>
        <v>0</v>
      </c>
      <c r="U46" s="156">
        <f>_xlfn.IFNA(VLOOKUP(CONCATENATE($U$5,$B46,$C46),DRY!$A$8:$N$198,14,FALSE),0)</f>
        <v>0</v>
      </c>
      <c r="V46" s="156">
        <f>_xlfn.IFNA(VLOOKUP(CONCATENATE($W$5,$B46,$C46),[1]PCWA!$A$6:$N$198,14,FALSE),0)</f>
        <v>0</v>
      </c>
      <c r="W46" s="156">
        <f>_xlfn.IFNA(VLOOKUP(CONCATENATE($W$5,$B46,$C46),[1]PCWA!$A$6:$N$198,14,FALSE),0)</f>
        <v>0</v>
      </c>
      <c r="X46" s="156">
        <f>_xlfn.IFNA(VLOOKUP(CONCATENATE($X$5,$B46,$C46),BAL!$A$6:$N$200,14,FALSE),0)</f>
        <v>0</v>
      </c>
      <c r="Y46" s="156"/>
      <c r="Z46" s="157">
        <f>_xlfn.IFNA(VLOOKUP(CONCATENATE($Z$5,$B46,$C46),'23SC'!$A$6:$N$231,14,FALSE),0)</f>
        <v>0</v>
      </c>
      <c r="AA46" s="133"/>
    </row>
    <row r="47" spans="1:27" ht="15.6" x14ac:dyDescent="0.25">
      <c r="A47" s="472"/>
      <c r="B47" s="135" t="s">
        <v>19</v>
      </c>
      <c r="C47" s="135"/>
      <c r="D47" s="135" t="s">
        <v>19</v>
      </c>
      <c r="E47" s="136"/>
      <c r="F47" s="136"/>
      <c r="G47" s="136"/>
      <c r="H47" s="137"/>
      <c r="I47" s="136"/>
      <c r="J47" s="138"/>
      <c r="K47" s="138"/>
      <c r="L47" s="138"/>
      <c r="M47" s="138"/>
      <c r="N47" s="138"/>
      <c r="O47" s="138"/>
      <c r="P47" s="138"/>
      <c r="Q47" s="138"/>
      <c r="R47" s="138"/>
      <c r="S47" s="138"/>
      <c r="T47" s="138"/>
      <c r="U47" s="138"/>
      <c r="V47" s="138"/>
      <c r="W47" s="138"/>
      <c r="X47" s="138"/>
      <c r="Y47" s="138"/>
      <c r="Z47" s="138"/>
      <c r="AA47" s="136"/>
    </row>
    <row r="49" spans="2:2" x14ac:dyDescent="0.25">
      <c r="B49" s="28"/>
    </row>
    <row r="50" spans="2:2" x14ac:dyDescent="0.25">
      <c r="B50" s="28"/>
    </row>
    <row r="51" spans="2:2" x14ac:dyDescent="0.25">
      <c r="B51" s="28"/>
    </row>
    <row r="52" spans="2:2" x14ac:dyDescent="0.25">
      <c r="B52" s="28"/>
    </row>
    <row r="53" spans="2:2" x14ac:dyDescent="0.25">
      <c r="B53" s="28"/>
    </row>
    <row r="54" spans="2:2" x14ac:dyDescent="0.25">
      <c r="B54" s="28"/>
    </row>
    <row r="55" spans="2:2" x14ac:dyDescent="0.25">
      <c r="B55" s="28"/>
    </row>
    <row r="56" spans="2:2" x14ac:dyDescent="0.25">
      <c r="B56" s="28"/>
    </row>
    <row r="57" spans="2:2" x14ac:dyDescent="0.25">
      <c r="B57" s="28"/>
    </row>
    <row r="58" spans="2:2" x14ac:dyDescent="0.25">
      <c r="B58" s="28"/>
    </row>
    <row r="59" spans="2:2" x14ac:dyDescent="0.25">
      <c r="B59" s="28"/>
    </row>
    <row r="60" spans="2:2" x14ac:dyDescent="0.25">
      <c r="B60" s="28"/>
    </row>
    <row r="61" spans="2:2" x14ac:dyDescent="0.25">
      <c r="B61" s="28"/>
    </row>
    <row r="62" spans="2:2" x14ac:dyDescent="0.25">
      <c r="B62" s="28"/>
    </row>
    <row r="63" spans="2:2" x14ac:dyDescent="0.25">
      <c r="B63" s="28"/>
    </row>
    <row r="64" spans="2:2" x14ac:dyDescent="0.25">
      <c r="B64" s="28"/>
    </row>
    <row r="65" spans="2:2" x14ac:dyDescent="0.25">
      <c r="B65" s="28"/>
    </row>
    <row r="66" spans="2:2" x14ac:dyDescent="0.25">
      <c r="B66" s="28"/>
    </row>
    <row r="67" spans="2:2" x14ac:dyDescent="0.25">
      <c r="B67" s="28"/>
    </row>
    <row r="68" spans="2:2" x14ac:dyDescent="0.25">
      <c r="B68" s="28"/>
    </row>
    <row r="69" spans="2:2" x14ac:dyDescent="0.25">
      <c r="B69" s="28"/>
    </row>
    <row r="70" spans="2:2" x14ac:dyDescent="0.25">
      <c r="B70" s="28"/>
    </row>
    <row r="71" spans="2:2" x14ac:dyDescent="0.25">
      <c r="B71" s="28"/>
    </row>
    <row r="72" spans="2:2" x14ac:dyDescent="0.25">
      <c r="B72" s="28"/>
    </row>
    <row r="73" spans="2:2" x14ac:dyDescent="0.25">
      <c r="B73" s="28"/>
    </row>
    <row r="74" spans="2:2" x14ac:dyDescent="0.25">
      <c r="B74" s="28"/>
    </row>
    <row r="75" spans="2:2" x14ac:dyDescent="0.25">
      <c r="B75" s="28"/>
    </row>
    <row r="76" spans="2:2" x14ac:dyDescent="0.25">
      <c r="B76" s="28"/>
    </row>
    <row r="77" spans="2:2" x14ac:dyDescent="0.25">
      <c r="B77" s="28"/>
    </row>
    <row r="78" spans="2:2" x14ac:dyDescent="0.25">
      <c r="B78" s="28"/>
    </row>
    <row r="79" spans="2:2" x14ac:dyDescent="0.25">
      <c r="B79" s="28"/>
    </row>
    <row r="80" spans="2:2" x14ac:dyDescent="0.25">
      <c r="B80" s="28"/>
    </row>
    <row r="81" spans="2:2" x14ac:dyDescent="0.25">
      <c r="B81" s="28"/>
    </row>
    <row r="82" spans="2:2" x14ac:dyDescent="0.25">
      <c r="B82" s="28"/>
    </row>
    <row r="83" spans="2:2" x14ac:dyDescent="0.25">
      <c r="B83" s="28"/>
    </row>
    <row r="84" spans="2:2" x14ac:dyDescent="0.25">
      <c r="B84" s="28"/>
    </row>
    <row r="85" spans="2:2" x14ac:dyDescent="0.25">
      <c r="B85" s="28"/>
    </row>
    <row r="86" spans="2:2" x14ac:dyDescent="0.25">
      <c r="B86" s="28"/>
    </row>
    <row r="87" spans="2:2" x14ac:dyDescent="0.25">
      <c r="B87" s="28"/>
    </row>
    <row r="88" spans="2:2" x14ac:dyDescent="0.25">
      <c r="B88" s="28"/>
    </row>
    <row r="89" spans="2:2" x14ac:dyDescent="0.25">
      <c r="B89" s="28"/>
    </row>
    <row r="90" spans="2:2" x14ac:dyDescent="0.25">
      <c r="B90" s="28"/>
    </row>
    <row r="91" spans="2:2" x14ac:dyDescent="0.25">
      <c r="B91" s="28"/>
    </row>
    <row r="92" spans="2:2" x14ac:dyDescent="0.25">
      <c r="B92" s="28"/>
    </row>
    <row r="93" spans="2:2" x14ac:dyDescent="0.25">
      <c r="B93" s="28"/>
    </row>
    <row r="94" spans="2:2" x14ac:dyDescent="0.25">
      <c r="B94" s="28"/>
    </row>
    <row r="95" spans="2:2" x14ac:dyDescent="0.25">
      <c r="B95" s="28"/>
    </row>
    <row r="96" spans="2:2" x14ac:dyDescent="0.25">
      <c r="B96" s="28"/>
    </row>
    <row r="97" spans="2:2" x14ac:dyDescent="0.25">
      <c r="B97" s="28"/>
    </row>
    <row r="98" spans="2:2" x14ac:dyDescent="0.25">
      <c r="B98" s="28"/>
    </row>
    <row r="99" spans="2:2" x14ac:dyDescent="0.25">
      <c r="B99" s="28"/>
    </row>
    <row r="100" spans="2:2" x14ac:dyDescent="0.25">
      <c r="B100" s="28"/>
    </row>
    <row r="101" spans="2:2" x14ac:dyDescent="0.25">
      <c r="B101" s="28"/>
    </row>
    <row r="102" spans="2:2" x14ac:dyDescent="0.25">
      <c r="B102" s="28"/>
    </row>
    <row r="103" spans="2:2" x14ac:dyDescent="0.25">
      <c r="B103" s="28"/>
    </row>
    <row r="104" spans="2:2" x14ac:dyDescent="0.25">
      <c r="B104" s="28"/>
    </row>
    <row r="105" spans="2:2" x14ac:dyDescent="0.25">
      <c r="B105" s="28"/>
    </row>
    <row r="106" spans="2:2" x14ac:dyDescent="0.25">
      <c r="B106" s="28"/>
    </row>
    <row r="107" spans="2:2" x14ac:dyDescent="0.25">
      <c r="B107" s="28"/>
    </row>
    <row r="108" spans="2:2" x14ac:dyDescent="0.25">
      <c r="B108" s="28"/>
    </row>
    <row r="109" spans="2:2" x14ac:dyDescent="0.25">
      <c r="B109" s="28"/>
    </row>
    <row r="110" spans="2:2" x14ac:dyDescent="0.25">
      <c r="B110" s="28"/>
    </row>
    <row r="111" spans="2:2" x14ac:dyDescent="0.25">
      <c r="B111" s="28"/>
    </row>
    <row r="112" spans="2:2" x14ac:dyDescent="0.25">
      <c r="B112" s="28"/>
    </row>
    <row r="113" spans="2:2" x14ac:dyDescent="0.25">
      <c r="B113" s="28"/>
    </row>
    <row r="114" spans="2:2" x14ac:dyDescent="0.25">
      <c r="B114" s="28"/>
    </row>
    <row r="115" spans="2:2" x14ac:dyDescent="0.25">
      <c r="B115" s="28"/>
    </row>
    <row r="116" spans="2:2" x14ac:dyDescent="0.25">
      <c r="B116" s="28"/>
    </row>
    <row r="117" spans="2:2" x14ac:dyDescent="0.25">
      <c r="B117" s="28"/>
    </row>
    <row r="118" spans="2:2" x14ac:dyDescent="0.25">
      <c r="B118" s="28"/>
    </row>
    <row r="119" spans="2:2" x14ac:dyDescent="0.25">
      <c r="B119" s="28"/>
    </row>
    <row r="120" spans="2:2" x14ac:dyDescent="0.25">
      <c r="B120" s="28"/>
    </row>
    <row r="121" spans="2:2" x14ac:dyDescent="0.25">
      <c r="B121" s="28"/>
    </row>
    <row r="122" spans="2:2" x14ac:dyDescent="0.25">
      <c r="B122" s="28"/>
    </row>
    <row r="123" spans="2:2" x14ac:dyDescent="0.25">
      <c r="B123" s="28"/>
    </row>
    <row r="124" spans="2:2" x14ac:dyDescent="0.25">
      <c r="B124" s="28"/>
    </row>
    <row r="125" spans="2:2" x14ac:dyDescent="0.25">
      <c r="B125" s="28"/>
    </row>
    <row r="126" spans="2:2" x14ac:dyDescent="0.25">
      <c r="B126" s="28"/>
    </row>
    <row r="127" spans="2:2" x14ac:dyDescent="0.25">
      <c r="B127" s="28"/>
    </row>
    <row r="128" spans="2:2" x14ac:dyDescent="0.25">
      <c r="B128" s="28"/>
    </row>
    <row r="129" spans="2:2" x14ac:dyDescent="0.25">
      <c r="B129" s="28"/>
    </row>
    <row r="130" spans="2:2" x14ac:dyDescent="0.25">
      <c r="B130" s="28"/>
    </row>
    <row r="131" spans="2:2" x14ac:dyDescent="0.25">
      <c r="B131" s="28"/>
    </row>
  </sheetData>
  <sortState xmlns:xlrd2="http://schemas.microsoft.com/office/spreadsheetml/2017/richdata2" ref="B6:I12">
    <sortCondition descending="1" ref="H6:H12"/>
  </sortState>
  <mergeCells count="51">
    <mergeCell ref="O3:O4"/>
    <mergeCell ref="P3:P4"/>
    <mergeCell ref="J3:J4"/>
    <mergeCell ref="K3:K4"/>
    <mergeCell ref="L3:L4"/>
    <mergeCell ref="M3:M4"/>
    <mergeCell ref="N3:N4"/>
    <mergeCell ref="F1:F2"/>
    <mergeCell ref="A1:A47"/>
    <mergeCell ref="B1:B2"/>
    <mergeCell ref="C1:C2"/>
    <mergeCell ref="D1:D2"/>
    <mergeCell ref="E1:E2"/>
    <mergeCell ref="K1:K2"/>
    <mergeCell ref="L1:L2"/>
    <mergeCell ref="M1:M2"/>
    <mergeCell ref="N1:N2"/>
    <mergeCell ref="Q1:Q2"/>
    <mergeCell ref="O1:O2"/>
    <mergeCell ref="P1:P2"/>
    <mergeCell ref="Z3:Z4"/>
    <mergeCell ref="Z1:Z2"/>
    <mergeCell ref="B3:B4"/>
    <mergeCell ref="C3:C4"/>
    <mergeCell ref="D3:D4"/>
    <mergeCell ref="E3:E4"/>
    <mergeCell ref="F3:F4"/>
    <mergeCell ref="G3:G4"/>
    <mergeCell ref="H3:H4"/>
    <mergeCell ref="I3:I4"/>
    <mergeCell ref="Y1:Y2"/>
    <mergeCell ref="T1:T2"/>
    <mergeCell ref="G1:G2"/>
    <mergeCell ref="H1:H2"/>
    <mergeCell ref="I1:I2"/>
    <mergeCell ref="J1:J2"/>
    <mergeCell ref="W3:W4"/>
    <mergeCell ref="X3:X4"/>
    <mergeCell ref="Y3:Y4"/>
    <mergeCell ref="W1:W2"/>
    <mergeCell ref="X1:X2"/>
    <mergeCell ref="Q3:Q4"/>
    <mergeCell ref="V1:V2"/>
    <mergeCell ref="U1:U2"/>
    <mergeCell ref="U3:U4"/>
    <mergeCell ref="R3:R4"/>
    <mergeCell ref="S3:S4"/>
    <mergeCell ref="T3:T4"/>
    <mergeCell ref="V3:V4"/>
    <mergeCell ref="R1:R2"/>
    <mergeCell ref="S1:S2"/>
  </mergeCells>
  <conditionalFormatting sqref="C19:C25">
    <cfRule type="duplicateValues" dxfId="76" priority="503"/>
  </conditionalFormatting>
  <conditionalFormatting sqref="C24:C31">
    <cfRule type="duplicateValues" dxfId="75" priority="592"/>
  </conditionalFormatting>
  <conditionalFormatting sqref="C37">
    <cfRule type="duplicateValues" dxfId="74" priority="507"/>
  </conditionalFormatting>
  <conditionalFormatting sqref="C38">
    <cfRule type="duplicateValues" dxfId="73" priority="508"/>
  </conditionalFormatting>
  <conditionalFormatting sqref="C39:C40 C32:C37">
    <cfRule type="duplicateValues" dxfId="72" priority="509"/>
  </conditionalFormatting>
  <conditionalFormatting sqref="C39:C1048576 C29:C34 C1:C19">
    <cfRule type="duplicateValues" dxfId="71" priority="511"/>
  </conditionalFormatting>
  <conditionalFormatting sqref="J6:W46">
    <cfRule type="cellIs" dxfId="70" priority="1" operator="lessThan">
      <formula>1</formula>
    </cfRule>
  </conditionalFormatting>
  <conditionalFormatting sqref="X6:Z46">
    <cfRule type="cellIs" dxfId="69" priority="10" operator="lessThan">
      <formula>1</formula>
    </cfRule>
  </conditionalFormatting>
  <pageMargins left="0.25" right="0.25" top="0.75" bottom="0.75" header="0.3" footer="0.3"/>
  <pageSetup paperSize="9" scale="48" fitToHeight="0" pageOrder="overThenDown"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7E845-EFBA-4D2F-B77E-C8749DDE166B}">
  <sheetPr>
    <tabColor theme="9" tint="-0.249977111117893"/>
    <pageSetUpPr fitToPage="1"/>
  </sheetPr>
  <dimension ref="A1:AF134"/>
  <sheetViews>
    <sheetView zoomScale="80" zoomScaleNormal="80" zoomScaleSheetLayoutView="90" workbookViewId="0">
      <selection activeCell="B6" sqref="B6:D6"/>
    </sheetView>
  </sheetViews>
  <sheetFormatPr defaultColWidth="14.44140625" defaultRowHeight="13.8" x14ac:dyDescent="0.25"/>
  <cols>
    <col min="1" max="1" width="3.6640625" style="4" bestFit="1" customWidth="1"/>
    <col min="2" max="2" width="28" style="5" bestFit="1" customWidth="1"/>
    <col min="3" max="3" width="23.6640625" style="5" bestFit="1" customWidth="1"/>
    <col min="4" max="4" width="28.6640625" style="5" bestFit="1" customWidth="1"/>
    <col min="5" max="5" width="11.109375" style="4" bestFit="1" customWidth="1"/>
    <col min="6" max="6" width="4.5546875" style="4" bestFit="1" customWidth="1"/>
    <col min="7" max="7" width="6.6640625" style="4" bestFit="1" customWidth="1"/>
    <col min="8" max="8" width="6.5546875" style="6" bestFit="1" customWidth="1"/>
    <col min="9" max="9" width="8" style="2" bestFit="1" customWidth="1"/>
    <col min="10" max="11" width="8.33203125" style="2" bestFit="1" customWidth="1"/>
    <col min="12" max="14" width="8.6640625" style="2" bestFit="1" customWidth="1"/>
    <col min="15" max="16" width="8.5546875" style="2" customWidth="1"/>
    <col min="17" max="17" width="7.88671875" style="2" bestFit="1" customWidth="1"/>
    <col min="18" max="18" width="7.5546875" style="2" bestFit="1" customWidth="1"/>
    <col min="19" max="19" width="8.5546875" style="2" bestFit="1" customWidth="1"/>
    <col min="20" max="20" width="8.6640625" style="2" bestFit="1" customWidth="1"/>
    <col min="21" max="21" width="8.6640625" style="2" customWidth="1"/>
    <col min="22" max="22" width="8.6640625" style="2" bestFit="1" customWidth="1"/>
    <col min="23" max="23" width="8.5546875" style="2" bestFit="1" customWidth="1"/>
    <col min="24" max="25" width="8" style="2" bestFit="1" customWidth="1"/>
    <col min="26" max="26" width="9" style="2" bestFit="1" customWidth="1"/>
    <col min="27" max="27" width="7.44140625" style="2" bestFit="1" customWidth="1"/>
    <col min="28" max="28" width="8.6640625" style="2" bestFit="1" customWidth="1"/>
    <col min="29" max="29" width="8.109375" style="2" bestFit="1" customWidth="1"/>
    <col min="30" max="30" width="9.33203125" style="6" bestFit="1" customWidth="1"/>
    <col min="31" max="31" width="7.88671875" style="6" bestFit="1" customWidth="1"/>
    <col min="32" max="16384" width="14.44140625" style="4"/>
  </cols>
  <sheetData>
    <row r="1" spans="1:32" s="3" customFormat="1" ht="12.75" customHeight="1" x14ac:dyDescent="0.25">
      <c r="A1" s="492" t="s">
        <v>173</v>
      </c>
      <c r="B1" s="493" t="s">
        <v>105</v>
      </c>
      <c r="C1" s="493" t="s">
        <v>110</v>
      </c>
      <c r="D1" s="493" t="s">
        <v>0</v>
      </c>
      <c r="E1" s="493" t="s">
        <v>1</v>
      </c>
      <c r="F1" s="483" t="s">
        <v>91</v>
      </c>
      <c r="G1" s="487" t="s">
        <v>89</v>
      </c>
      <c r="H1" s="488" t="s">
        <v>3</v>
      </c>
      <c r="I1" s="489" t="s">
        <v>21</v>
      </c>
      <c r="J1" s="490" t="s">
        <v>172</v>
      </c>
      <c r="K1" s="475" t="s">
        <v>140</v>
      </c>
      <c r="L1" s="475" t="s">
        <v>135</v>
      </c>
      <c r="M1" s="475" t="s">
        <v>134</v>
      </c>
      <c r="N1" s="475" t="s">
        <v>168</v>
      </c>
      <c r="O1" s="475" t="s">
        <v>169</v>
      </c>
      <c r="P1" s="475" t="s">
        <v>136</v>
      </c>
      <c r="Q1" s="475" t="s">
        <v>137</v>
      </c>
      <c r="R1" s="475" t="s">
        <v>170</v>
      </c>
      <c r="S1" s="475" t="s">
        <v>138</v>
      </c>
      <c r="T1" s="475" t="s">
        <v>142</v>
      </c>
      <c r="U1" s="475" t="s">
        <v>139</v>
      </c>
      <c r="V1" s="475" t="s">
        <v>171</v>
      </c>
      <c r="W1" s="475" t="s">
        <v>1232</v>
      </c>
      <c r="X1" s="475" t="s">
        <v>1327</v>
      </c>
      <c r="Y1" s="475"/>
      <c r="Z1" s="475"/>
      <c r="AA1" s="475"/>
      <c r="AB1" s="475"/>
      <c r="AC1" s="475"/>
      <c r="AD1" s="475"/>
      <c r="AE1" s="478"/>
      <c r="AF1" s="122"/>
    </row>
    <row r="2" spans="1:32" s="3" customFormat="1" ht="12.75" customHeight="1" x14ac:dyDescent="0.25">
      <c r="A2" s="492"/>
      <c r="B2" s="494"/>
      <c r="C2" s="494"/>
      <c r="D2" s="494"/>
      <c r="E2" s="494"/>
      <c r="F2" s="483"/>
      <c r="G2" s="484"/>
      <c r="H2" s="483"/>
      <c r="I2" s="485"/>
      <c r="J2" s="491"/>
      <c r="K2" s="476"/>
      <c r="L2" s="476"/>
      <c r="M2" s="476"/>
      <c r="N2" s="476"/>
      <c r="O2" s="476"/>
      <c r="P2" s="476"/>
      <c r="Q2" s="476"/>
      <c r="R2" s="476"/>
      <c r="S2" s="476"/>
      <c r="T2" s="476"/>
      <c r="U2" s="476"/>
      <c r="V2" s="476"/>
      <c r="W2" s="476"/>
      <c r="X2" s="476"/>
      <c r="Y2" s="476"/>
      <c r="Z2" s="476"/>
      <c r="AA2" s="476"/>
      <c r="AB2" s="476"/>
      <c r="AC2" s="476"/>
      <c r="AD2" s="476"/>
      <c r="AE2" s="479"/>
      <c r="AF2" s="122"/>
    </row>
    <row r="3" spans="1:32" s="3" customFormat="1" ht="12.75" customHeight="1" x14ac:dyDescent="0.25">
      <c r="A3" s="492"/>
      <c r="B3" s="494" t="s">
        <v>4</v>
      </c>
      <c r="C3" s="494" t="s">
        <v>5</v>
      </c>
      <c r="D3" s="494" t="s">
        <v>9</v>
      </c>
      <c r="E3" s="494" t="s">
        <v>6</v>
      </c>
      <c r="F3" s="483" t="s">
        <v>2</v>
      </c>
      <c r="G3" s="484" t="s">
        <v>90</v>
      </c>
      <c r="H3" s="483" t="s">
        <v>7</v>
      </c>
      <c r="I3" s="485" t="s">
        <v>20</v>
      </c>
      <c r="J3" s="486" t="s">
        <v>144</v>
      </c>
      <c r="K3" s="477">
        <v>44990</v>
      </c>
      <c r="L3" s="477" t="s">
        <v>161</v>
      </c>
      <c r="M3" s="477" t="s">
        <v>162</v>
      </c>
      <c r="N3" s="477" t="s">
        <v>163</v>
      </c>
      <c r="O3" s="477" t="s">
        <v>152</v>
      </c>
      <c r="P3" s="477">
        <v>45102</v>
      </c>
      <c r="Q3" s="477" t="s">
        <v>164</v>
      </c>
      <c r="R3" s="477" t="s">
        <v>165</v>
      </c>
      <c r="S3" s="477" t="s">
        <v>156</v>
      </c>
      <c r="T3" s="477" t="s">
        <v>166</v>
      </c>
      <c r="U3" s="477" t="s">
        <v>167</v>
      </c>
      <c r="V3" s="477" t="s">
        <v>159</v>
      </c>
      <c r="W3" s="477" t="s">
        <v>160</v>
      </c>
      <c r="X3" s="477"/>
      <c r="Y3" s="477"/>
      <c r="Z3" s="477"/>
      <c r="AA3" s="477"/>
      <c r="AB3" s="477"/>
      <c r="AC3" s="477"/>
      <c r="AD3" s="477"/>
      <c r="AE3" s="480"/>
      <c r="AF3" s="122"/>
    </row>
    <row r="4" spans="1:32" s="2" customFormat="1" ht="12.75" customHeight="1" x14ac:dyDescent="0.25">
      <c r="A4" s="492"/>
      <c r="B4" s="494" t="s">
        <v>4</v>
      </c>
      <c r="C4" s="494"/>
      <c r="D4" s="494"/>
      <c r="E4" s="494"/>
      <c r="F4" s="483"/>
      <c r="G4" s="484"/>
      <c r="H4" s="483"/>
      <c r="I4" s="485"/>
      <c r="J4" s="486"/>
      <c r="K4" s="477"/>
      <c r="L4" s="477"/>
      <c r="M4" s="477"/>
      <c r="N4" s="477"/>
      <c r="O4" s="477"/>
      <c r="P4" s="477"/>
      <c r="Q4" s="477"/>
      <c r="R4" s="477"/>
      <c r="S4" s="477"/>
      <c r="T4" s="477"/>
      <c r="U4" s="477"/>
      <c r="V4" s="477"/>
      <c r="W4" s="477"/>
      <c r="X4" s="477"/>
      <c r="Y4" s="477"/>
      <c r="Z4" s="477"/>
      <c r="AA4" s="477"/>
      <c r="AB4" s="477"/>
      <c r="AC4" s="477"/>
      <c r="AD4" s="477"/>
      <c r="AE4" s="480"/>
      <c r="AF4" s="123"/>
    </row>
    <row r="5" spans="1:32" s="2" customFormat="1" ht="16.2" thickBot="1" x14ac:dyDescent="0.3">
      <c r="A5" s="492"/>
      <c r="B5" s="128" t="s">
        <v>96</v>
      </c>
      <c r="C5" s="128" t="s">
        <v>97</v>
      </c>
      <c r="D5" s="128" t="s">
        <v>9</v>
      </c>
      <c r="E5" s="128" t="s">
        <v>6</v>
      </c>
      <c r="F5" s="129" t="s">
        <v>2</v>
      </c>
      <c r="G5" s="130" t="s">
        <v>28</v>
      </c>
      <c r="H5" s="131" t="s">
        <v>7</v>
      </c>
      <c r="I5" s="132" t="s">
        <v>8</v>
      </c>
      <c r="J5" s="252" t="s">
        <v>116</v>
      </c>
      <c r="K5" s="253" t="s">
        <v>116</v>
      </c>
      <c r="L5" s="253" t="s">
        <v>116</v>
      </c>
      <c r="M5" s="253" t="s">
        <v>116</v>
      </c>
      <c r="N5" s="253" t="s">
        <v>116</v>
      </c>
      <c r="O5" s="253" t="s">
        <v>116</v>
      </c>
      <c r="P5" s="253" t="s">
        <v>116</v>
      </c>
      <c r="Q5" s="253" t="s">
        <v>116</v>
      </c>
      <c r="R5" s="253" t="s">
        <v>116</v>
      </c>
      <c r="S5" s="253" t="s">
        <v>116</v>
      </c>
      <c r="T5" s="253" t="s">
        <v>116</v>
      </c>
      <c r="U5" s="253" t="s">
        <v>116</v>
      </c>
      <c r="V5" s="253" t="s">
        <v>116</v>
      </c>
      <c r="W5" s="253" t="s">
        <v>116</v>
      </c>
      <c r="X5" s="253" t="s">
        <v>116</v>
      </c>
      <c r="Y5" s="253" t="s">
        <v>116</v>
      </c>
      <c r="Z5" s="253" t="s">
        <v>116</v>
      </c>
      <c r="AA5" s="253" t="s">
        <v>116</v>
      </c>
      <c r="AB5" s="253" t="s">
        <v>116</v>
      </c>
      <c r="AC5" s="253"/>
      <c r="AD5" s="253"/>
      <c r="AE5" s="254"/>
      <c r="AF5" s="123"/>
    </row>
    <row r="6" spans="1:32" s="3" customFormat="1" x14ac:dyDescent="0.25">
      <c r="A6" s="492"/>
      <c r="B6" s="573" t="s">
        <v>320</v>
      </c>
      <c r="C6" s="574" t="s">
        <v>321</v>
      </c>
      <c r="D6" s="574" t="s">
        <v>237</v>
      </c>
      <c r="E6" s="575">
        <v>45056</v>
      </c>
      <c r="F6" s="576">
        <v>23</v>
      </c>
      <c r="G6" s="577">
        <f>COUNTIF(J6:AF6,"&gt;0")</f>
        <v>4</v>
      </c>
      <c r="H6" s="614">
        <f>SUM(J6:AG6)</f>
        <v>33</v>
      </c>
      <c r="I6" s="576">
        <f>RANK(H6,$H$6:$H$50)</f>
        <v>1</v>
      </c>
      <c r="J6" s="376">
        <f>_xlfn.IFNA(VLOOKUP(CONCATENATE($J$5,$B6,$C6),CAP!$A$6:$N$200,14,FALSE),0)</f>
        <v>0</v>
      </c>
      <c r="K6" s="98">
        <f>_xlfn.IFNA(VLOOKUP(CONCATENATE($K$5,$B6,$C6),ALB!$A$6:$N$200,14,FALSE),0)</f>
        <v>0</v>
      </c>
      <c r="L6" s="98">
        <f>_xlfn.IFNA(VLOOKUP(CONCATENATE($L$5,$B6,$C6),'ESP1'!$A$6:$N$200,14,FALSE),0)</f>
        <v>0</v>
      </c>
      <c r="M6" s="340">
        <f>_xlfn.IFNA(VLOOKUP(CONCATENATE($M$5,$B6,$C6),DARD!$A$6:$N$135,14,FALSE),0)</f>
        <v>8</v>
      </c>
      <c r="N6" s="98">
        <f>_xlfn.IFNA(VLOOKUP(CONCATENATE($N$5,$B6,$C6),AVON!$A$6:$N$144,14,FALSE),0)</f>
        <v>0</v>
      </c>
      <c r="O6" s="98">
        <f>_xlfn.IFNA(VLOOKUP(CONCATENATE($O$5,$B6,$C6),MUR!$A$6:$N$203,14,FALSE),0)</f>
        <v>0</v>
      </c>
      <c r="P6" s="98">
        <f>_xlfn.IFNA(VLOOKUP(CONCATENATE($P$5,$B6,$C6),BAL!$A$6:$N$200,14,FALSE),0)</f>
        <v>0</v>
      </c>
      <c r="Q6" s="340">
        <f>_xlfn.IFNA(VLOOKUP(CONCATENATE($Q$5,$B6,$C6),KAL!$A$6:$N$199,14,FALSE),0)</f>
        <v>0</v>
      </c>
      <c r="R6" s="98">
        <f>_xlfn.IFNA(VLOOKUP(CONCATENATE($R$5,$B6,$C6),KEL!$A$6:$N$200,14,FALSE),0)</f>
        <v>0</v>
      </c>
      <c r="S6" s="340">
        <f>_xlfn.IFNA(VLOOKUP(CONCATENATE($S$5,$B6,$C6),'ESP2'!$A$6:$N$194,14,FALSE),0)</f>
        <v>0</v>
      </c>
      <c r="T6" s="98">
        <f>_xlfn.IFNA(VLOOKUP(CONCATENATE($T$5,$B6,$C6),MOON!$A$6:$N$198,14,FALSE),0)</f>
        <v>0</v>
      </c>
      <c r="U6" s="98">
        <f>_xlfn.IFNA(VLOOKUP(CONCATENATE($U$5,$B6,$C6),DRY!$A$6:$N$198,14,FALSE),0)</f>
        <v>6</v>
      </c>
      <c r="V6" s="340">
        <f>_xlfn.IFNA(VLOOKUP(CONCATENATE($W$5,$B6,$C6),WALL!$A$6:$N$198,14,FALSE),0)</f>
        <v>7</v>
      </c>
      <c r="W6" s="98">
        <f>_xlfn.IFNA(VLOOKUP(CONCATENATE($W$5,$B6,$C6),'23SC'!$A$6:$N$198,14,FALSE),0)</f>
        <v>12</v>
      </c>
      <c r="X6" s="327">
        <f>_xlfn.IFNA(VLOOKUP(CONCATENATE($X$5,$B6,$C6),GID!$A$6:$N$198,14,FALSE),0)</f>
        <v>0</v>
      </c>
      <c r="Y6" s="98"/>
      <c r="Z6" s="98"/>
      <c r="AA6" s="98"/>
      <c r="AB6" s="98"/>
      <c r="AC6" s="98">
        <f>_xlfn.IFNA(VLOOKUP(CONCATENATE($AC$5,$B6,$C6),Spare3!$A$6:$N$198,14,FALSE),0)</f>
        <v>0</v>
      </c>
      <c r="AD6" s="98">
        <f>_xlfn.IFNA(VLOOKUP(CONCATENATE($AD$5,$B6,$C6),Spare5!$A$6:$N$197,14,FALSE),0)</f>
        <v>0</v>
      </c>
      <c r="AE6" s="99">
        <f>_xlfn.IFNA(VLOOKUP(CONCATENATE($AE$5,$B6,$C6),'23SC'!$A$6:$N$231,14,FALSE),0)</f>
        <v>0</v>
      </c>
      <c r="AF6" s="123"/>
    </row>
    <row r="7" spans="1:32" s="3" customFormat="1" x14ac:dyDescent="0.25">
      <c r="A7" s="492"/>
      <c r="B7" s="579" t="s">
        <v>656</v>
      </c>
      <c r="C7" s="580" t="s">
        <v>668</v>
      </c>
      <c r="D7" s="580" t="s">
        <v>68</v>
      </c>
      <c r="E7" s="581">
        <v>45154</v>
      </c>
      <c r="F7" s="582">
        <v>18</v>
      </c>
      <c r="G7" s="583">
        <f>COUNTIF(J7:AF7,"&gt;0")</f>
        <v>5</v>
      </c>
      <c r="H7" s="584">
        <f>SUM(J7:AG7)</f>
        <v>23</v>
      </c>
      <c r="I7" s="585">
        <f>RANK(H7,$H$6:$H$50)</f>
        <v>2</v>
      </c>
      <c r="J7" s="377">
        <f>_xlfn.IFNA(VLOOKUP(CONCATENATE($J$5,$B7,$C7),CAP!$A$6:$N$200,14,FALSE),0)</f>
        <v>0</v>
      </c>
      <c r="K7" s="105">
        <f>_xlfn.IFNA(VLOOKUP(CONCATENATE($K$5,$B7,$C7),ALB!$A$6:$N$200,14,FALSE),0)</f>
        <v>7</v>
      </c>
      <c r="L7" s="105">
        <f>_xlfn.IFNA(VLOOKUP(CONCATENATE($L$5,$B7,$C7),'ESP1'!$A$6:$N$200,14,FALSE),0)</f>
        <v>0</v>
      </c>
      <c r="M7" s="105">
        <f>_xlfn.IFNA(VLOOKUP(CONCATENATE($M$5,$B7,$C7),DARD!$A$6:$N$135,14,FALSE),0)</f>
        <v>0</v>
      </c>
      <c r="N7" s="105">
        <f>_xlfn.IFNA(VLOOKUP(CONCATENATE($N$5,$B7,$C7),AVON!$A$6:$N$144,14,FALSE),0)</f>
        <v>0</v>
      </c>
      <c r="O7" s="105">
        <f>_xlfn.IFNA(VLOOKUP(CONCATENATE($O$5,$B7,$C7),MUR!$A$6:$N$203,14,FALSE),0)</f>
        <v>0</v>
      </c>
      <c r="P7" s="105">
        <f>_xlfn.IFNA(VLOOKUP(CONCATENATE($P$5,$B7,$C7),BAL!$A$6:$N$200,14,FALSE),0)</f>
        <v>3</v>
      </c>
      <c r="Q7" s="105">
        <f>_xlfn.IFNA(VLOOKUP(CONCATENATE($Q$5,$B7,$C7),KAL!$A$6:$N$199,14,FALSE),0)</f>
        <v>0</v>
      </c>
      <c r="R7" s="105">
        <f>_xlfn.IFNA(VLOOKUP(CONCATENATE($R$5,$B7,$C7),KEL!$A$6:$N$200,14,FALSE),0)</f>
        <v>4</v>
      </c>
      <c r="S7" s="105">
        <f>_xlfn.IFNA(VLOOKUP(CONCATENATE($S$5,$B7,$C7),'ESP2'!$A$6:$N$194,14,FALSE),0)</f>
        <v>7</v>
      </c>
      <c r="T7" s="105">
        <f>_xlfn.IFNA(VLOOKUP(CONCATENATE($T$5,$B7,$C7),MOON!$A$6:$N$198,14,FALSE),0)</f>
        <v>0</v>
      </c>
      <c r="U7" s="105">
        <f>_xlfn.IFNA(VLOOKUP(CONCATENATE($U$5,$B7,$C7),DRY!$A$6:$N$198,14,FALSE),0)</f>
        <v>2</v>
      </c>
      <c r="V7" s="105">
        <f>_xlfn.IFNA(VLOOKUP(CONCATENATE($W$5,$B7,$C7),WALL!$A$6:$N$198,14,FALSE),0)</f>
        <v>0</v>
      </c>
      <c r="W7" s="105">
        <f>_xlfn.IFNA(VLOOKUP(CONCATENATE($W$5,$B7,$C7),'23SC'!$A$6:$N$198,14,FALSE),0)</f>
        <v>0</v>
      </c>
      <c r="X7" s="105">
        <f>_xlfn.IFNA(VLOOKUP(CONCATENATE($X$5,$B7,$C7),GID!$A$6:$N$198,14,FALSE),0)</f>
        <v>0</v>
      </c>
      <c r="Y7" s="105"/>
      <c r="Z7" s="105"/>
      <c r="AA7" s="105"/>
      <c r="AB7" s="105"/>
      <c r="AC7" s="105">
        <f>_xlfn.IFNA(VLOOKUP(CONCATENATE($AC$5,$B7,$C7),Spare3!$A$6:$N$198,14,FALSE),0)</f>
        <v>0</v>
      </c>
      <c r="AD7" s="105">
        <f>_xlfn.IFNA(VLOOKUP(CONCATENATE($AD$5,$B7,$C7),Spare5!$A$6:$N$197,14,FALSE),0)</f>
        <v>0</v>
      </c>
      <c r="AE7" s="106">
        <f>_xlfn.IFNA(VLOOKUP(CONCATENATE($AE$5,$B7,$C7),'23SC'!$A$6:$N$231,14,FALSE),0)</f>
        <v>0</v>
      </c>
      <c r="AF7" s="123"/>
    </row>
    <row r="8" spans="1:32" s="3" customFormat="1" x14ac:dyDescent="0.25">
      <c r="A8" s="492"/>
      <c r="B8" s="579" t="s">
        <v>325</v>
      </c>
      <c r="C8" s="586" t="s">
        <v>326</v>
      </c>
      <c r="D8" s="586" t="s">
        <v>327</v>
      </c>
      <c r="E8" s="587">
        <v>45064</v>
      </c>
      <c r="F8" s="585">
        <v>22</v>
      </c>
      <c r="G8" s="583">
        <f>COUNTIF(J8:AF8,"&gt;0")</f>
        <v>3</v>
      </c>
      <c r="H8" s="584">
        <f>SUM(J8:AG8)</f>
        <v>19</v>
      </c>
      <c r="I8" s="585">
        <f>RANK(H8,$H$6:$H$50)</f>
        <v>3</v>
      </c>
      <c r="J8" s="377">
        <f>_xlfn.IFNA(VLOOKUP(CONCATENATE($J$5,$B8,$C8),CAP!$A$6:$N$200,14,FALSE),0)</f>
        <v>0</v>
      </c>
      <c r="K8" s="105">
        <f>_xlfn.IFNA(VLOOKUP(CONCATENATE($K$5,$B8,$C8),ALB!$A$6:$N$200,14,FALSE),0)</f>
        <v>0</v>
      </c>
      <c r="L8" s="105">
        <f>_xlfn.IFNA(VLOOKUP(CONCATENATE($L$5,$B8,$C8),'ESP1'!$A$6:$N$200,14,FALSE),0)</f>
        <v>0</v>
      </c>
      <c r="M8" s="105">
        <f>_xlfn.IFNA(VLOOKUP(CONCATENATE($M$5,$B8,$C8),DARD!$A$6:$N$135,14,FALSE),0)</f>
        <v>0</v>
      </c>
      <c r="N8" s="105">
        <f>_xlfn.IFNA(VLOOKUP(CONCATENATE($N$5,$B8,$C8),AVON!$A$6:$N$144,14,FALSE),0)</f>
        <v>0</v>
      </c>
      <c r="O8" s="105">
        <f>_xlfn.IFNA(VLOOKUP(CONCATENATE($O$5,$B8,$C8),MUR!$A$6:$N$203,14,FALSE),0)</f>
        <v>0</v>
      </c>
      <c r="P8" s="105">
        <f>_xlfn.IFNA(VLOOKUP(CONCATENATE($P$5,$B8,$C8),BAL!$A$6:$N$200,14,FALSE),0)</f>
        <v>0</v>
      </c>
      <c r="Q8" s="105">
        <f>_xlfn.IFNA(VLOOKUP(CONCATENATE($Q$5,$B8,$C8),KAL!$A$6:$N$199,14,FALSE),0)</f>
        <v>0</v>
      </c>
      <c r="R8" s="105">
        <f>_xlfn.IFNA(VLOOKUP(CONCATENATE($R$5,$B8,$C8),KEL!$A$6:$N$200,14,FALSE),0)</f>
        <v>5</v>
      </c>
      <c r="S8" s="105">
        <f>_xlfn.IFNA(VLOOKUP(CONCATENATE($S$5,$B8,$C8),'ESP2'!$A$6:$N$194,14,FALSE),0)</f>
        <v>0</v>
      </c>
      <c r="T8" s="105">
        <f>_xlfn.IFNA(VLOOKUP(CONCATENATE($T$5,$B8,$C8),MOON!$A$6:$N$198,14,FALSE),0)</f>
        <v>0</v>
      </c>
      <c r="U8" s="105">
        <f>_xlfn.IFNA(VLOOKUP(CONCATENATE($U$5,$B8,$C8),DRY!$A$6:$N$198,14,FALSE),0)</f>
        <v>8</v>
      </c>
      <c r="V8" s="105">
        <f>_xlfn.IFNA(VLOOKUP(CONCATENATE($W$5,$B8,$C8),WALL!$A$6:$N$198,14,FALSE),0)</f>
        <v>6</v>
      </c>
      <c r="W8" s="105">
        <f>_xlfn.IFNA(VLOOKUP(CONCATENATE($W$5,$B8,$C8),'23SC'!$A$6:$N$198,14,FALSE),0)</f>
        <v>0</v>
      </c>
      <c r="X8" s="105">
        <f>_xlfn.IFNA(VLOOKUP(CONCATENATE($X$5,$B8,$C8),GID!$A$6:$N$198,14,FALSE),0)</f>
        <v>0</v>
      </c>
      <c r="Y8" s="105"/>
      <c r="Z8" s="105"/>
      <c r="AA8" s="105"/>
      <c r="AB8" s="105"/>
      <c r="AC8" s="105">
        <f>_xlfn.IFNA(VLOOKUP(CONCATENATE($AC$5,$B8,$C8),Spare3!$A$6:$N$198,14,FALSE),0)</f>
        <v>0</v>
      </c>
      <c r="AD8" s="105">
        <f>_xlfn.IFNA(VLOOKUP(CONCATENATE($AD$5,$B8,$C8),Spare5!$A$6:$N$197,14,FALSE),0)</f>
        <v>0</v>
      </c>
      <c r="AE8" s="106">
        <f>_xlfn.IFNA(VLOOKUP(CONCATENATE($AE$5,$B8,$C8),'23SC'!$A$6:$N$231,14,FALSE),0)</f>
        <v>0</v>
      </c>
      <c r="AF8" s="123"/>
    </row>
    <row r="9" spans="1:32" s="3" customFormat="1" ht="14.4" thickBot="1" x14ac:dyDescent="0.3">
      <c r="A9" s="492"/>
      <c r="B9" s="593" t="s">
        <v>328</v>
      </c>
      <c r="C9" s="594" t="s">
        <v>329</v>
      </c>
      <c r="D9" s="594" t="s">
        <v>330</v>
      </c>
      <c r="E9" s="595">
        <v>45033</v>
      </c>
      <c r="F9" s="596">
        <v>22</v>
      </c>
      <c r="G9" s="597">
        <f>COUNTIF(J9:AF9,"&gt;0")</f>
        <v>2</v>
      </c>
      <c r="H9" s="598">
        <f>SUM(J9:AG9)</f>
        <v>13</v>
      </c>
      <c r="I9" s="596">
        <f>RANK(H9,$H$6:$H$50)</f>
        <v>4</v>
      </c>
      <c r="J9" s="377">
        <f>_xlfn.IFNA(VLOOKUP(CONCATENATE($J$5,$B9,$C9),CAP!$A$6:$N$200,14,FALSE),0)</f>
        <v>8</v>
      </c>
      <c r="K9" s="105">
        <f>_xlfn.IFNA(VLOOKUP(CONCATENATE($K$5,$B9,$C9),ALB!$A$6:$N$200,14,FALSE),0)</f>
        <v>0</v>
      </c>
      <c r="L9" s="105">
        <f>_xlfn.IFNA(VLOOKUP(CONCATENATE($L$5,$B9,$C9),'ESP1'!$A$6:$N$200,14,FALSE),0)</f>
        <v>0</v>
      </c>
      <c r="M9" s="105">
        <f>_xlfn.IFNA(VLOOKUP(CONCATENATE($M$5,$B9,$C9),DARD!$A$6:$N$135,14,FALSE),0)</f>
        <v>0</v>
      </c>
      <c r="N9" s="105">
        <f>_xlfn.IFNA(VLOOKUP(CONCATENATE($N$5,$B9,$C9),AVON!$A$6:$N$144,14,FALSE),0)</f>
        <v>0</v>
      </c>
      <c r="O9" s="105">
        <f>_xlfn.IFNA(VLOOKUP(CONCATENATE($O$5,$B9,$C9),MUR!$A$6:$N$203,14,FALSE),0)</f>
        <v>0</v>
      </c>
      <c r="P9" s="105">
        <f>_xlfn.IFNA(VLOOKUP(CONCATENATE($P$5,$B9,$C9),BAL!$A$6:$N$200,14,FALSE),0)</f>
        <v>5</v>
      </c>
      <c r="Q9" s="105">
        <f>_xlfn.IFNA(VLOOKUP(CONCATENATE($Q$5,$B9,$C9),KAL!$A$6:$N$199,14,FALSE),0)</f>
        <v>0</v>
      </c>
      <c r="R9" s="105">
        <f>_xlfn.IFNA(VLOOKUP(CONCATENATE($R$5,$B9,$C9),KEL!$A$6:$N$200,14,FALSE),0)</f>
        <v>0</v>
      </c>
      <c r="S9" s="105">
        <f>_xlfn.IFNA(VLOOKUP(CONCATENATE($S$5,$B9,$C9),'ESP2'!$A$6:$N$194,14,FALSE),0)</f>
        <v>0</v>
      </c>
      <c r="T9" s="105">
        <f>_xlfn.IFNA(VLOOKUP(CONCATENATE($T$5,$B9,$C9),MOON!$A$6:$N$198,14,FALSE),0)</f>
        <v>0</v>
      </c>
      <c r="U9" s="105">
        <f>_xlfn.IFNA(VLOOKUP(CONCATENATE($U$5,$B9,$C9),DRY!$A$6:$N$198,14,FALSE),0)</f>
        <v>0</v>
      </c>
      <c r="V9" s="105">
        <f>_xlfn.IFNA(VLOOKUP(CONCATENATE($W$5,$B9,$C9),WALL!$A$6:$N$198,14,FALSE),0)</f>
        <v>0</v>
      </c>
      <c r="W9" s="105">
        <f>_xlfn.IFNA(VLOOKUP(CONCATENATE($W$5,$B9,$C9),'23SC'!$A$6:$N$198,14,FALSE),0)</f>
        <v>0</v>
      </c>
      <c r="X9" s="105">
        <f>_xlfn.IFNA(VLOOKUP(CONCATENATE($X$5,$B9,$C9),GID!$A$6:$N$198,14,FALSE),0)</f>
        <v>0</v>
      </c>
      <c r="Y9" s="105"/>
      <c r="Z9" s="105"/>
      <c r="AA9" s="105"/>
      <c r="AB9" s="105"/>
      <c r="AC9" s="105">
        <f>_xlfn.IFNA(VLOOKUP(CONCATENATE($AC$5,$B9,$C9),Spare3!$A$6:$N$198,14,FALSE),0)</f>
        <v>0</v>
      </c>
      <c r="AD9" s="105">
        <f>_xlfn.IFNA(VLOOKUP(CONCATENATE($AD$5,$B9,$C9),Spare5!$A$6:$N$197,14,FALSE),0)</f>
        <v>0</v>
      </c>
      <c r="AE9" s="106">
        <f>_xlfn.IFNA(VLOOKUP(CONCATENATE($AE$5,$B9,$C9),'23SC'!$A$6:$N$231,14,FALSE),0)</f>
        <v>0</v>
      </c>
      <c r="AF9" s="123"/>
    </row>
    <row r="10" spans="1:32" s="3" customFormat="1" x14ac:dyDescent="0.25">
      <c r="A10" s="492"/>
      <c r="B10" s="615" t="s">
        <v>431</v>
      </c>
      <c r="C10" s="101" t="s">
        <v>432</v>
      </c>
      <c r="D10" s="101" t="s">
        <v>319</v>
      </c>
      <c r="E10" s="368">
        <v>45028</v>
      </c>
      <c r="F10" s="369">
        <v>18</v>
      </c>
      <c r="G10" s="616">
        <f t="shared" ref="G10:G14" si="0">COUNTIF(J10:AF10,"&gt;0")</f>
        <v>0</v>
      </c>
      <c r="H10" s="332">
        <f t="shared" ref="H10:H14" si="1">SUM(J10:AG10)</f>
        <v>0</v>
      </c>
      <c r="I10" s="369">
        <f t="shared" ref="I10:I14" si="2">RANK(H10,$H$6:$H$50)</f>
        <v>5</v>
      </c>
      <c r="J10" s="377">
        <f>_xlfn.IFNA(VLOOKUP(CONCATENATE($J$5,$B10,$C10),CAP!$A$6:$N$200,14,FALSE),0)</f>
        <v>0</v>
      </c>
      <c r="K10" s="105">
        <f>_xlfn.IFNA(VLOOKUP(CONCATENATE($K$5,$B10,$C10),ALB!$A$6:$N$200,14,FALSE),0)</f>
        <v>0</v>
      </c>
      <c r="L10" s="105">
        <f>_xlfn.IFNA(VLOOKUP(CONCATENATE($L$5,$B10,$C10),'ESP1'!$A$6:$N$200,14,FALSE),0)</f>
        <v>0</v>
      </c>
      <c r="M10" s="105">
        <f>_xlfn.IFNA(VLOOKUP(CONCATENATE($M$5,$B10,$C10),DARD!$A$6:$N$135,14,FALSE),0)</f>
        <v>0</v>
      </c>
      <c r="N10" s="105">
        <f>_xlfn.IFNA(VLOOKUP(CONCATENATE($N$5,$B10,$C10),AVON!$A$6:$N$144,14,FALSE),0)</f>
        <v>0</v>
      </c>
      <c r="O10" s="105">
        <f>_xlfn.IFNA(VLOOKUP(CONCATENATE($O$5,$B10,$C10),MUR!$A$6:$N$203,14,FALSE),0)</f>
        <v>0</v>
      </c>
      <c r="P10" s="105">
        <f>_xlfn.IFNA(VLOOKUP(CONCATENATE($P$5,$B10,$C10),BAL!$A$6:$N$200,14,FALSE),0)</f>
        <v>0</v>
      </c>
      <c r="Q10" s="105">
        <f>_xlfn.IFNA(VLOOKUP(CONCATENATE($Q$5,$B10,$C10),KAL!$A$6:$N$199,14,FALSE),0)</f>
        <v>0</v>
      </c>
      <c r="R10" s="105">
        <f>_xlfn.IFNA(VLOOKUP(CONCATENATE($R$5,$B10,$C10),KEL!$A$6:$N$200,14,FALSE),0)</f>
        <v>0</v>
      </c>
      <c r="S10" s="105">
        <f>_xlfn.IFNA(VLOOKUP(CONCATENATE($S$5,$B10,$C10),'ESP2'!$A$6:$N$194,14,FALSE),0)</f>
        <v>0</v>
      </c>
      <c r="T10" s="105">
        <f>_xlfn.IFNA(VLOOKUP(CONCATENATE($T$5,$B10,$C10),MOON!$A$6:$N$198,14,FALSE),0)</f>
        <v>0</v>
      </c>
      <c r="U10" s="105">
        <f>_xlfn.IFNA(VLOOKUP(CONCATENATE($U$5,$B10,$C10),DRY!$A$6:$N$198,14,FALSE),0)</f>
        <v>0</v>
      </c>
      <c r="V10" s="105">
        <f>_xlfn.IFNA(VLOOKUP(CONCATENATE($W$5,$B10,$C10),WALL!$A$6:$N$198,14,FALSE),0)</f>
        <v>0</v>
      </c>
      <c r="W10" s="105">
        <f>_xlfn.IFNA(VLOOKUP(CONCATENATE($W$5,$B10,$C10),'23SC'!$A$6:$N$198,14,FALSE),0)</f>
        <v>0</v>
      </c>
      <c r="X10" s="105">
        <f>_xlfn.IFNA(VLOOKUP(CONCATENATE($X$5,$B10,$C10),GID!$A$6:$N$198,14,FALSE),0)</f>
        <v>0</v>
      </c>
      <c r="Y10" s="105"/>
      <c r="Z10" s="105"/>
      <c r="AA10" s="105"/>
      <c r="AB10" s="105"/>
      <c r="AC10" s="105">
        <f>_xlfn.IFNA(VLOOKUP(CONCATENATE($AC$5,$B10,$C10),Spare3!$A$6:$N$198,14,FALSE),0)</f>
        <v>0</v>
      </c>
      <c r="AD10" s="105">
        <f>_xlfn.IFNA(VLOOKUP(CONCATENATE($AD$5,$B10,$C10),Spare5!$A$6:$N$197,14,FALSE),0)</f>
        <v>0</v>
      </c>
      <c r="AE10" s="106">
        <f>_xlfn.IFNA(VLOOKUP(CONCATENATE($AE$5,$B10,$C10),'23SC'!$A$6:$N$231,14,FALSE),0)</f>
        <v>0</v>
      </c>
      <c r="AF10" s="123"/>
    </row>
    <row r="11" spans="1:32" x14ac:dyDescent="0.25">
      <c r="A11" s="492"/>
      <c r="B11" s="100" t="s">
        <v>431</v>
      </c>
      <c r="C11" s="107" t="s">
        <v>433</v>
      </c>
      <c r="D11" s="107" t="s">
        <v>319</v>
      </c>
      <c r="E11" s="108">
        <v>45028</v>
      </c>
      <c r="F11" s="104">
        <v>18</v>
      </c>
      <c r="G11" s="102">
        <f t="shared" si="0"/>
        <v>0</v>
      </c>
      <c r="H11" s="103">
        <f t="shared" si="1"/>
        <v>0</v>
      </c>
      <c r="I11" s="104">
        <f t="shared" si="2"/>
        <v>5</v>
      </c>
      <c r="J11" s="377">
        <f>_xlfn.IFNA(VLOOKUP(CONCATENATE($J$5,$B11,$C11),CAP!$A$6:$N$200,14,FALSE),0)</f>
        <v>0</v>
      </c>
      <c r="K11" s="105">
        <f>_xlfn.IFNA(VLOOKUP(CONCATENATE($K$5,$B11,$C11),ALB!$A$6:$N$200,14,FALSE),0)</f>
        <v>0</v>
      </c>
      <c r="L11" s="105">
        <f>_xlfn.IFNA(VLOOKUP(CONCATENATE($L$5,$B11,$C11),'ESP1'!$A$6:$N$200,14,FALSE),0)</f>
        <v>0</v>
      </c>
      <c r="M11" s="105">
        <f>_xlfn.IFNA(VLOOKUP(CONCATENATE($M$5,$B11,$C11),DARD!$A$6:$N$135,14,FALSE),0)</f>
        <v>0</v>
      </c>
      <c r="N11" s="105">
        <f>_xlfn.IFNA(VLOOKUP(CONCATENATE($N$5,$B11,$C11),AVON!$A$6:$N$144,14,FALSE),0)</f>
        <v>0</v>
      </c>
      <c r="O11" s="105">
        <f>_xlfn.IFNA(VLOOKUP(CONCATENATE($O$5,$B11,$C11),MUR!$A$6:$N$203,14,FALSE),0)</f>
        <v>0</v>
      </c>
      <c r="P11" s="105">
        <f>_xlfn.IFNA(VLOOKUP(CONCATENATE($P$5,$B11,$C11),BAL!$A$6:$N$200,14,FALSE),0)</f>
        <v>0</v>
      </c>
      <c r="Q11" s="105">
        <f>_xlfn.IFNA(VLOOKUP(CONCATENATE($Q$5,$B11,$C11),KAL!$A$6:$N$199,14,FALSE),0)</f>
        <v>0</v>
      </c>
      <c r="R11" s="105">
        <f>_xlfn.IFNA(VLOOKUP(CONCATENATE($R$5,$B11,$C11),KEL!$A$6:$N$200,14,FALSE),0)</f>
        <v>0</v>
      </c>
      <c r="S11" s="105">
        <f>_xlfn.IFNA(VLOOKUP(CONCATENATE($S$5,$B11,$C11),'ESP2'!$A$6:$N$194,14,FALSE),0)</f>
        <v>0</v>
      </c>
      <c r="T11" s="105">
        <f>_xlfn.IFNA(VLOOKUP(CONCATENATE($T$5,$B11,$C11),MOON!$A$6:$N$198,14,FALSE),0)</f>
        <v>0</v>
      </c>
      <c r="U11" s="105">
        <f>_xlfn.IFNA(VLOOKUP(CONCATENATE($U$5,$B11,$C11),DRY!$A$6:$N$198,14,FALSE),0)</f>
        <v>0</v>
      </c>
      <c r="V11" s="105">
        <f>_xlfn.IFNA(VLOOKUP(CONCATENATE($W$5,$B11,$C11),WALL!$A$6:$N$198,14,FALSE),0)</f>
        <v>0</v>
      </c>
      <c r="W11" s="105">
        <f>_xlfn.IFNA(VLOOKUP(CONCATENATE($W$5,$B11,$C11),'23SC'!$A$6:$N$198,14,FALSE),0)</f>
        <v>0</v>
      </c>
      <c r="X11" s="105">
        <f>_xlfn.IFNA(VLOOKUP(CONCATENATE($X$5,$B11,$C11),GID!$A$6:$N$198,14,FALSE),0)</f>
        <v>0</v>
      </c>
      <c r="Y11" s="105"/>
      <c r="Z11" s="105"/>
      <c r="AA11" s="105"/>
      <c r="AB11" s="105"/>
      <c r="AC11" s="105"/>
      <c r="AD11" s="105"/>
      <c r="AE11" s="106"/>
      <c r="AF11" s="123"/>
    </row>
    <row r="12" spans="1:32" x14ac:dyDescent="0.25">
      <c r="A12" s="492"/>
      <c r="B12" s="100" t="s">
        <v>322</v>
      </c>
      <c r="C12" s="107" t="s">
        <v>323</v>
      </c>
      <c r="D12" s="107" t="s">
        <v>327</v>
      </c>
      <c r="E12" s="108">
        <v>45030</v>
      </c>
      <c r="F12" s="104">
        <v>20</v>
      </c>
      <c r="G12" s="102">
        <f t="shared" si="0"/>
        <v>0</v>
      </c>
      <c r="H12" s="103">
        <f t="shared" si="1"/>
        <v>0</v>
      </c>
      <c r="I12" s="104">
        <f t="shared" si="2"/>
        <v>5</v>
      </c>
      <c r="J12" s="377">
        <f>_xlfn.IFNA(VLOOKUP(CONCATENATE($J$5,$B12,$C12),CAP!$A$6:$N$200,14,FALSE),0)</f>
        <v>0</v>
      </c>
      <c r="K12" s="105">
        <f>_xlfn.IFNA(VLOOKUP(CONCATENATE($K$5,$B12,$C12),ALB!$A$6:$N$200,14,FALSE),0)</f>
        <v>0</v>
      </c>
      <c r="L12" s="105">
        <f>_xlfn.IFNA(VLOOKUP(CONCATENATE($L$5,$B12,$C12),'ESP1'!$A$6:$N$200,14,FALSE),0)</f>
        <v>0</v>
      </c>
      <c r="M12" s="105">
        <f>_xlfn.IFNA(VLOOKUP(CONCATENATE($M$5,$B12,$C12),DARD!$A$6:$N$135,14,FALSE),0)</f>
        <v>0</v>
      </c>
      <c r="N12" s="105">
        <f>_xlfn.IFNA(VLOOKUP(CONCATENATE($N$5,$B12,$C12),AVON!$A$6:$N$144,14,FALSE),0)</f>
        <v>0</v>
      </c>
      <c r="O12" s="105">
        <f>_xlfn.IFNA(VLOOKUP(CONCATENATE($O$5,$B12,$C12),MUR!$A$6:$N$203,14,FALSE),0)</f>
        <v>0</v>
      </c>
      <c r="P12" s="105">
        <f>_xlfn.IFNA(VLOOKUP(CONCATENATE($P$5,$B12,$C12),BAL!$A$6:$N$200,14,FALSE),0)</f>
        <v>0</v>
      </c>
      <c r="Q12" s="105">
        <f>_xlfn.IFNA(VLOOKUP(CONCATENATE($Q$5,$B12,$C12),KAL!$A$6:$N$199,14,FALSE),0)</f>
        <v>0</v>
      </c>
      <c r="R12" s="105">
        <f>_xlfn.IFNA(VLOOKUP(CONCATENATE($R$5,$B12,$C12),KEL!$A$6:$N$200,14,FALSE),0)</f>
        <v>0</v>
      </c>
      <c r="S12" s="105">
        <f>_xlfn.IFNA(VLOOKUP(CONCATENATE($S$5,$B12,$C12),'ESP2'!$A$6:$N$194,14,FALSE),0)</f>
        <v>0</v>
      </c>
      <c r="T12" s="105">
        <f>_xlfn.IFNA(VLOOKUP(CONCATENATE($T$5,$B12,$C12),MOON!$A$6:$N$198,14,FALSE),0)</f>
        <v>0</v>
      </c>
      <c r="U12" s="105">
        <f>_xlfn.IFNA(VLOOKUP(CONCATENATE($U$5,$B12,$C12),DRY!$A$6:$N$198,14,FALSE),0)</f>
        <v>0</v>
      </c>
      <c r="V12" s="105">
        <f>_xlfn.IFNA(VLOOKUP(CONCATENATE($W$5,$B12,$C12),WALL!$A$6:$N$198,14,FALSE),0)</f>
        <v>0</v>
      </c>
      <c r="W12" s="105">
        <f>_xlfn.IFNA(VLOOKUP(CONCATENATE($W$5,$B12,$C12),'23SC'!$A$6:$N$198,14,FALSE),0)</f>
        <v>0</v>
      </c>
      <c r="X12" s="105">
        <f>_xlfn.IFNA(VLOOKUP(CONCATENATE($X$5,$B12,$C12),GID!$A$6:$N$198,14,FALSE),0)</f>
        <v>0</v>
      </c>
      <c r="Y12" s="105"/>
      <c r="Z12" s="105"/>
      <c r="AA12" s="105"/>
      <c r="AB12" s="105"/>
      <c r="AC12" s="105"/>
      <c r="AD12" s="105"/>
      <c r="AE12" s="106"/>
      <c r="AF12" s="123"/>
    </row>
    <row r="13" spans="1:32" x14ac:dyDescent="0.25">
      <c r="A13" s="492"/>
      <c r="B13" s="100" t="s">
        <v>233</v>
      </c>
      <c r="C13" s="107" t="s">
        <v>324</v>
      </c>
      <c r="D13" s="107" t="s">
        <v>123</v>
      </c>
      <c r="E13" s="108">
        <v>45030</v>
      </c>
      <c r="F13" s="104">
        <v>17</v>
      </c>
      <c r="G13" s="102">
        <f t="shared" si="0"/>
        <v>0</v>
      </c>
      <c r="H13" s="103">
        <f t="shared" si="1"/>
        <v>0</v>
      </c>
      <c r="I13" s="104">
        <f t="shared" si="2"/>
        <v>5</v>
      </c>
      <c r="J13" s="377">
        <f>_xlfn.IFNA(VLOOKUP(CONCATENATE($J$5,$B13,$C13),CAP!$A$6:$N$200,14,FALSE),0)</f>
        <v>0</v>
      </c>
      <c r="K13" s="105">
        <f>_xlfn.IFNA(VLOOKUP(CONCATENATE($K$5,$B13,$C13),ALB!$A$6:$N$200,14,FALSE),0)</f>
        <v>0</v>
      </c>
      <c r="L13" s="105">
        <f>_xlfn.IFNA(VLOOKUP(CONCATENATE($L$5,$B13,$C13),'ESP1'!$A$6:$N$200,14,FALSE),0)</f>
        <v>0</v>
      </c>
      <c r="M13" s="105">
        <f>_xlfn.IFNA(VLOOKUP(CONCATENATE($M$5,$B13,$C13),DARD!$A$6:$N$135,14,FALSE),0)</f>
        <v>0</v>
      </c>
      <c r="N13" s="105">
        <f>_xlfn.IFNA(VLOOKUP(CONCATENATE($N$5,$B13,$C13),AVON!$A$6:$N$144,14,FALSE),0)</f>
        <v>0</v>
      </c>
      <c r="O13" s="105">
        <f>_xlfn.IFNA(VLOOKUP(CONCATENATE($O$5,$B13,$C13),MUR!$A$6:$N$203,14,FALSE),0)</f>
        <v>0</v>
      </c>
      <c r="P13" s="105">
        <f>_xlfn.IFNA(VLOOKUP(CONCATENATE($P$5,$B13,$C13),BAL!$A$6:$N$200,14,FALSE),0)</f>
        <v>0</v>
      </c>
      <c r="Q13" s="105">
        <f>_xlfn.IFNA(VLOOKUP(CONCATENATE($Q$5,$B13,$C13),KAL!$A$6:$N$199,14,FALSE),0)</f>
        <v>0</v>
      </c>
      <c r="R13" s="105">
        <f>_xlfn.IFNA(VLOOKUP(CONCATENATE($R$5,$B13,$C13),KEL!$A$6:$N$200,14,FALSE),0)</f>
        <v>0</v>
      </c>
      <c r="S13" s="105">
        <f>_xlfn.IFNA(VLOOKUP(CONCATENATE($S$5,$B13,$C13),'ESP2'!$A$6:$N$194,14,FALSE),0)</f>
        <v>0</v>
      </c>
      <c r="T13" s="105">
        <f>_xlfn.IFNA(VLOOKUP(CONCATENATE($T$5,$B13,$C13),MOON!$A$6:$N$198,14,FALSE),0)</f>
        <v>0</v>
      </c>
      <c r="U13" s="105">
        <f>_xlfn.IFNA(VLOOKUP(CONCATENATE($U$5,$B13,$C13),DRY!$A$6:$N$198,14,FALSE),0)</f>
        <v>0</v>
      </c>
      <c r="V13" s="105">
        <f>_xlfn.IFNA(VLOOKUP(CONCATENATE($W$5,$B13,$C13),WALL!$A$6:$N$198,14,FALSE),0)</f>
        <v>0</v>
      </c>
      <c r="W13" s="105">
        <f>_xlfn.IFNA(VLOOKUP(CONCATENATE($W$5,$B13,$C13),'23SC'!$A$6:$N$198,14,FALSE),0)</f>
        <v>0</v>
      </c>
      <c r="X13" s="105">
        <f>_xlfn.IFNA(VLOOKUP(CONCATENATE($X$5,$B13,$C13),GID!$A$6:$N$198,14,FALSE),0)</f>
        <v>0</v>
      </c>
      <c r="Y13" s="105"/>
      <c r="Z13" s="105"/>
      <c r="AA13" s="105"/>
      <c r="AB13" s="105"/>
      <c r="AC13" s="105">
        <f>_xlfn.IFNA(VLOOKUP(CONCATENATE($AC$5,$B13,$C13),Spare3!$A$6:$N$198,14,FALSE),0)</f>
        <v>0</v>
      </c>
      <c r="AD13" s="105">
        <f>_xlfn.IFNA(VLOOKUP(CONCATENATE($AD$5,$B13,$C13),Spare5!$A$6:$N$197,14,FALSE),0)</f>
        <v>0</v>
      </c>
      <c r="AE13" s="106">
        <f>_xlfn.IFNA(VLOOKUP(CONCATENATE($AE$5,$B13,$C13),'23SC'!$A$6:$N$231,14,FALSE),0)</f>
        <v>0</v>
      </c>
      <c r="AF13" s="123"/>
    </row>
    <row r="14" spans="1:32" x14ac:dyDescent="0.25">
      <c r="A14" s="492"/>
      <c r="B14" s="100" t="s">
        <v>331</v>
      </c>
      <c r="C14" s="107" t="s">
        <v>332</v>
      </c>
      <c r="D14" s="107" t="s">
        <v>333</v>
      </c>
      <c r="E14" s="108">
        <v>45052</v>
      </c>
      <c r="F14" s="104">
        <v>17</v>
      </c>
      <c r="G14" s="102">
        <f t="shared" si="0"/>
        <v>0</v>
      </c>
      <c r="H14" s="103">
        <f t="shared" si="1"/>
        <v>0</v>
      </c>
      <c r="I14" s="104">
        <f t="shared" si="2"/>
        <v>5</v>
      </c>
      <c r="J14" s="377">
        <f>_xlfn.IFNA(VLOOKUP(CONCATENATE($J$5,$B14,$C14),CAP!$A$6:$N$200,14,FALSE),0)</f>
        <v>0</v>
      </c>
      <c r="K14" s="105">
        <f>_xlfn.IFNA(VLOOKUP(CONCATENATE($K$5,$B14,$C14),ALB!$A$6:$N$200,14,FALSE),0)</f>
        <v>0</v>
      </c>
      <c r="L14" s="105">
        <f>_xlfn.IFNA(VLOOKUP(CONCATENATE($L$5,$B14,$C14),'ESP1'!$A$6:$N$200,14,FALSE),0)</f>
        <v>0</v>
      </c>
      <c r="M14" s="105">
        <f>_xlfn.IFNA(VLOOKUP(CONCATENATE($M$5,$B14,$C14),DARD!$A$6:$N$135,14,FALSE),0)</f>
        <v>0</v>
      </c>
      <c r="N14" s="105">
        <f>_xlfn.IFNA(VLOOKUP(CONCATENATE($N$5,$B14,$C14),AVON!$A$6:$N$144,14,FALSE),0)</f>
        <v>0</v>
      </c>
      <c r="O14" s="105">
        <f>_xlfn.IFNA(VLOOKUP(CONCATENATE($O$5,$B14,$C14),MUR!$A$6:$N$203,14,FALSE),0)</f>
        <v>0</v>
      </c>
      <c r="P14" s="105">
        <f>_xlfn.IFNA(VLOOKUP(CONCATENATE($P$5,$B14,$C14),BAL!$A$6:$N$200,14,FALSE),0)</f>
        <v>0</v>
      </c>
      <c r="Q14" s="105">
        <f>_xlfn.IFNA(VLOOKUP(CONCATENATE($Q$5,$B14,$C14),KAL!$A$6:$N$199,14,FALSE),0)</f>
        <v>0</v>
      </c>
      <c r="R14" s="105">
        <f>_xlfn.IFNA(VLOOKUP(CONCATENATE($R$5,$B14,$C14),KEL!$A$6:$N$200,14,FALSE),0)</f>
        <v>0</v>
      </c>
      <c r="S14" s="105">
        <f>_xlfn.IFNA(VLOOKUP(CONCATENATE($S$5,$B14,$C14),'ESP2'!$A$6:$N$194,14,FALSE),0)</f>
        <v>0</v>
      </c>
      <c r="T14" s="105">
        <f>_xlfn.IFNA(VLOOKUP(CONCATENATE($T$5,$B14,$C14),MOON!$A$6:$N$198,14,FALSE),0)</f>
        <v>0</v>
      </c>
      <c r="U14" s="105">
        <f>_xlfn.IFNA(VLOOKUP(CONCATENATE($U$5,$B14,$C14),DRY!$A$6:$N$198,14,FALSE),0)</f>
        <v>0</v>
      </c>
      <c r="V14" s="105">
        <f>_xlfn.IFNA(VLOOKUP(CONCATENATE($W$5,$B14,$C14),WALL!$A$6:$N$198,14,FALSE),0)</f>
        <v>0</v>
      </c>
      <c r="W14" s="105">
        <f>_xlfn.IFNA(VLOOKUP(CONCATENATE($W$5,$B14,$C14),'23SC'!$A$6:$N$198,14,FALSE),0)</f>
        <v>0</v>
      </c>
      <c r="X14" s="105">
        <f>_xlfn.IFNA(VLOOKUP(CONCATENATE($X$5,$B14,$C14),GID!$A$6:$N$198,14,FALSE),0)</f>
        <v>0</v>
      </c>
      <c r="Y14" s="105"/>
      <c r="Z14" s="105"/>
      <c r="AA14" s="105"/>
      <c r="AB14" s="105"/>
      <c r="AC14" s="105">
        <f>_xlfn.IFNA(VLOOKUP(CONCATENATE($AC$5,$B14,$C14),Spare3!$A$6:$N$198,14,FALSE),0)</f>
        <v>0</v>
      </c>
      <c r="AD14" s="105">
        <f>_xlfn.IFNA(VLOOKUP(CONCATENATE($AD$5,$B14,$C14),Spare5!$A$6:$N$197,14,FALSE),0)</f>
        <v>0</v>
      </c>
      <c r="AE14" s="106">
        <f>_xlfn.IFNA(VLOOKUP(CONCATENATE($AE$5,$B14,$C14),'23SC'!$A$6:$N$231,14,FALSE),0)</f>
        <v>0</v>
      </c>
      <c r="AF14" s="123"/>
    </row>
    <row r="15" spans="1:32" x14ac:dyDescent="0.25">
      <c r="A15" s="492"/>
      <c r="B15" s="100"/>
      <c r="C15" s="107"/>
      <c r="D15" s="107"/>
      <c r="E15" s="108"/>
      <c r="F15" s="104"/>
      <c r="G15" s="102"/>
      <c r="H15" s="103"/>
      <c r="I15" s="104"/>
      <c r="J15" s="377">
        <f>_xlfn.IFNA(VLOOKUP(CONCATENATE($J$5,$B15,$C15),CAP!$A$6:$N$200,14,FALSE),0)</f>
        <v>0</v>
      </c>
      <c r="K15" s="105">
        <f>_xlfn.IFNA(VLOOKUP(CONCATENATE($K$5,$B15,$C15),ALB!$A$6:$N$200,14,FALSE),0)</f>
        <v>0</v>
      </c>
      <c r="L15" s="105">
        <f>_xlfn.IFNA(VLOOKUP(CONCATENATE($L$5,$B15,$C15),'ESP1'!$A$6:$N$200,14,FALSE),0)</f>
        <v>0</v>
      </c>
      <c r="M15" s="105">
        <f>_xlfn.IFNA(VLOOKUP(CONCATENATE($M$5,$B15,$C15),DARD!$A$6:$N$135,14,FALSE),0)</f>
        <v>0</v>
      </c>
      <c r="N15" s="105">
        <f>_xlfn.IFNA(VLOOKUP(CONCATENATE($N$5,$B15,$C15),AVON!$A$6:$N$144,14,FALSE),0)</f>
        <v>0</v>
      </c>
      <c r="O15" s="105">
        <f>_xlfn.IFNA(VLOOKUP(CONCATENATE($O$5,$B15,$C15),MUR!$A$6:$N$203,14,FALSE),0)</f>
        <v>0</v>
      </c>
      <c r="P15" s="105">
        <f>_xlfn.IFNA(VLOOKUP(CONCATENATE($P$5,$B15,$C15),BAL!$A$6:$N$200,14,FALSE),0)</f>
        <v>0</v>
      </c>
      <c r="Q15" s="327">
        <f>_xlfn.IFNA(VLOOKUP(CONCATENATE($Q$5,$B15,$C15),KAL!$A$6:$N$199,14,FALSE),0)</f>
        <v>0</v>
      </c>
      <c r="R15" s="105">
        <f>_xlfn.IFNA(VLOOKUP(CONCATENATE($R$5,$B15,$C15),KEL!$A$6:$N$200,14,FALSE),0)</f>
        <v>0</v>
      </c>
      <c r="S15" s="105">
        <f>_xlfn.IFNA(VLOOKUP(CONCATENATE($S$5,$B15,$C15),'ESP2'!$A$6:$N$194,14,FALSE),0)</f>
        <v>0</v>
      </c>
      <c r="T15" s="105">
        <f>_xlfn.IFNA(VLOOKUP(CONCATENATE($T$5,$B15,$C15),MOON!$A$6:$N$198,14,FALSE),0)</f>
        <v>0</v>
      </c>
      <c r="U15" s="105">
        <f>_xlfn.IFNA(VLOOKUP(CONCATENATE($U$5,$B15,$C15),DRY!$A$6:$N$198,14,FALSE),0)</f>
        <v>0</v>
      </c>
      <c r="V15" s="105">
        <f>_xlfn.IFNA(VLOOKUP(CONCATENATE($W$5,$B15,$C15),WALL!$A$6:$N$198,14,FALSE),0)</f>
        <v>0</v>
      </c>
      <c r="W15" s="105">
        <f>_xlfn.IFNA(VLOOKUP(CONCATENATE($W$5,$B15,$C15),'23SC'!$A$6:$N$198,14,FALSE),0)</f>
        <v>0</v>
      </c>
      <c r="X15" s="105">
        <f>_xlfn.IFNA(VLOOKUP(CONCATENATE($X$5,$B15,$C15),GID!$A$6:$N$198,14,FALSE),0)</f>
        <v>0</v>
      </c>
      <c r="Y15" s="105"/>
      <c r="Z15" s="105"/>
      <c r="AA15" s="105"/>
      <c r="AB15" s="105"/>
      <c r="AC15" s="105">
        <f>_xlfn.IFNA(VLOOKUP(CONCATENATE($AC$5,$B15,$C15),Spare3!$A$6:$N$198,14,FALSE),0)</f>
        <v>0</v>
      </c>
      <c r="AD15" s="105">
        <f>_xlfn.IFNA(VLOOKUP(CONCATENATE($AD$5,$B15,$C15),Spare5!$A$6:$N$197,14,FALSE),0)</f>
        <v>0</v>
      </c>
      <c r="AE15" s="106">
        <f>_xlfn.IFNA(VLOOKUP(CONCATENATE($AE$5,$B15,$C15),'23SC'!$A$6:$N$231,14,FALSE),0)</f>
        <v>0</v>
      </c>
      <c r="AF15" s="123"/>
    </row>
    <row r="16" spans="1:32" x14ac:dyDescent="0.25">
      <c r="A16" s="492"/>
      <c r="B16" s="100"/>
      <c r="C16" s="107"/>
      <c r="D16" s="107"/>
      <c r="E16" s="108"/>
      <c r="F16" s="104"/>
      <c r="G16" s="102"/>
      <c r="H16" s="103"/>
      <c r="I16" s="104"/>
      <c r="J16" s="377">
        <f>_xlfn.IFNA(VLOOKUP(CONCATENATE($J$5,$B16,$C16),CAP!$A$6:$N$200,14,FALSE),0)</f>
        <v>0</v>
      </c>
      <c r="K16" s="105">
        <f>_xlfn.IFNA(VLOOKUP(CONCATENATE($K$5,$B16,$C16),ALB!$A$6:$N$200,14,FALSE),0)</f>
        <v>0</v>
      </c>
      <c r="L16" s="105">
        <f>_xlfn.IFNA(VLOOKUP(CONCATENATE($L$5,$B16,$C16),'ESP1'!$A$6:$N$200,14,FALSE),0)</f>
        <v>0</v>
      </c>
      <c r="M16" s="105">
        <f>_xlfn.IFNA(VLOOKUP(CONCATENATE($M$5,$B16,$C16),DARD!$A$6:$N$135,14,FALSE),0)</f>
        <v>0</v>
      </c>
      <c r="N16" s="105">
        <f>_xlfn.IFNA(VLOOKUP(CONCATENATE($N$5,$B16,$C16),AVON!$A$6:$N$144,14,FALSE),0)</f>
        <v>0</v>
      </c>
      <c r="O16" s="105">
        <f>_xlfn.IFNA(VLOOKUP(CONCATENATE($O$5,$B16,$C16),MUR!$A$6:$N$203,14,FALSE),0)</f>
        <v>0</v>
      </c>
      <c r="P16" s="105">
        <f>_xlfn.IFNA(VLOOKUP(CONCATENATE($P$5,$B16,$C16),BAL!$A$6:$N$200,14,FALSE),0)</f>
        <v>0</v>
      </c>
      <c r="Q16" s="105">
        <f>_xlfn.IFNA(VLOOKUP(CONCATENATE($Q$5,$B16,$C16),KAL!$A$6:$N$199,14,FALSE),0)</f>
        <v>0</v>
      </c>
      <c r="R16" s="105">
        <f>_xlfn.IFNA(VLOOKUP(CONCATENATE($R$5,$B16,$C16),KEL!$A$6:$N$200,14,FALSE),0)</f>
        <v>0</v>
      </c>
      <c r="S16" s="105">
        <f>_xlfn.IFNA(VLOOKUP(CONCATENATE($S$5,$B16,$C16),'ESP2'!$A$6:$N$194,14,FALSE),0)</f>
        <v>0</v>
      </c>
      <c r="T16" s="105">
        <f>_xlfn.IFNA(VLOOKUP(CONCATENATE($T$5,$B16,$C16),MOON!$A$6:$N$198,14,FALSE),0)</f>
        <v>0</v>
      </c>
      <c r="U16" s="105">
        <f>_xlfn.IFNA(VLOOKUP(CONCATENATE($U$5,$B16,$C16),DRY!$A$6:$N$198,14,FALSE),0)</f>
        <v>0</v>
      </c>
      <c r="V16" s="105">
        <f>_xlfn.IFNA(VLOOKUP(CONCATENATE($W$5,$B16,$C16),WALL!$A$6:$N$198,14,FALSE),0)</f>
        <v>0</v>
      </c>
      <c r="W16" s="105">
        <f>_xlfn.IFNA(VLOOKUP(CONCATENATE($W$5,$B16,$C16),'23SC'!$A$6:$N$198,14,FALSE),0)</f>
        <v>0</v>
      </c>
      <c r="X16" s="105">
        <f>_xlfn.IFNA(VLOOKUP(CONCATENATE($X$5,$B16,$C16),GID!$A$6:$N$198,14,FALSE),0)</f>
        <v>0</v>
      </c>
      <c r="Y16" s="105"/>
      <c r="Z16" s="105"/>
      <c r="AA16" s="105"/>
      <c r="AB16" s="105"/>
      <c r="AC16" s="105">
        <f>_xlfn.IFNA(VLOOKUP(CONCATENATE($AC$5,$B16,$C16),Spare3!$A$6:$N$198,14,FALSE),0)</f>
        <v>0</v>
      </c>
      <c r="AD16" s="105">
        <f>_xlfn.IFNA(VLOOKUP(CONCATENATE($AD$5,$B16,$C16),Spare5!$A$6:$N$197,14,FALSE),0)</f>
        <v>0</v>
      </c>
      <c r="AE16" s="106">
        <f>_xlfn.IFNA(VLOOKUP(CONCATENATE($AE$5,$B16,$C16),'23SC'!$A$6:$N$231,14,FALSE),0)</f>
        <v>0</v>
      </c>
      <c r="AF16" s="123"/>
    </row>
    <row r="17" spans="1:32" x14ac:dyDescent="0.25">
      <c r="A17" s="492"/>
      <c r="B17" s="100"/>
      <c r="C17" s="107"/>
      <c r="D17" s="107"/>
      <c r="E17" s="108"/>
      <c r="F17" s="104"/>
      <c r="G17" s="102"/>
      <c r="H17" s="103"/>
      <c r="I17" s="104"/>
      <c r="J17" s="377">
        <f>_xlfn.IFNA(VLOOKUP(CONCATENATE($J$5,$B17,$C17),CAP!$A$6:$N$200,14,FALSE),0)</f>
        <v>0</v>
      </c>
      <c r="K17" s="105">
        <f>_xlfn.IFNA(VLOOKUP(CONCATENATE($K$5,$B17,$C17),ALB!$A$6:$N$200,14,FALSE),0)</f>
        <v>0</v>
      </c>
      <c r="L17" s="105">
        <f>_xlfn.IFNA(VLOOKUP(CONCATENATE($L$5,$B17,$C17),'ESP1'!$A$6:$N$200,14,FALSE),0)</f>
        <v>0</v>
      </c>
      <c r="M17" s="327">
        <f>_xlfn.IFNA(VLOOKUP(CONCATENATE($M$5,$B17,$C17),DARD!$A$6:$N$135,14,FALSE),0)</f>
        <v>0</v>
      </c>
      <c r="N17" s="105">
        <f>_xlfn.IFNA(VLOOKUP(CONCATENATE($N$5,$B17,$C17),AVON!$A$6:$N$144,14,FALSE),0)</f>
        <v>0</v>
      </c>
      <c r="O17" s="105">
        <f>_xlfn.IFNA(VLOOKUP(CONCATENATE($O$5,$B17,$C17),MUR!$A$6:$N$203,14,FALSE),0)</f>
        <v>0</v>
      </c>
      <c r="P17" s="105">
        <f>_xlfn.IFNA(VLOOKUP(CONCATENATE($P$5,$B17,$C17),BAL!$A$6:$N$200,14,FALSE),0)</f>
        <v>0</v>
      </c>
      <c r="Q17" s="105">
        <f>_xlfn.IFNA(VLOOKUP(CONCATENATE($Q$5,$B17,$C17),KAL!$A$6:$N$199,14,FALSE),0)</f>
        <v>0</v>
      </c>
      <c r="R17" s="105">
        <f>_xlfn.IFNA(VLOOKUP(CONCATENATE($R$5,$B17,$C17),KEL!$A$6:$N$200,14,FALSE),0)</f>
        <v>0</v>
      </c>
      <c r="S17" s="105">
        <f>_xlfn.IFNA(VLOOKUP(CONCATENATE($S$5,$B17,$C17),'ESP2'!$A$6:$N$194,14,FALSE),0)</f>
        <v>0</v>
      </c>
      <c r="T17" s="105">
        <f>_xlfn.IFNA(VLOOKUP(CONCATENATE($T$5,$B17,$C17),MOON!$A$6:$N$198,14,FALSE),0)</f>
        <v>0</v>
      </c>
      <c r="U17" s="105">
        <f>_xlfn.IFNA(VLOOKUP(CONCATENATE($U$5,$B17,$C17),DRY!$A$6:$N$198,14,FALSE),0)</f>
        <v>0</v>
      </c>
      <c r="V17" s="105">
        <f>_xlfn.IFNA(VLOOKUP(CONCATENATE($W$5,$B17,$C17),WALL!$A$6:$N$198,14,FALSE),0)</f>
        <v>0</v>
      </c>
      <c r="W17" s="105">
        <f>_xlfn.IFNA(VLOOKUP(CONCATENATE($W$5,$B17,$C17),'23SC'!$A$6:$N$198,14,FALSE),0)</f>
        <v>0</v>
      </c>
      <c r="X17" s="105">
        <f>_xlfn.IFNA(VLOOKUP(CONCATENATE($X$5,$B17,$C17),GID!$A$6:$N$198,14,FALSE),0)</f>
        <v>0</v>
      </c>
      <c r="Y17" s="105"/>
      <c r="Z17" s="105"/>
      <c r="AA17" s="105"/>
      <c r="AB17" s="105"/>
      <c r="AC17" s="105">
        <f>_xlfn.IFNA(VLOOKUP(CONCATENATE($AC$5,$B17,$C17),Spare3!$A$6:$N$198,14,FALSE),0)</f>
        <v>0</v>
      </c>
      <c r="AD17" s="105">
        <f>_xlfn.IFNA(VLOOKUP(CONCATENATE($AD$5,$B17,$C17),Spare5!$A$6:$N$197,14,FALSE),0)</f>
        <v>0</v>
      </c>
      <c r="AE17" s="106">
        <f>_xlfn.IFNA(VLOOKUP(CONCATENATE($AE$5,$B17,$C17),'23SC'!$A$6:$N$231,14,FALSE),0)</f>
        <v>0</v>
      </c>
      <c r="AF17" s="123"/>
    </row>
    <row r="18" spans="1:32" x14ac:dyDescent="0.25">
      <c r="A18" s="492"/>
      <c r="B18" s="100"/>
      <c r="C18" s="107"/>
      <c r="D18" s="107"/>
      <c r="E18" s="108"/>
      <c r="F18" s="104"/>
      <c r="G18" s="102"/>
      <c r="H18" s="103"/>
      <c r="I18" s="104"/>
      <c r="J18" s="377">
        <f>_xlfn.IFNA(VLOOKUP(CONCATENATE($J$5,$B18,$C18),CAP!$A$6:$N$200,14,FALSE),0)</f>
        <v>0</v>
      </c>
      <c r="K18" s="105">
        <f>_xlfn.IFNA(VLOOKUP(CONCATENATE($K$5,$B18,$C18),ALB!$A$6:$N$200,14,FALSE),0)</f>
        <v>0</v>
      </c>
      <c r="L18" s="105">
        <f>_xlfn.IFNA(VLOOKUP(CONCATENATE($L$5,$B18,$C18),'ESP1'!$A$6:$N$200,14,FALSE),0)</f>
        <v>0</v>
      </c>
      <c r="M18" s="105">
        <f>_xlfn.IFNA(VLOOKUP(CONCATENATE($M$5,$B18,$C18),DARD!$A$6:$N$135,14,FALSE),0)</f>
        <v>0</v>
      </c>
      <c r="N18" s="105">
        <f>_xlfn.IFNA(VLOOKUP(CONCATENATE($N$5,$B18,$C18),AVON!$A$6:$N$144,14,FALSE),0)</f>
        <v>0</v>
      </c>
      <c r="O18" s="105">
        <f>_xlfn.IFNA(VLOOKUP(CONCATENATE($O$5,$B18,$C18),MUR!$A$6:$N$203,14,FALSE),0)</f>
        <v>0</v>
      </c>
      <c r="P18" s="105">
        <f>_xlfn.IFNA(VLOOKUP(CONCATENATE($P$5,$B18,$C18),BAL!$A$6:$N$200,14,FALSE),0)</f>
        <v>0</v>
      </c>
      <c r="Q18" s="105">
        <f>_xlfn.IFNA(VLOOKUP(CONCATENATE($Q$5,$B18,$C18),KAL!$A$6:$N$199,14,FALSE),0)</f>
        <v>0</v>
      </c>
      <c r="R18" s="105">
        <f>_xlfn.IFNA(VLOOKUP(CONCATENATE($R$5,$B18,$C18),KEL!$A$6:$N$200,14,FALSE),0)</f>
        <v>0</v>
      </c>
      <c r="S18" s="105">
        <f>_xlfn.IFNA(VLOOKUP(CONCATENATE($S$5,$B18,$C18),'ESP2'!$A$6:$N$194,14,FALSE),0)</f>
        <v>0</v>
      </c>
      <c r="T18" s="105">
        <f>_xlfn.IFNA(VLOOKUP(CONCATENATE($T$5,$B18,$C18),MOON!$A$6:$N$198,14,FALSE),0)</f>
        <v>0</v>
      </c>
      <c r="U18" s="105">
        <f>_xlfn.IFNA(VLOOKUP(CONCATENATE($U$5,$B18,$C18),DRY!$A$6:$N$198,14,FALSE),0)</f>
        <v>0</v>
      </c>
      <c r="V18" s="105">
        <f>_xlfn.IFNA(VLOOKUP(CONCATENATE($W$5,$B18,$C18),WALL!$A$6:$N$198,14,FALSE),0)</f>
        <v>0</v>
      </c>
      <c r="W18" s="105">
        <f>_xlfn.IFNA(VLOOKUP(CONCATENATE($W$5,$B18,$C18),[1]PCWA!$A$6:$N$198,14,FALSE),0)</f>
        <v>0</v>
      </c>
      <c r="X18" s="105">
        <f>_xlfn.IFNA(VLOOKUP(CONCATENATE($X$5,$B18,$C18),GID!$A$6:$N$198,14,FALSE),0)</f>
        <v>0</v>
      </c>
      <c r="Y18" s="105"/>
      <c r="Z18" s="105"/>
      <c r="AA18" s="105"/>
      <c r="AB18" s="105"/>
      <c r="AC18" s="105">
        <f>_xlfn.IFNA(VLOOKUP(CONCATENATE($AC$5,$B18,$C18),Spare3!$A$6:$N$198,14,FALSE),0)</f>
        <v>0</v>
      </c>
      <c r="AD18" s="105">
        <f>_xlfn.IFNA(VLOOKUP(CONCATENATE($AD$5,$B18,$C18),Spare5!$A$6:$N$197,14,FALSE),0)</f>
        <v>0</v>
      </c>
      <c r="AE18" s="106">
        <f>_xlfn.IFNA(VLOOKUP(CONCATENATE($AE$5,$B18,$C18),'23SC'!$A$6:$N$231,14,FALSE),0)</f>
        <v>0</v>
      </c>
      <c r="AF18" s="123"/>
    </row>
    <row r="19" spans="1:32" x14ac:dyDescent="0.25">
      <c r="A19" s="492"/>
      <c r="B19" s="100"/>
      <c r="C19" s="107"/>
      <c r="D19" s="107"/>
      <c r="E19" s="108"/>
      <c r="F19" s="104"/>
      <c r="G19" s="102"/>
      <c r="H19" s="103"/>
      <c r="I19" s="104"/>
      <c r="J19" s="377">
        <f>_xlfn.IFNA(VLOOKUP(CONCATENATE($J$5,$B19,$C19),CAP!$A$6:$N$200,14,FALSE),0)</f>
        <v>0</v>
      </c>
      <c r="K19" s="105">
        <f>_xlfn.IFNA(VLOOKUP(CONCATENATE($K$5,$B19,$C19),ALB!$A$6:$N$200,14,FALSE),0)</f>
        <v>0</v>
      </c>
      <c r="L19" s="105">
        <f>_xlfn.IFNA(VLOOKUP(CONCATENATE($L$5,$B19,$C19),'ESP1'!$A$6:$N$200,14,FALSE),0)</f>
        <v>0</v>
      </c>
      <c r="M19" s="105">
        <f>_xlfn.IFNA(VLOOKUP(CONCATENATE($M$5,$B19,$C19),DARD!$A$6:$N$135,14,FALSE),0)</f>
        <v>0</v>
      </c>
      <c r="N19" s="105">
        <f>_xlfn.IFNA(VLOOKUP(CONCATENATE($N$5,$B19,$C19),AVON!$A$6:$N$144,14,FALSE),0)</f>
        <v>0</v>
      </c>
      <c r="O19" s="105">
        <f>_xlfn.IFNA(VLOOKUP(CONCATENATE($O$5,$B19,$C19),MUR!$A$6:$N$203,14,FALSE),0)</f>
        <v>0</v>
      </c>
      <c r="P19" s="105">
        <f>_xlfn.IFNA(VLOOKUP(CONCATENATE($P$5,$B19,$C19),BAL!$A$6:$N$200,14,FALSE),0)</f>
        <v>0</v>
      </c>
      <c r="Q19" s="105">
        <f>_xlfn.IFNA(VLOOKUP(CONCATENATE($Q$5,$B19,$C19),KAL!$A$6:$N$199,14,FALSE),0)</f>
        <v>0</v>
      </c>
      <c r="R19" s="105">
        <f>_xlfn.IFNA(VLOOKUP(CONCATENATE($R$5,$B19,$C19),KEL!$A$6:$N$200,14,FALSE),0)</f>
        <v>0</v>
      </c>
      <c r="S19" s="105">
        <f>_xlfn.IFNA(VLOOKUP(CONCATENATE($S$5,$B19,$C19),'ESP2'!$A$6:$N$194,14,FALSE),0)</f>
        <v>0</v>
      </c>
      <c r="T19" s="105">
        <f>_xlfn.IFNA(VLOOKUP(CONCATENATE($T$5,$B19,$C19),MOON!$A$8:$N$198,14,FALSE),0)</f>
        <v>0</v>
      </c>
      <c r="U19" s="105">
        <f>_xlfn.IFNA(VLOOKUP(CONCATENATE($U$5,$B19,$C19),DRY!$A$8:$N$198,14,FALSE),0)</f>
        <v>0</v>
      </c>
      <c r="V19" s="105">
        <f>_xlfn.IFNA(VLOOKUP(CONCATENATE($W$5,$B19,$C19),WALL!$A$6:$N$198,14,FALSE),0)</f>
        <v>0</v>
      </c>
      <c r="W19" s="105">
        <f>_xlfn.IFNA(VLOOKUP(CONCATENATE($W$5,$B19,$C19),[1]PCWA!$A$6:$N$198,14,FALSE),0)</f>
        <v>0</v>
      </c>
      <c r="X19" s="105">
        <f>_xlfn.IFNA(VLOOKUP(CONCATENATE($X$5,$B19,$C19),GID!$A$6:$N$198,14,FALSE),0)</f>
        <v>0</v>
      </c>
      <c r="Y19" s="105"/>
      <c r="Z19" s="105"/>
      <c r="AA19" s="105"/>
      <c r="AB19" s="105"/>
      <c r="AC19" s="105">
        <f>_xlfn.IFNA(VLOOKUP(CONCATENATE($AC$5,$B19,$C19),Spare3!$A$6:$N$198,14,FALSE),0)</f>
        <v>0</v>
      </c>
      <c r="AD19" s="105">
        <f>_xlfn.IFNA(VLOOKUP(CONCATENATE($AD$5,$B19,$C19),Spare5!$A$6:$N$197,14,FALSE),0)</f>
        <v>0</v>
      </c>
      <c r="AE19" s="106">
        <f>_xlfn.IFNA(VLOOKUP(CONCATENATE($AE$5,$B19,$C19),'23SC'!$A$6:$N$231,14,FALSE),0)</f>
        <v>0</v>
      </c>
      <c r="AF19" s="123"/>
    </row>
    <row r="20" spans="1:32" s="3" customFormat="1" x14ac:dyDescent="0.25">
      <c r="A20" s="492"/>
      <c r="B20" s="100"/>
      <c r="C20" s="107"/>
      <c r="D20" s="107"/>
      <c r="E20" s="108"/>
      <c r="F20" s="104"/>
      <c r="G20" s="102"/>
      <c r="H20" s="103"/>
      <c r="I20" s="104"/>
      <c r="J20" s="377">
        <f>_xlfn.IFNA(VLOOKUP(CONCATENATE($J$5,$B20,$C20),CAP!$A$6:$N$200,14,FALSE),0)</f>
        <v>0</v>
      </c>
      <c r="K20" s="105">
        <f>_xlfn.IFNA(VLOOKUP(CONCATENATE($K$5,$B20,$C20),ALB!$A$6:$N$200,14,FALSE),0)</f>
        <v>0</v>
      </c>
      <c r="L20" s="105">
        <f>_xlfn.IFNA(VLOOKUP(CONCATENATE($L$5,$B20,$C20),'ESP1'!$A$6:$N$200,14,FALSE),0)</f>
        <v>0</v>
      </c>
      <c r="M20" s="105">
        <f>_xlfn.IFNA(VLOOKUP(CONCATENATE($M$5,$B20,$C20),DARD!$A$6:$N$135,14,FALSE),0)</f>
        <v>0</v>
      </c>
      <c r="N20" s="105">
        <f>_xlfn.IFNA(VLOOKUP(CONCATENATE($N$5,$B20,$C20),AVON!$A$6:$N$144,14,FALSE),0)</f>
        <v>0</v>
      </c>
      <c r="O20" s="105">
        <f>_xlfn.IFNA(VLOOKUP(CONCATENATE($O$5,$B20,$C20),MUR!$A$6:$N$203,14,FALSE),0)</f>
        <v>0</v>
      </c>
      <c r="P20" s="105">
        <f>_xlfn.IFNA(VLOOKUP(CONCATENATE($P$5,$B20,$C20),BAL!$A$6:$N$200,14,FALSE),0)</f>
        <v>0</v>
      </c>
      <c r="Q20" s="105">
        <f>_xlfn.IFNA(VLOOKUP(CONCATENATE($Q$5,$B20,$C20),KAL!$A$6:$N$199,14,FALSE),0)</f>
        <v>0</v>
      </c>
      <c r="R20" s="105">
        <f>_xlfn.IFNA(VLOOKUP(CONCATENATE($R$5,$B20,$C20),KEL!$A$6:$N$200,14,FALSE),0)</f>
        <v>0</v>
      </c>
      <c r="S20" s="105">
        <f>_xlfn.IFNA(VLOOKUP(CONCATENATE($S$5,$B20,$C20),'ESP2'!$A$6:$N$194,14,FALSE),0)</f>
        <v>0</v>
      </c>
      <c r="T20" s="105">
        <f>_xlfn.IFNA(VLOOKUP(CONCATENATE($T$5,$B20,$C20),MOON!$A$8:$N$198,14,FALSE),0)</f>
        <v>0</v>
      </c>
      <c r="U20" s="105">
        <f>_xlfn.IFNA(VLOOKUP(CONCATENATE($U$5,$B20,$C20),DRY!$A$8:$N$198,14,FALSE),0)</f>
        <v>0</v>
      </c>
      <c r="V20" s="105">
        <f>_xlfn.IFNA(VLOOKUP(CONCATENATE($W$5,$B20,$C20),WALL!$A$6:$N$198,14,FALSE),0)</f>
        <v>0</v>
      </c>
      <c r="W20" s="105">
        <f>_xlfn.IFNA(VLOOKUP(CONCATENATE($W$5,$B20,$C20),[1]PCWA!$A$6:$N$198,14,FALSE),0)</f>
        <v>0</v>
      </c>
      <c r="X20" s="105">
        <f>_xlfn.IFNA(VLOOKUP(CONCATENATE($X$5,$B20,$C20),GID!$A$6:$N$198,14,FALSE),0)</f>
        <v>0</v>
      </c>
      <c r="Y20" s="105"/>
      <c r="Z20" s="105"/>
      <c r="AA20" s="105"/>
      <c r="AB20" s="105"/>
      <c r="AC20" s="105">
        <f>_xlfn.IFNA(VLOOKUP(CONCATENATE($AC$5,$B20,$C20),Spare3!$A$6:$N$198,14,FALSE),0)</f>
        <v>0</v>
      </c>
      <c r="AD20" s="105">
        <f>_xlfn.IFNA(VLOOKUP(CONCATENATE($AD$5,$B20,$C20),Spare5!$A$6:$N$197,14,FALSE),0)</f>
        <v>0</v>
      </c>
      <c r="AE20" s="106">
        <f>_xlfn.IFNA(VLOOKUP(CONCATENATE($AE$5,$B20,$C20),'23SC'!$A$6:$N$231,14,FALSE),0)</f>
        <v>0</v>
      </c>
      <c r="AF20" s="123"/>
    </row>
    <row r="21" spans="1:32" s="3" customFormat="1" x14ac:dyDescent="0.25">
      <c r="A21" s="492"/>
      <c r="B21" s="100"/>
      <c r="C21" s="107"/>
      <c r="D21" s="107"/>
      <c r="E21" s="108"/>
      <c r="F21" s="104"/>
      <c r="G21" s="102"/>
      <c r="H21" s="103"/>
      <c r="I21" s="104"/>
      <c r="J21" s="377">
        <f>_xlfn.IFNA(VLOOKUP(CONCATENATE($J$5,$B21,$C21),CAP!$A$6:$N$200,14,FALSE),0)</f>
        <v>0</v>
      </c>
      <c r="K21" s="105">
        <f>_xlfn.IFNA(VLOOKUP(CONCATENATE($K$5,$B21,$C21),ALB!$A$6:$N$200,14,FALSE),0)</f>
        <v>0</v>
      </c>
      <c r="L21" s="105">
        <f>_xlfn.IFNA(VLOOKUP(CONCATENATE($L$5,$B21,$C21),'ESP1'!$A$6:$N$200,14,FALSE),0)</f>
        <v>0</v>
      </c>
      <c r="M21" s="105">
        <f>_xlfn.IFNA(VLOOKUP(CONCATENATE($M$5,$B21,$C21),DARD!$A$6:$N$135,14,FALSE),0)</f>
        <v>0</v>
      </c>
      <c r="N21" s="105">
        <f>_xlfn.IFNA(VLOOKUP(CONCATENATE($N$5,$B21,$C21),AVON!$A$6:$N$144,14,FALSE),0)</f>
        <v>0</v>
      </c>
      <c r="O21" s="105">
        <f>_xlfn.IFNA(VLOOKUP(CONCATENATE($O$5,$B21,$C21),MUR!$A$6:$N$203,14,FALSE),0)</f>
        <v>0</v>
      </c>
      <c r="P21" s="105">
        <f>_xlfn.IFNA(VLOOKUP(CONCATENATE($P$5,$B21,$C21),BAL!$A$6:$N$200,14,FALSE),0)</f>
        <v>0</v>
      </c>
      <c r="Q21" s="105">
        <f>_xlfn.IFNA(VLOOKUP(CONCATENATE($Q$5,$B21,$C21),KAL!$A$6:$N$199,14,FALSE),0)</f>
        <v>0</v>
      </c>
      <c r="R21" s="105">
        <f>_xlfn.IFNA(VLOOKUP(CONCATENATE($R$5,$B21,$C21),KEL!$A$6:$N$200,14,FALSE),0)</f>
        <v>0</v>
      </c>
      <c r="S21" s="105">
        <f>_xlfn.IFNA(VLOOKUP(CONCATENATE($S$5,$B21,$C21),'ESP2'!$A$6:$N$194,14,FALSE),0)</f>
        <v>0</v>
      </c>
      <c r="T21" s="105">
        <f>_xlfn.IFNA(VLOOKUP(CONCATENATE($T$5,$B21,$C21),MOON!$A$8:$N$198,14,FALSE),0)</f>
        <v>0</v>
      </c>
      <c r="U21" s="105">
        <f>_xlfn.IFNA(VLOOKUP(CONCATENATE($U$5,$B21,$C21),DRY!$A$8:$N$198,14,FALSE),0)</f>
        <v>0</v>
      </c>
      <c r="V21" s="105">
        <f>_xlfn.IFNA(VLOOKUP(CONCATENATE($W$5,$B21,$C21),WALL!$A$6:$N$198,14,FALSE),0)</f>
        <v>0</v>
      </c>
      <c r="W21" s="105">
        <f>_xlfn.IFNA(VLOOKUP(CONCATENATE($W$5,$B21,$C21),[1]PCWA!$A$6:$N$198,14,FALSE),0)</f>
        <v>0</v>
      </c>
      <c r="X21" s="105">
        <f>_xlfn.IFNA(VLOOKUP(CONCATENATE($X$5,$B21,$C21),GID!$A$6:$N$198,14,FALSE),0)</f>
        <v>0</v>
      </c>
      <c r="Y21" s="105"/>
      <c r="Z21" s="105"/>
      <c r="AA21" s="105"/>
      <c r="AB21" s="105"/>
      <c r="AC21" s="105">
        <f>_xlfn.IFNA(VLOOKUP(CONCATENATE($AC$5,$B21,$C21),Spare3!$A$6:$N$198,14,FALSE),0)</f>
        <v>0</v>
      </c>
      <c r="AD21" s="105">
        <f>_xlfn.IFNA(VLOOKUP(CONCATENATE($AD$5,$B21,$C21),Spare5!$A$6:$N$197,14,FALSE),0)</f>
        <v>0</v>
      </c>
      <c r="AE21" s="106">
        <f>_xlfn.IFNA(VLOOKUP(CONCATENATE($AE$5,$B21,$C21),'23SC'!$A$6:$N$231,14,FALSE),0)</f>
        <v>0</v>
      </c>
      <c r="AF21" s="123"/>
    </row>
    <row r="22" spans="1:32" x14ac:dyDescent="0.25">
      <c r="A22" s="492"/>
      <c r="B22" s="100"/>
      <c r="C22" s="107"/>
      <c r="D22" s="107"/>
      <c r="E22" s="108"/>
      <c r="F22" s="104"/>
      <c r="G22" s="102"/>
      <c r="H22" s="103"/>
      <c r="I22" s="104"/>
      <c r="J22" s="377">
        <f>_xlfn.IFNA(VLOOKUP(CONCATENATE($J$5,$B22,$C22),CAP!$A$6:$N$200,14,FALSE),0)</f>
        <v>0</v>
      </c>
      <c r="K22" s="105">
        <f>_xlfn.IFNA(VLOOKUP(CONCATENATE($K$5,$B22,$C22),ALB!$A$6:$N$200,14,FALSE),0)</f>
        <v>0</v>
      </c>
      <c r="L22" s="105">
        <f>_xlfn.IFNA(VLOOKUP(CONCATENATE($L$5,$B22,$C22),'ESP1'!$A$6:$N$200,14,FALSE),0)</f>
        <v>0</v>
      </c>
      <c r="M22" s="105">
        <f>_xlfn.IFNA(VLOOKUP(CONCATENATE($M$5,$B22,$C22),DARD!$A$6:$N$135,14,FALSE),0)</f>
        <v>0</v>
      </c>
      <c r="N22" s="105">
        <f>_xlfn.IFNA(VLOOKUP(CONCATENATE($N$5,$B22,$C22),AVON!$A$6:$N$144,14,FALSE),0)</f>
        <v>0</v>
      </c>
      <c r="O22" s="105">
        <f>_xlfn.IFNA(VLOOKUP(CONCATENATE($O$5,$B22,$C22),MUR!$A$6:$N$203,14,FALSE),0)</f>
        <v>0</v>
      </c>
      <c r="P22" s="105">
        <f>_xlfn.IFNA(VLOOKUP(CONCATENATE($P$5,$B22,$C22),BAL!$A$6:$N$200,14,FALSE),0)</f>
        <v>0</v>
      </c>
      <c r="Q22" s="105">
        <f>_xlfn.IFNA(VLOOKUP(CONCATENATE($Q$5,$B22,$C22),KAL!$A$6:$N$199,14,FALSE),0)</f>
        <v>0</v>
      </c>
      <c r="R22" s="105">
        <f>_xlfn.IFNA(VLOOKUP(CONCATENATE($R$5,$B22,$C22),KEL!$A$6:$N$200,14,FALSE),0)</f>
        <v>0</v>
      </c>
      <c r="S22" s="105">
        <f>_xlfn.IFNA(VLOOKUP(CONCATENATE($S$5,$B22,$C22),'ESP2'!$A$6:$N$194,14,FALSE),0)</f>
        <v>0</v>
      </c>
      <c r="T22" s="105">
        <f>_xlfn.IFNA(VLOOKUP(CONCATENATE($T$5,$B22,$C22),MOON!$A$8:$N$198,14,FALSE),0)</f>
        <v>0</v>
      </c>
      <c r="U22" s="105">
        <f>_xlfn.IFNA(VLOOKUP(CONCATENATE($U$5,$B22,$C22),DRY!$A$8:$N$198,14,FALSE),0)</f>
        <v>0</v>
      </c>
      <c r="V22" s="105">
        <f>_xlfn.IFNA(VLOOKUP(CONCATENATE($W$5,$B22,$C22),WALL!$A$6:$N$198,14,FALSE),0)</f>
        <v>0</v>
      </c>
      <c r="W22" s="105">
        <f>_xlfn.IFNA(VLOOKUP(CONCATENATE($W$5,$B22,$C22),[1]PCWA!$A$6:$N$198,14,FALSE),0)</f>
        <v>0</v>
      </c>
      <c r="X22" s="105">
        <f>_xlfn.IFNA(VLOOKUP(CONCATENATE($X$5,$B22,$C22),GID!$A$6:$N$198,14,FALSE),0)</f>
        <v>0</v>
      </c>
      <c r="Y22" s="105"/>
      <c r="Z22" s="105"/>
      <c r="AA22" s="105"/>
      <c r="AB22" s="105"/>
      <c r="AC22" s="105">
        <f>_xlfn.IFNA(VLOOKUP(CONCATENATE($AC$5,$B22,$C22),Spare3!$A$6:$N$198,14,FALSE),0)</f>
        <v>0</v>
      </c>
      <c r="AD22" s="105">
        <f>_xlfn.IFNA(VLOOKUP(CONCATENATE($AD$5,$B22,$C22),Spare5!$A$6:$N$197,14,FALSE),0)</f>
        <v>0</v>
      </c>
      <c r="AE22" s="106">
        <f>_xlfn.IFNA(VLOOKUP(CONCATENATE($AE$5,$B22,$C22),'23SC'!$A$6:$N$231,14,FALSE),0)</f>
        <v>0</v>
      </c>
      <c r="AF22" s="123"/>
    </row>
    <row r="23" spans="1:32" x14ac:dyDescent="0.25">
      <c r="A23" s="492"/>
      <c r="B23" s="100"/>
      <c r="C23" s="107"/>
      <c r="D23" s="107"/>
      <c r="E23" s="108"/>
      <c r="F23" s="104"/>
      <c r="G23" s="102"/>
      <c r="H23" s="103"/>
      <c r="I23" s="104"/>
      <c r="J23" s="377">
        <f>_xlfn.IFNA(VLOOKUP(CONCATENATE($J$5,$B23,$C23),CAP!$A$6:$N$200,14,FALSE),0)</f>
        <v>0</v>
      </c>
      <c r="K23" s="105">
        <f>_xlfn.IFNA(VLOOKUP(CONCATENATE($K$5,$B23,$C23),ALB!$A$6:$N$200,14,FALSE),0)</f>
        <v>0</v>
      </c>
      <c r="L23" s="105">
        <f>_xlfn.IFNA(VLOOKUP(CONCATENATE($L$5,$B23,$C23),'ESP1'!$A$6:$N$200,14,FALSE),0)</f>
        <v>0</v>
      </c>
      <c r="M23" s="105">
        <f>_xlfn.IFNA(VLOOKUP(CONCATENATE($M$5,$B23,$C23),DARD!$A$6:$N$135,14,FALSE),0)</f>
        <v>0</v>
      </c>
      <c r="N23" s="105">
        <f>_xlfn.IFNA(VLOOKUP(CONCATENATE($N$5,$B23,$C23),AVON!$A$6:$N$144,14,FALSE),0)</f>
        <v>0</v>
      </c>
      <c r="O23" s="105">
        <f>_xlfn.IFNA(VLOOKUP(CONCATENATE($O$5,$B23,$C23),MUR!$A$6:$N$203,14,FALSE),0)</f>
        <v>0</v>
      </c>
      <c r="P23" s="105">
        <f>_xlfn.IFNA(VLOOKUP(CONCATENATE($P$5,$B23,$C23),BAL!$A$6:$N$200,14,FALSE),0)</f>
        <v>0</v>
      </c>
      <c r="Q23" s="105">
        <f>_xlfn.IFNA(VLOOKUP(CONCATENATE($Q$5,$B23,$C23),KAL!$A$6:$N$199,14,FALSE),0)</f>
        <v>0</v>
      </c>
      <c r="R23" s="105">
        <f>_xlfn.IFNA(VLOOKUP(CONCATENATE($R$5,$B23,$C23),KEL!$A$6:$N$200,14,FALSE),0)</f>
        <v>0</v>
      </c>
      <c r="S23" s="105">
        <f>_xlfn.IFNA(VLOOKUP(CONCATENATE($S$5,$B23,$C23),'ESP2'!$A$6:$N$194,14,FALSE),0)</f>
        <v>0</v>
      </c>
      <c r="T23" s="105">
        <f>_xlfn.IFNA(VLOOKUP(CONCATENATE($T$5,$B23,$C23),MOON!$A$8:$N$198,14,FALSE),0)</f>
        <v>0</v>
      </c>
      <c r="U23" s="105">
        <f>_xlfn.IFNA(VLOOKUP(CONCATENATE($U$5,$B23,$C23),DRY!$A$8:$N$198,14,FALSE),0)</f>
        <v>0</v>
      </c>
      <c r="V23" s="105">
        <f>_xlfn.IFNA(VLOOKUP(CONCATENATE($W$5,$B23,$C23),WALL!$A$6:$N$198,14,FALSE),0)</f>
        <v>0</v>
      </c>
      <c r="W23" s="105">
        <f>_xlfn.IFNA(VLOOKUP(CONCATENATE($W$5,$B23,$C23),[1]PCWA!$A$6:$N$198,14,FALSE),0)</f>
        <v>0</v>
      </c>
      <c r="X23" s="105">
        <f>_xlfn.IFNA(VLOOKUP(CONCATENATE($X$5,$B23,$C23),GID!$A$6:$N$198,14,FALSE),0)</f>
        <v>0</v>
      </c>
      <c r="Y23" s="105"/>
      <c r="Z23" s="105"/>
      <c r="AA23" s="105"/>
      <c r="AB23" s="105"/>
      <c r="AC23" s="105">
        <f>_xlfn.IFNA(VLOOKUP(CONCATENATE($AC$5,$B23,$C23),Spare3!$A$6:$N$198,14,FALSE),0)</f>
        <v>0</v>
      </c>
      <c r="AD23" s="105">
        <f>_xlfn.IFNA(VLOOKUP(CONCATENATE($AD$5,$B23,$C23),Spare5!$A$6:$N$197,14,FALSE),0)</f>
        <v>0</v>
      </c>
      <c r="AE23" s="106">
        <f>_xlfn.IFNA(VLOOKUP(CONCATENATE($AE$5,$B23,$C23),'23SC'!$A$6:$N$231,14,FALSE),0)</f>
        <v>0</v>
      </c>
      <c r="AF23" s="123"/>
    </row>
    <row r="24" spans="1:32" x14ac:dyDescent="0.25">
      <c r="A24" s="492"/>
      <c r="B24" s="100"/>
      <c r="C24" s="107"/>
      <c r="D24" s="101"/>
      <c r="E24" s="108"/>
      <c r="F24" s="104"/>
      <c r="G24" s="102"/>
      <c r="H24" s="103"/>
      <c r="I24" s="104"/>
      <c r="J24" s="377">
        <f>_xlfn.IFNA(VLOOKUP(CONCATENATE($J$5,$B24,$C24),CAP!$A$6:$N$200,14,FALSE),0)</f>
        <v>0</v>
      </c>
      <c r="K24" s="105">
        <f>_xlfn.IFNA(VLOOKUP(CONCATENATE($K$5,$B24,$C24),ALB!$A$6:$N$200,14,FALSE),0)</f>
        <v>0</v>
      </c>
      <c r="L24" s="105">
        <f>_xlfn.IFNA(VLOOKUP(CONCATENATE($L$5,$B24,$C24),'ESP1'!$A$6:$N$200,14,FALSE),0)</f>
        <v>0</v>
      </c>
      <c r="M24" s="105">
        <f>_xlfn.IFNA(VLOOKUP(CONCATENATE($M$5,$B24,$C24),DARD!$A$6:$N$135,14,FALSE),0)</f>
        <v>0</v>
      </c>
      <c r="N24" s="105">
        <f>_xlfn.IFNA(VLOOKUP(CONCATENATE($N$5,$B24,$C24),AVON!$A$6:$N$144,14,FALSE),0)</f>
        <v>0</v>
      </c>
      <c r="O24" s="105">
        <f>_xlfn.IFNA(VLOOKUP(CONCATENATE($O$5,$B24,$C24),MUR!$A$6:$N$203,14,FALSE),0)</f>
        <v>0</v>
      </c>
      <c r="P24" s="105">
        <f>_xlfn.IFNA(VLOOKUP(CONCATENATE($P$5,$B24,$C24),BAL!$A$6:$N$200,14,FALSE),0)</f>
        <v>0</v>
      </c>
      <c r="Q24" s="105">
        <f>_xlfn.IFNA(VLOOKUP(CONCATENATE($Q$5,$B24,$C24),KAL!$A$6:$N$199,14,FALSE),0)</f>
        <v>0</v>
      </c>
      <c r="R24" s="105">
        <f>_xlfn.IFNA(VLOOKUP(CONCATENATE($R$5,$B24,$C24),KEL!$A$6:$N$200,14,FALSE),0)</f>
        <v>0</v>
      </c>
      <c r="S24" s="105">
        <f>_xlfn.IFNA(VLOOKUP(CONCATENATE($S$5,$B24,$C24),'ESP2'!$A$6:$N$194,14,FALSE),0)</f>
        <v>0</v>
      </c>
      <c r="T24" s="105">
        <f>_xlfn.IFNA(VLOOKUP(CONCATENATE($T$5,$B24,$C24),MOON!$A$8:$N$198,14,FALSE),0)</f>
        <v>0</v>
      </c>
      <c r="U24" s="105">
        <f>_xlfn.IFNA(VLOOKUP(CONCATENATE($U$5,$B24,$C24),DRY!$A$8:$N$198,14,FALSE),0)</f>
        <v>0</v>
      </c>
      <c r="V24" s="105">
        <f>_xlfn.IFNA(VLOOKUP(CONCATENATE($W$5,$B24,$C24),WALL!$A$6:$N$198,14,FALSE),0)</f>
        <v>0</v>
      </c>
      <c r="W24" s="105">
        <f>_xlfn.IFNA(VLOOKUP(CONCATENATE($W$5,$B24,$C24),[1]PCWA!$A$6:$N$198,14,FALSE),0)</f>
        <v>0</v>
      </c>
      <c r="X24" s="105">
        <f>_xlfn.IFNA(VLOOKUP(CONCATENATE($X$5,$B24,$C24),GID!$A$6:$N$198,14,FALSE),0)</f>
        <v>0</v>
      </c>
      <c r="Y24" s="105"/>
      <c r="Z24" s="105"/>
      <c r="AA24" s="105"/>
      <c r="AB24" s="105"/>
      <c r="AC24" s="105">
        <f>_xlfn.IFNA(VLOOKUP(CONCATENATE($AC$5,$B24,$C24),Spare3!$A$6:$N$198,14,FALSE),0)</f>
        <v>0</v>
      </c>
      <c r="AD24" s="105">
        <f>_xlfn.IFNA(VLOOKUP(CONCATENATE($AD$5,$B24,$C24),Spare5!$A$6:$N$197,14,FALSE),0)</f>
        <v>0</v>
      </c>
      <c r="AE24" s="106">
        <f>_xlfn.IFNA(VLOOKUP(CONCATENATE($AE$5,$B24,$C24),'23SC'!$A$6:$N$231,14,FALSE),0)</f>
        <v>0</v>
      </c>
      <c r="AF24" s="123"/>
    </row>
    <row r="25" spans="1:32" x14ac:dyDescent="0.25">
      <c r="A25" s="492"/>
      <c r="B25" s="100"/>
      <c r="C25" s="107"/>
      <c r="D25" s="107"/>
      <c r="E25" s="108"/>
      <c r="F25" s="104"/>
      <c r="G25" s="102"/>
      <c r="H25" s="103"/>
      <c r="I25" s="104"/>
      <c r="J25" s="377">
        <f>_xlfn.IFNA(VLOOKUP(CONCATENATE($J$5,$B25,$C25),CAP!$A$6:$N$200,14,FALSE),0)</f>
        <v>0</v>
      </c>
      <c r="K25" s="105">
        <f>_xlfn.IFNA(VLOOKUP(CONCATENATE($K$5,$B25,$C25),ALB!$A$6:$N$200,14,FALSE),0)</f>
        <v>0</v>
      </c>
      <c r="L25" s="105">
        <f>_xlfn.IFNA(VLOOKUP(CONCATENATE($L$5,$B25,$C25),'ESP1'!$A$6:$N$200,14,FALSE),0)</f>
        <v>0</v>
      </c>
      <c r="M25" s="105">
        <f>_xlfn.IFNA(VLOOKUP(CONCATENATE($M$5,$B25,$C25),DARD!$A$6:$N$135,14,FALSE),0)</f>
        <v>0</v>
      </c>
      <c r="N25" s="105">
        <f>_xlfn.IFNA(VLOOKUP(CONCATENATE($N$5,$B25,$C25),AVON!$A$6:$N$144,14,FALSE),0)</f>
        <v>0</v>
      </c>
      <c r="O25" s="105">
        <f>_xlfn.IFNA(VLOOKUP(CONCATENATE($O$5,$B25,$C25),MUR!$A$6:$N$203,14,FALSE),0)</f>
        <v>0</v>
      </c>
      <c r="P25" s="105">
        <f>_xlfn.IFNA(VLOOKUP(CONCATENATE($P$5,$B25,$C25),BAL!$A$6:$N$200,14,FALSE),0)</f>
        <v>0</v>
      </c>
      <c r="Q25" s="105">
        <f>_xlfn.IFNA(VLOOKUP(CONCATENATE($Q$5,$B25,$C25),KAL!$A$6:$N$199,14,FALSE),0)</f>
        <v>0</v>
      </c>
      <c r="R25" s="105">
        <f>_xlfn.IFNA(VLOOKUP(CONCATENATE($R$5,$B25,$C25),KEL!$A$6:$N$200,14,FALSE),0)</f>
        <v>0</v>
      </c>
      <c r="S25" s="105">
        <f>_xlfn.IFNA(VLOOKUP(CONCATENATE($S$5,$B25,$C25),'ESP2'!$A$6:$N$194,14,FALSE),0)</f>
        <v>0</v>
      </c>
      <c r="T25" s="105">
        <f>_xlfn.IFNA(VLOOKUP(CONCATENATE($T$5,$B25,$C25),MOON!$A$8:$N$198,14,FALSE),0)</f>
        <v>0</v>
      </c>
      <c r="U25" s="105">
        <f>_xlfn.IFNA(VLOOKUP(CONCATENATE($U$5,$B25,$C25),DRY!$A$8:$N$198,14,FALSE),0)</f>
        <v>0</v>
      </c>
      <c r="V25" s="105">
        <f>_xlfn.IFNA(VLOOKUP(CONCATENATE($W$5,$B25,$C25),WALL!$A$6:$N$198,14,FALSE),0)</f>
        <v>0</v>
      </c>
      <c r="W25" s="105">
        <f>_xlfn.IFNA(VLOOKUP(CONCATENATE($W$5,$B25,$C25),[1]PCWA!$A$6:$N$198,14,FALSE),0)</f>
        <v>0</v>
      </c>
      <c r="X25" s="105">
        <f>_xlfn.IFNA(VLOOKUP(CONCATENATE($X$5,$B25,$C25),GID!$A$6:$N$198,14,FALSE),0)</f>
        <v>0</v>
      </c>
      <c r="Y25" s="105"/>
      <c r="Z25" s="105"/>
      <c r="AA25" s="105"/>
      <c r="AB25" s="105"/>
      <c r="AC25" s="105">
        <f>_xlfn.IFNA(VLOOKUP(CONCATENATE($AC$5,$B25,$C25),Spare3!$A$6:$N$198,14,FALSE),0)</f>
        <v>0</v>
      </c>
      <c r="AD25" s="105">
        <f>_xlfn.IFNA(VLOOKUP(CONCATENATE($AD$5,$B25,$C25),Spare5!$A$6:$N$197,14,FALSE),0)</f>
        <v>0</v>
      </c>
      <c r="AE25" s="106">
        <f>_xlfn.IFNA(VLOOKUP(CONCATENATE($AE$5,$B25,$C25),'23SC'!$A$6:$N$231,14,FALSE),0)</f>
        <v>0</v>
      </c>
      <c r="AF25" s="122"/>
    </row>
    <row r="26" spans="1:32" x14ac:dyDescent="0.25">
      <c r="A26" s="492"/>
      <c r="B26" s="100"/>
      <c r="C26" s="107"/>
      <c r="D26" s="107"/>
      <c r="E26" s="108"/>
      <c r="F26" s="104"/>
      <c r="G26" s="102"/>
      <c r="H26" s="103"/>
      <c r="I26" s="104"/>
      <c r="J26" s="377">
        <f>_xlfn.IFNA(VLOOKUP(CONCATENATE($J$5,$B26,$C26),CAP!$A$6:$N$200,14,FALSE),0)</f>
        <v>0</v>
      </c>
      <c r="K26" s="105">
        <f>_xlfn.IFNA(VLOOKUP(CONCATENATE($K$5,$B26,$C26),ALB!$A$6:$N$200,14,FALSE),0)</f>
        <v>0</v>
      </c>
      <c r="L26" s="105">
        <f>_xlfn.IFNA(VLOOKUP(CONCATENATE($L$5,$B26,$C26),'ESP1'!$A$6:$N$200,14,FALSE),0)</f>
        <v>0</v>
      </c>
      <c r="M26" s="105">
        <f>_xlfn.IFNA(VLOOKUP(CONCATENATE($M$5,$B26,$C26),DARD!$A$6:$N$135,14,FALSE),0)</f>
        <v>0</v>
      </c>
      <c r="N26" s="105">
        <f>_xlfn.IFNA(VLOOKUP(CONCATENATE($N$5,$B26,$C26),AVON!$A$6:$N$144,14,FALSE),0)</f>
        <v>0</v>
      </c>
      <c r="O26" s="105">
        <f>_xlfn.IFNA(VLOOKUP(CONCATENATE($O$5,$B26,$C26),MUR!$A$6:$N$203,14,FALSE),0)</f>
        <v>0</v>
      </c>
      <c r="P26" s="105">
        <f>_xlfn.IFNA(VLOOKUP(CONCATENATE($P$5,$B26,$C26),BAL!$A$6:$N$200,14,FALSE),0)</f>
        <v>0</v>
      </c>
      <c r="Q26" s="105">
        <f>_xlfn.IFNA(VLOOKUP(CONCATENATE($Q$5,$B26,$C26),KAL!$A$6:$N$199,14,FALSE),0)</f>
        <v>0</v>
      </c>
      <c r="R26" s="105">
        <f>_xlfn.IFNA(VLOOKUP(CONCATENATE($R$5,$B26,$C26),KEL!$A$6:$N$200,14,FALSE),0)</f>
        <v>0</v>
      </c>
      <c r="S26" s="105">
        <f>_xlfn.IFNA(VLOOKUP(CONCATENATE($S$5,$B26,$C26),'ESP2'!$A$6:$N$194,14,FALSE),0)</f>
        <v>0</v>
      </c>
      <c r="T26" s="105">
        <f>_xlfn.IFNA(VLOOKUP(CONCATENATE($T$5,$B26,$C26),MOON!$A$8:$N$198,14,FALSE),0)</f>
        <v>0</v>
      </c>
      <c r="U26" s="105">
        <f>_xlfn.IFNA(VLOOKUP(CONCATENATE($U$5,$B26,$C26),DRY!$A$8:$N$198,14,FALSE),0)</f>
        <v>0</v>
      </c>
      <c r="V26" s="105">
        <f>_xlfn.IFNA(VLOOKUP(CONCATENATE($W$5,$B26,$C26),WALL!$A$6:$N$198,14,FALSE),0)</f>
        <v>0</v>
      </c>
      <c r="W26" s="105">
        <f>_xlfn.IFNA(VLOOKUP(CONCATENATE($W$5,$B26,$C26),[1]PCWA!$A$6:$N$198,14,FALSE),0)</f>
        <v>0</v>
      </c>
      <c r="X26" s="105">
        <f>_xlfn.IFNA(VLOOKUP(CONCATENATE($X$5,$B26,$C26),GID!$A$6:$N$198,14,FALSE),0)</f>
        <v>0</v>
      </c>
      <c r="Y26" s="105"/>
      <c r="Z26" s="105"/>
      <c r="AA26" s="105"/>
      <c r="AB26" s="105"/>
      <c r="AC26" s="105">
        <f>_xlfn.IFNA(VLOOKUP(CONCATENATE($AC$5,$B26,$C26),Spare3!$A$6:$N$198,14,FALSE),0)</f>
        <v>0</v>
      </c>
      <c r="AD26" s="105">
        <f>_xlfn.IFNA(VLOOKUP(CONCATENATE($AD$5,$B26,$C26),Spare5!$A$6:$N$197,14,FALSE),0)</f>
        <v>0</v>
      </c>
      <c r="AE26" s="106">
        <f>_xlfn.IFNA(VLOOKUP(CONCATENATE($AE$5,$B26,$C26),'23SC'!$A$6:$N$231,14,FALSE),0)</f>
        <v>0</v>
      </c>
      <c r="AF26" s="122"/>
    </row>
    <row r="27" spans="1:32" x14ac:dyDescent="0.25">
      <c r="A27" s="492"/>
      <c r="B27" s="100"/>
      <c r="C27" s="107"/>
      <c r="D27" s="107"/>
      <c r="E27" s="108"/>
      <c r="F27" s="104"/>
      <c r="G27" s="102"/>
      <c r="H27" s="103"/>
      <c r="I27" s="104"/>
      <c r="J27" s="377">
        <f>_xlfn.IFNA(VLOOKUP(CONCATENATE($J$5,$B27,$C27),CAP!$A$6:$N$200,14,FALSE),0)</f>
        <v>0</v>
      </c>
      <c r="K27" s="105">
        <f>_xlfn.IFNA(VLOOKUP(CONCATENATE($K$5,$B27,$C27),ALB!$A$6:$N$200,14,FALSE),0)</f>
        <v>0</v>
      </c>
      <c r="L27" s="105">
        <f>_xlfn.IFNA(VLOOKUP(CONCATENATE($L$5,$B27,$C27),'ESP1'!$A$6:$N$200,14,FALSE),0)</f>
        <v>0</v>
      </c>
      <c r="M27" s="105">
        <f>_xlfn.IFNA(VLOOKUP(CONCATENATE($M$5,$B27,$C27),DARD!$A$6:$N$135,14,FALSE),0)</f>
        <v>0</v>
      </c>
      <c r="N27" s="105">
        <f>_xlfn.IFNA(VLOOKUP(CONCATENATE($N$5,$B27,$C27),AVON!$A$6:$N$144,14,FALSE),0)</f>
        <v>0</v>
      </c>
      <c r="O27" s="105">
        <f>_xlfn.IFNA(VLOOKUP(CONCATENATE($O$5,$B27,$C27),MUR!$A$6:$N$203,14,FALSE),0)</f>
        <v>0</v>
      </c>
      <c r="P27" s="105">
        <f>_xlfn.IFNA(VLOOKUP(CONCATENATE($P$5,$B27,$C27),BAL!$A$6:$N$200,14,FALSE),0)</f>
        <v>0</v>
      </c>
      <c r="Q27" s="105">
        <f>_xlfn.IFNA(VLOOKUP(CONCATENATE($Q$5,$B27,$C27),KAL!$A$6:$N$199,14,FALSE),0)</f>
        <v>0</v>
      </c>
      <c r="R27" s="105">
        <f>_xlfn.IFNA(VLOOKUP(CONCATENATE($R$5,$B27,$C27),KEL!$A$6:$N$200,14,FALSE),0)</f>
        <v>0</v>
      </c>
      <c r="S27" s="105">
        <f>_xlfn.IFNA(VLOOKUP(CONCATENATE($S$5,$B27,$C27),'ESP2'!$A$6:$N$194,14,FALSE),0)</f>
        <v>0</v>
      </c>
      <c r="T27" s="105">
        <f>_xlfn.IFNA(VLOOKUP(CONCATENATE($T$5,$B27,$C27),MOON!$A$8:$N$198,14,FALSE),0)</f>
        <v>0</v>
      </c>
      <c r="U27" s="105">
        <f>_xlfn.IFNA(VLOOKUP(CONCATENATE($U$5,$B27,$C27),DRY!$A$8:$N$198,14,FALSE),0)</f>
        <v>0</v>
      </c>
      <c r="V27" s="105">
        <f>_xlfn.IFNA(VLOOKUP(CONCATENATE($W$5,$B27,$C27),WALL!$A$6:$N$198,14,FALSE),0)</f>
        <v>0</v>
      </c>
      <c r="W27" s="105">
        <f>_xlfn.IFNA(VLOOKUP(CONCATENATE($W$5,$B27,$C27),[1]PCWA!$A$6:$N$198,14,FALSE),0)</f>
        <v>0</v>
      </c>
      <c r="X27" s="105">
        <f>_xlfn.IFNA(VLOOKUP(CONCATENATE($X$5,$B27,$C27),GID!$A$6:$N$198,14,FALSE),0)</f>
        <v>0</v>
      </c>
      <c r="Y27" s="105"/>
      <c r="Z27" s="105"/>
      <c r="AA27" s="105"/>
      <c r="AB27" s="105"/>
      <c r="AC27" s="105">
        <f>_xlfn.IFNA(VLOOKUP(CONCATENATE($AC$5,$B27,$C27),Spare3!$A$6:$N$198,14,FALSE),0)</f>
        <v>0</v>
      </c>
      <c r="AD27" s="105">
        <f>_xlfn.IFNA(VLOOKUP(CONCATENATE($AD$5,$B27,$C27),Spare5!$A$6:$N$197,14,FALSE),0)</f>
        <v>0</v>
      </c>
      <c r="AE27" s="106">
        <f>_xlfn.IFNA(VLOOKUP(CONCATENATE($AE$5,$B27,$C27),'23SC'!$A$6:$N$231,14,FALSE),0)</f>
        <v>0</v>
      </c>
      <c r="AF27" s="122"/>
    </row>
    <row r="28" spans="1:32" x14ac:dyDescent="0.25">
      <c r="A28" s="492"/>
      <c r="B28" s="100"/>
      <c r="C28" s="107"/>
      <c r="D28" s="107"/>
      <c r="E28" s="108"/>
      <c r="F28" s="104"/>
      <c r="G28" s="102"/>
      <c r="H28" s="103"/>
      <c r="I28" s="104"/>
      <c r="J28" s="377">
        <f>_xlfn.IFNA(VLOOKUP(CONCATENATE($J$5,$B28,$C28),CAP!$A$6:$N$200,14,FALSE),0)</f>
        <v>0</v>
      </c>
      <c r="K28" s="105">
        <f>_xlfn.IFNA(VLOOKUP(CONCATENATE($K$5,$B28,$C28),ALB!$A$6:$N$200,14,FALSE),0)</f>
        <v>0</v>
      </c>
      <c r="L28" s="105">
        <f>_xlfn.IFNA(VLOOKUP(CONCATENATE($L$5,$B28,$C28),'ESP1'!$A$6:$N$200,14,FALSE),0)</f>
        <v>0</v>
      </c>
      <c r="M28" s="105">
        <f>_xlfn.IFNA(VLOOKUP(CONCATENATE($M$5,$B28,$C28),DARD!$A$6:$N$135,14,FALSE),0)</f>
        <v>0</v>
      </c>
      <c r="N28" s="105">
        <f>_xlfn.IFNA(VLOOKUP(CONCATENATE($N$5,$B28,$C28),AVON!$A$6:$N$144,14,FALSE),0)</f>
        <v>0</v>
      </c>
      <c r="O28" s="105">
        <f>_xlfn.IFNA(VLOOKUP(CONCATENATE($O$5,$B28,$C28),MUR!$A$6:$N$203,14,FALSE),0)</f>
        <v>0</v>
      </c>
      <c r="P28" s="105">
        <f>_xlfn.IFNA(VLOOKUP(CONCATENATE($P$5,$B28,$C28),BAL!$A$6:$N$200,14,FALSE),0)</f>
        <v>0</v>
      </c>
      <c r="Q28" s="105">
        <f>_xlfn.IFNA(VLOOKUP(CONCATENATE($Q$5,$B28,$C28),KAL!$A$6:$N$199,14,FALSE),0)</f>
        <v>0</v>
      </c>
      <c r="R28" s="105">
        <f>_xlfn.IFNA(VLOOKUP(CONCATENATE($R$5,$B28,$C28),KEL!$A$6:$N$200,14,FALSE),0)</f>
        <v>0</v>
      </c>
      <c r="S28" s="105">
        <f>_xlfn.IFNA(VLOOKUP(CONCATENATE($S$5,$B28,$C28),'ESP2'!$A$6:$N$194,14,FALSE),0)</f>
        <v>0</v>
      </c>
      <c r="T28" s="105">
        <f>_xlfn.IFNA(VLOOKUP(CONCATENATE($T$5,$B28,$C28),MOON!$A$8:$N$198,14,FALSE),0)</f>
        <v>0</v>
      </c>
      <c r="U28" s="105">
        <f>_xlfn.IFNA(VLOOKUP(CONCATENATE($U$5,$B28,$C28),DRY!$A$8:$N$198,14,FALSE),0)</f>
        <v>0</v>
      </c>
      <c r="V28" s="105">
        <f>_xlfn.IFNA(VLOOKUP(CONCATENATE($W$5,$B28,$C28),WALL!$A$6:$N$198,14,FALSE),0)</f>
        <v>0</v>
      </c>
      <c r="W28" s="105">
        <f>_xlfn.IFNA(VLOOKUP(CONCATENATE($W$5,$B28,$C28),[1]PCWA!$A$6:$N$198,14,FALSE),0)</f>
        <v>0</v>
      </c>
      <c r="X28" s="105">
        <f>_xlfn.IFNA(VLOOKUP(CONCATENATE($X$5,$B28,$C28),GID!$A$6:$N$198,14,FALSE),0)</f>
        <v>0</v>
      </c>
      <c r="Y28" s="105"/>
      <c r="Z28" s="105"/>
      <c r="AA28" s="105"/>
      <c r="AB28" s="105"/>
      <c r="AC28" s="105">
        <f>_xlfn.IFNA(VLOOKUP(CONCATENATE($AC$5,$B28,$C28),Spare3!$A$6:$N$198,14,FALSE),0)</f>
        <v>0</v>
      </c>
      <c r="AD28" s="105">
        <f>_xlfn.IFNA(VLOOKUP(CONCATENATE($AD$5,$B28,$C28),Spare5!$A$6:$N$197,14,FALSE),0)</f>
        <v>0</v>
      </c>
      <c r="AE28" s="106">
        <f>_xlfn.IFNA(VLOOKUP(CONCATENATE($AE$5,$B28,$C28),'23SC'!$A$6:$N$231,14,FALSE),0)</f>
        <v>0</v>
      </c>
      <c r="AF28" s="123"/>
    </row>
    <row r="29" spans="1:32" x14ac:dyDescent="0.25">
      <c r="A29" s="492"/>
      <c r="B29" s="100"/>
      <c r="C29" s="107"/>
      <c r="D29" s="101"/>
      <c r="E29" s="108"/>
      <c r="F29" s="104"/>
      <c r="G29" s="102"/>
      <c r="H29" s="103"/>
      <c r="I29" s="104"/>
      <c r="J29" s="377">
        <f>_xlfn.IFNA(VLOOKUP(CONCATENATE($J$5,$B29,$C29),CAP!$A$6:$N$200,14,FALSE),0)</f>
        <v>0</v>
      </c>
      <c r="K29" s="105">
        <f>_xlfn.IFNA(VLOOKUP(CONCATENATE($K$5,$B29,$C29),ALB!$A$6:$N$200,14,FALSE),0)</f>
        <v>0</v>
      </c>
      <c r="L29" s="105">
        <f>_xlfn.IFNA(VLOOKUP(CONCATENATE($L$5,$B29,$C29),'ESP1'!$A$6:$N$200,14,FALSE),0)</f>
        <v>0</v>
      </c>
      <c r="M29" s="105">
        <f>_xlfn.IFNA(VLOOKUP(CONCATENATE($M$5,$B29,$C29),DARD!$A$6:$N$135,14,FALSE),0)</f>
        <v>0</v>
      </c>
      <c r="N29" s="105">
        <f>_xlfn.IFNA(VLOOKUP(CONCATENATE($N$5,$B29,$C29),AVON!$A$6:$N$144,14,FALSE),0)</f>
        <v>0</v>
      </c>
      <c r="O29" s="105">
        <f>_xlfn.IFNA(VLOOKUP(CONCATENATE($O$5,$B29,$C29),MUR!$A$6:$N$203,14,FALSE),0)</f>
        <v>0</v>
      </c>
      <c r="P29" s="105">
        <f>_xlfn.IFNA(VLOOKUP(CONCATENATE($P$5,$B29,$C29),BAL!$A$6:$N$200,14,FALSE),0)</f>
        <v>0</v>
      </c>
      <c r="Q29" s="105">
        <f>_xlfn.IFNA(VLOOKUP(CONCATENATE($Q$5,$B29,$C29),KAL!$A$6:$N$199,14,FALSE),0)</f>
        <v>0</v>
      </c>
      <c r="R29" s="105">
        <f>_xlfn.IFNA(VLOOKUP(CONCATENATE($R$5,$B29,$C29),KEL!$A$6:$N$200,14,FALSE),0)</f>
        <v>0</v>
      </c>
      <c r="S29" s="327">
        <f>_xlfn.IFNA(VLOOKUP(CONCATENATE($S$5,$B29,$C29),'ESP2'!$A$6:$N$194,14,FALSE),0)</f>
        <v>0</v>
      </c>
      <c r="T29" s="105">
        <f>_xlfn.IFNA(VLOOKUP(CONCATENATE($T$5,$B29,$C29),MOON!$A$8:$N$198,14,FALSE),0)</f>
        <v>0</v>
      </c>
      <c r="U29" s="105">
        <f>_xlfn.IFNA(VLOOKUP(CONCATENATE($U$5,$B29,$C29),DRY!$A$8:$N$198,14,FALSE),0)</f>
        <v>0</v>
      </c>
      <c r="V29" s="327">
        <f>_xlfn.IFNA(VLOOKUP(CONCATENATE($W$5,$B29,$C29),WALL!$A$6:$N$198,14,FALSE),0)</f>
        <v>0</v>
      </c>
      <c r="W29" s="105">
        <f>_xlfn.IFNA(VLOOKUP(CONCATENATE($W$5,$B29,$C29),[1]PCWA!$A$6:$N$198,14,FALSE),0)</f>
        <v>0</v>
      </c>
      <c r="X29" s="105">
        <f>_xlfn.IFNA(VLOOKUP(CONCATENATE($X$5,$B29,$C29),GID!$A$6:$N$198,14,FALSE),0)</f>
        <v>0</v>
      </c>
      <c r="Y29" s="105"/>
      <c r="Z29" s="105"/>
      <c r="AA29" s="105"/>
      <c r="AB29" s="105"/>
      <c r="AC29" s="105">
        <f>_xlfn.IFNA(VLOOKUP(CONCATENATE($AC$5,$B29,$C29),Spare3!$A$6:$N$198,14,FALSE),0)</f>
        <v>0</v>
      </c>
      <c r="AD29" s="105">
        <f>_xlfn.IFNA(VLOOKUP(CONCATENATE($AD$5,$B29,$C29),Spare5!$A$6:$N$197,14,FALSE),0)</f>
        <v>0</v>
      </c>
      <c r="AE29" s="106">
        <f>_xlfn.IFNA(VLOOKUP(CONCATENATE($AE$5,$B29,$C29),'23SC'!$A$6:$N$231,14,FALSE),0)</f>
        <v>0</v>
      </c>
      <c r="AF29" s="123"/>
    </row>
    <row r="30" spans="1:32" x14ac:dyDescent="0.25">
      <c r="A30" s="492"/>
      <c r="B30" s="348"/>
      <c r="C30" s="349"/>
      <c r="D30" s="101"/>
      <c r="E30" s="108"/>
      <c r="F30" s="104"/>
      <c r="G30" s="102"/>
      <c r="H30" s="103"/>
      <c r="I30" s="104"/>
      <c r="J30" s="105">
        <f>_xlfn.IFNA(VLOOKUP(CONCATENATE($J$5,$B30,$C30),CAP!$A$6:$N$200,14,FALSE),0)</f>
        <v>0</v>
      </c>
      <c r="K30" s="105">
        <f>_xlfn.IFNA(VLOOKUP(CONCATENATE($K$5,$B30,$C30),ALB!$A$6:$N$200,14,FALSE),0)</f>
        <v>0</v>
      </c>
      <c r="L30" s="105">
        <f>_xlfn.IFNA(VLOOKUP(CONCATENATE($L$5,$B30,$C30),'ESP1'!$A$6:$N$200,14,FALSE),0)</f>
        <v>0</v>
      </c>
      <c r="M30" s="105">
        <f>_xlfn.IFNA(VLOOKUP(CONCATENATE($M$5,$B30,$C30),DARD!$A$6:$N$135,14,FALSE),0)</f>
        <v>0</v>
      </c>
      <c r="N30" s="105">
        <f>_xlfn.IFNA(VLOOKUP(CONCATENATE($N$5,$B30,$C30),AVON!$A$6:$N$144,14,FALSE),0)</f>
        <v>0</v>
      </c>
      <c r="O30" s="105">
        <f>_xlfn.IFNA(VLOOKUP(CONCATENATE($O$5,$B30,$C30),MUR!$A$6:$N$203,14,FALSE),0)</f>
        <v>0</v>
      </c>
      <c r="P30" s="105">
        <f>_xlfn.IFNA(VLOOKUP(CONCATENATE($P$5,$B30,$C30),BAL!$A$6:$N$200,14,FALSE),0)</f>
        <v>0</v>
      </c>
      <c r="Q30" s="105">
        <f>_xlfn.IFNA(VLOOKUP(CONCATENATE($Q$5,$B30,$C30),KAL!$A$6:$N$199,14,FALSE),0)</f>
        <v>0</v>
      </c>
      <c r="R30" s="105">
        <f>_xlfn.IFNA(VLOOKUP(CONCATENATE($R$5,$B30,$C30),KEL!$A$6:$N$200,14,FALSE),0)</f>
        <v>0</v>
      </c>
      <c r="S30" s="105">
        <f>_xlfn.IFNA(VLOOKUP(CONCATENATE($S$5,$B30,$C30),'ESP2'!$A$6:$N$194,14,FALSE),0)</f>
        <v>0</v>
      </c>
      <c r="T30" s="105">
        <f>_xlfn.IFNA(VLOOKUP(CONCATENATE($T$5,$B30,$C30),MOON!$A$8:$N$198,14,FALSE),0)</f>
        <v>0</v>
      </c>
      <c r="U30" s="105">
        <f>_xlfn.IFNA(VLOOKUP(CONCATENATE($U$5,$B30,$C30),DRY!$A$8:$N$198,14,FALSE),0)</f>
        <v>0</v>
      </c>
      <c r="V30" s="105">
        <f>_xlfn.IFNA(VLOOKUP(CONCATENATE($W$5,$B30,$C30),[1]PCWA!$A$6:$N$198,14,FALSE),0)</f>
        <v>0</v>
      </c>
      <c r="W30" s="105">
        <f>_xlfn.IFNA(VLOOKUP(CONCATENATE($W$5,$B30,$C30),[1]PCWA!$A$6:$N$198,14,FALSE),0)</f>
        <v>0</v>
      </c>
      <c r="X30" s="105">
        <f>_xlfn.IFNA(VLOOKUP(CONCATENATE($X$5,$B30,$C30),GID!$A$6:$N$198,14,FALSE),0)</f>
        <v>0</v>
      </c>
      <c r="Y30" s="105"/>
      <c r="Z30" s="105"/>
      <c r="AA30" s="105"/>
      <c r="AB30" s="105"/>
      <c r="AC30" s="105">
        <f>_xlfn.IFNA(VLOOKUP(CONCATENATE($AC$5,$B30,$C30),Spare3!$A$6:$N$198,14,FALSE),0)</f>
        <v>0</v>
      </c>
      <c r="AD30" s="105">
        <f>_xlfn.IFNA(VLOOKUP(CONCATENATE($AD$5,$B30,$C30),Spare5!$A$6:$N$197,14,FALSE),0)</f>
        <v>0</v>
      </c>
      <c r="AE30" s="106">
        <f>_xlfn.IFNA(VLOOKUP(CONCATENATE($AE$5,$B30,$C30),'23SC'!$A$6:$N$231,14,FALSE),0)</f>
        <v>0</v>
      </c>
      <c r="AF30" s="123"/>
    </row>
    <row r="31" spans="1:32" x14ac:dyDescent="0.25">
      <c r="A31" s="492"/>
      <c r="B31" s="370"/>
      <c r="C31" s="350"/>
      <c r="D31" s="107"/>
      <c r="E31" s="331"/>
      <c r="F31" s="104"/>
      <c r="G31" s="102"/>
      <c r="H31" s="332"/>
      <c r="I31" s="104"/>
      <c r="J31" s="105">
        <f>_xlfn.IFNA(VLOOKUP(CONCATENATE($J$5,$B31,$C31),CAP!$A$6:$N$200,14,FALSE),0)</f>
        <v>0</v>
      </c>
      <c r="K31" s="105">
        <f>_xlfn.IFNA(VLOOKUP(CONCATENATE($K$5,$B31,$C31),ALB!$A$6:$N$200,14,FALSE),0)</f>
        <v>0</v>
      </c>
      <c r="L31" s="105">
        <f>_xlfn.IFNA(VLOOKUP(CONCATENATE($L$5,$B31,$C31),'ESP1'!$A$6:$N$200,14,FALSE),0)</f>
        <v>0</v>
      </c>
      <c r="M31" s="105">
        <f>_xlfn.IFNA(VLOOKUP(CONCATENATE($M$5,$B31,$C31),DARD!$A$6:$N$135,14,FALSE),0)</f>
        <v>0</v>
      </c>
      <c r="N31" s="105">
        <f>_xlfn.IFNA(VLOOKUP(CONCATENATE($N$5,$B31,$C31),AVON!$A$6:$N$144,14,FALSE),0)</f>
        <v>0</v>
      </c>
      <c r="O31" s="105">
        <f>_xlfn.IFNA(VLOOKUP(CONCATENATE($O$5,$B31,$C31),MUR!$A$6:$N$203,14,FALSE),0)</f>
        <v>0</v>
      </c>
      <c r="P31" s="105">
        <f>_xlfn.IFNA(VLOOKUP(CONCATENATE($P$5,$B31,$C31),BAL!$A$6:$N$200,14,FALSE),0)</f>
        <v>0</v>
      </c>
      <c r="Q31" s="105">
        <f>_xlfn.IFNA(VLOOKUP(CONCATENATE($Q$5,$B31,$C31),KAL!$A$6:$N$199,14,FALSE),0)</f>
        <v>0</v>
      </c>
      <c r="R31" s="105">
        <f>_xlfn.IFNA(VLOOKUP(CONCATENATE($R$5,$B31,$C31),KEL!$A$6:$N$200,14,FALSE),0)</f>
        <v>0</v>
      </c>
      <c r="S31" s="105">
        <f>_xlfn.IFNA(VLOOKUP(CONCATENATE($S$5,$B31,$C31),'ESP2'!$A$6:$N$194,14,FALSE),0)</f>
        <v>0</v>
      </c>
      <c r="T31" s="105">
        <f>_xlfn.IFNA(VLOOKUP(CONCATENATE($T$5,$B31,$C31),MOON!$A$8:$N$198,14,FALSE),0)</f>
        <v>0</v>
      </c>
      <c r="U31" s="105">
        <f>_xlfn.IFNA(VLOOKUP(CONCATENATE($U$5,$B31,$C31),DRY!$A$8:$N$198,14,FALSE),0)</f>
        <v>0</v>
      </c>
      <c r="V31" s="105">
        <f>_xlfn.IFNA(VLOOKUP(CONCATENATE($W$5,$B31,$C31),[1]PCWA!$A$6:$N$198,14,FALSE),0)</f>
        <v>0</v>
      </c>
      <c r="W31" s="105">
        <f>_xlfn.IFNA(VLOOKUP(CONCATENATE($W$5,$B31,$C31),[1]PCWA!$A$6:$N$198,14,FALSE),0)</f>
        <v>0</v>
      </c>
      <c r="X31" s="105">
        <f>_xlfn.IFNA(VLOOKUP(CONCATENATE($X$5,$B31,$C31),GID!$A$6:$N$198,14,FALSE),0)</f>
        <v>0</v>
      </c>
      <c r="Y31" s="105"/>
      <c r="Z31" s="105"/>
      <c r="AA31" s="105"/>
      <c r="AB31" s="105"/>
      <c r="AC31" s="105"/>
      <c r="AD31" s="105"/>
      <c r="AE31" s="106"/>
      <c r="AF31" s="122"/>
    </row>
    <row r="32" spans="1:32" x14ac:dyDescent="0.25">
      <c r="A32" s="492"/>
      <c r="B32" s="100"/>
      <c r="C32" s="107"/>
      <c r="D32" s="107"/>
      <c r="E32" s="108"/>
      <c r="F32" s="104"/>
      <c r="G32" s="102"/>
      <c r="H32" s="103"/>
      <c r="I32" s="104"/>
      <c r="J32" s="105">
        <f>_xlfn.IFNA(VLOOKUP(CONCATENATE($J$5,$B32,$C32),CAP!$A$6:$N$200,14,FALSE),0)</f>
        <v>0</v>
      </c>
      <c r="K32" s="105">
        <f>_xlfn.IFNA(VLOOKUP(CONCATENATE($K$5,$B32,$C32),ALB!$A$6:$N$200,14,FALSE),0)</f>
        <v>0</v>
      </c>
      <c r="L32" s="105">
        <f>_xlfn.IFNA(VLOOKUP(CONCATENATE($L$5,$B32,$C32),'ESP1'!$A$6:$N$200,14,FALSE),0)</f>
        <v>0</v>
      </c>
      <c r="M32" s="105">
        <f>_xlfn.IFNA(VLOOKUP(CONCATENATE($M$5,$B32,$C32),DARD!$A$6:$N$135,14,FALSE),0)</f>
        <v>0</v>
      </c>
      <c r="N32" s="105">
        <f>_xlfn.IFNA(VLOOKUP(CONCATENATE($N$5,$B32,$C32),AVON!$A$6:$N$144,14,FALSE),0)</f>
        <v>0</v>
      </c>
      <c r="O32" s="105">
        <f>_xlfn.IFNA(VLOOKUP(CONCATENATE($O$5,$B32,$C32),MUR!$A$6:$N$203,14,FALSE),0)</f>
        <v>0</v>
      </c>
      <c r="P32" s="105">
        <f>_xlfn.IFNA(VLOOKUP(CONCATENATE($P$5,$B32,$C32),BAL!$A$6:$N$200,14,FALSE),0)</f>
        <v>0</v>
      </c>
      <c r="Q32" s="105">
        <f>_xlfn.IFNA(VLOOKUP(CONCATENATE($Q$5,$B32,$C32),KAL!$A$6:$N$199,14,FALSE),0)</f>
        <v>0</v>
      </c>
      <c r="R32" s="105">
        <f>_xlfn.IFNA(VLOOKUP(CONCATENATE($R$5,$B32,$C32),KEL!$A$6:$N$200,14,FALSE),0)</f>
        <v>0</v>
      </c>
      <c r="S32" s="105">
        <f>_xlfn.IFNA(VLOOKUP(CONCATENATE($S$5,$B32,$C32),'ESP2'!$A$6:$N$194,14,FALSE),0)</f>
        <v>0</v>
      </c>
      <c r="T32" s="105">
        <f>_xlfn.IFNA(VLOOKUP(CONCATENATE($T$5,$B32,$C32),MOON!$A$8:$N$198,14,FALSE),0)</f>
        <v>0</v>
      </c>
      <c r="U32" s="105">
        <f>_xlfn.IFNA(VLOOKUP(CONCATENATE($U$5,$B32,$C32),DRY!$A$8:$N$198,14,FALSE),0)</f>
        <v>0</v>
      </c>
      <c r="V32" s="105">
        <f>_xlfn.IFNA(VLOOKUP(CONCATENATE($W$5,$B32,$C32),[1]PCWA!$A$6:$N$198,14,FALSE),0)</f>
        <v>0</v>
      </c>
      <c r="W32" s="105">
        <f>_xlfn.IFNA(VLOOKUP(CONCATENATE($W$5,$B32,$C32),[1]PCWA!$A$6:$N$198,14,FALSE),0)</f>
        <v>0</v>
      </c>
      <c r="X32" s="105">
        <f>_xlfn.IFNA(VLOOKUP(CONCATENATE($X$5,$B32,$C32),GID!$A$6:$N$198,14,FALSE),0)</f>
        <v>0</v>
      </c>
      <c r="Y32" s="105"/>
      <c r="Z32" s="105"/>
      <c r="AA32" s="105"/>
      <c r="AB32" s="105"/>
      <c r="AC32" s="105">
        <f>_xlfn.IFNA(VLOOKUP(CONCATENATE($AC$5,$B32,$C32),Spare3!$A$6:$N$198,14,FALSE),0)</f>
        <v>0</v>
      </c>
      <c r="AD32" s="105">
        <f>_xlfn.IFNA(VLOOKUP(CONCATENATE($AD$5,$B32,$C32),Spare5!$A$6:$N$197,14,FALSE),0)</f>
        <v>0</v>
      </c>
      <c r="AE32" s="106">
        <f>_xlfn.IFNA(VLOOKUP(CONCATENATE($AE$5,$B32,$C32),'23SC'!$A$6:$N$231,14,FALSE),0)</f>
        <v>0</v>
      </c>
      <c r="AF32" s="122"/>
    </row>
    <row r="33" spans="1:32" x14ac:dyDescent="0.25">
      <c r="A33" s="492"/>
      <c r="B33" s="100"/>
      <c r="C33" s="107"/>
      <c r="D33" s="107"/>
      <c r="E33" s="108"/>
      <c r="F33" s="104"/>
      <c r="G33" s="102"/>
      <c r="H33" s="103"/>
      <c r="I33" s="104"/>
      <c r="J33" s="105">
        <f>_xlfn.IFNA(VLOOKUP(CONCATENATE($J$5,$B33,$C33),CAP!$A$6:$N$200,14,FALSE),0)</f>
        <v>0</v>
      </c>
      <c r="K33" s="105">
        <f>_xlfn.IFNA(VLOOKUP(CONCATENATE($K$5,$B33,$C33),ALB!$A$6:$N$200,14,FALSE),0)</f>
        <v>0</v>
      </c>
      <c r="L33" s="105">
        <f>_xlfn.IFNA(VLOOKUP(CONCATENATE($L$5,$B33,$C33),'ESP1'!$A$6:$N$200,14,FALSE),0)</f>
        <v>0</v>
      </c>
      <c r="M33" s="105">
        <f>_xlfn.IFNA(VLOOKUP(CONCATENATE($M$5,$B33,$C33),DARD!$A$6:$N$135,14,FALSE),0)</f>
        <v>0</v>
      </c>
      <c r="N33" s="105">
        <f>_xlfn.IFNA(VLOOKUP(CONCATENATE($N$5,$B33,$C33),AVON!$A$6:$N$144,14,FALSE),0)</f>
        <v>0</v>
      </c>
      <c r="O33" s="105">
        <f>_xlfn.IFNA(VLOOKUP(CONCATENATE($O$5,$B33,$C33),MUR!$A$6:$N$203,14,FALSE),0)</f>
        <v>0</v>
      </c>
      <c r="P33" s="105">
        <f>_xlfn.IFNA(VLOOKUP(CONCATENATE($P$5,$B33,$C33),BAL!$A$6:$N$200,14,FALSE),0)</f>
        <v>0</v>
      </c>
      <c r="Q33" s="105">
        <f>_xlfn.IFNA(VLOOKUP(CONCATENATE($Q$5,$B33,$C33),KAL!$A$6:$N$199,14,FALSE),0)</f>
        <v>0</v>
      </c>
      <c r="R33" s="105">
        <f>_xlfn.IFNA(VLOOKUP(CONCATENATE($R$5,$B33,$C33),KEL!$A$6:$N$200,14,FALSE),0)</f>
        <v>0</v>
      </c>
      <c r="S33" s="105">
        <f>_xlfn.IFNA(VLOOKUP(CONCATENATE($S$5,$B33,$C33),'ESP2'!$A$6:$N$194,14,FALSE),0)</f>
        <v>0</v>
      </c>
      <c r="T33" s="105">
        <f>_xlfn.IFNA(VLOOKUP(CONCATENATE($T$5,$B33,$C33),MOON!$A$8:$N$198,14,FALSE),0)</f>
        <v>0</v>
      </c>
      <c r="U33" s="105">
        <f>_xlfn.IFNA(VLOOKUP(CONCATENATE($U$5,$B33,$C33),DRY!$A$8:$N$198,14,FALSE),0)</f>
        <v>0</v>
      </c>
      <c r="V33" s="105">
        <f>_xlfn.IFNA(VLOOKUP(CONCATENATE($W$5,$B33,$C33),[1]PCWA!$A$6:$N$198,14,FALSE),0)</f>
        <v>0</v>
      </c>
      <c r="W33" s="105">
        <f>_xlfn.IFNA(VLOOKUP(CONCATENATE($W$5,$B33,$C33),[1]PCWA!$A$6:$N$198,14,FALSE),0)</f>
        <v>0</v>
      </c>
      <c r="X33" s="105">
        <f>_xlfn.IFNA(VLOOKUP(CONCATENATE($X$5,$B33,$C33),GID!$A$6:$N$198,14,FALSE),0)</f>
        <v>0</v>
      </c>
      <c r="Y33" s="105"/>
      <c r="Z33" s="105"/>
      <c r="AA33" s="105"/>
      <c r="AB33" s="105"/>
      <c r="AC33" s="105">
        <f>_xlfn.IFNA(VLOOKUP(CONCATENATE($AC$5,$B33,$C33),Spare3!$A$6:$N$198,14,FALSE),0)</f>
        <v>0</v>
      </c>
      <c r="AD33" s="105">
        <f>_xlfn.IFNA(VLOOKUP(CONCATENATE($AD$5,$B33,$C33),Spare5!$A$6:$N$197,14,FALSE),0)</f>
        <v>0</v>
      </c>
      <c r="AE33" s="106">
        <f>_xlfn.IFNA(VLOOKUP(CONCATENATE($AE$5,$B33,$C33),'23SC'!$A$6:$N$231,14,FALSE),0)</f>
        <v>0</v>
      </c>
      <c r="AF33" s="122"/>
    </row>
    <row r="34" spans="1:32" s="3" customFormat="1" x14ac:dyDescent="0.25">
      <c r="A34" s="492"/>
      <c r="B34" s="100"/>
      <c r="C34" s="107"/>
      <c r="D34" s="107"/>
      <c r="E34" s="108"/>
      <c r="F34" s="104"/>
      <c r="G34" s="102"/>
      <c r="H34" s="103"/>
      <c r="I34" s="104"/>
      <c r="J34" s="105">
        <f>_xlfn.IFNA(VLOOKUP(CONCATENATE($J$5,$B34,$C34),CAP!$A$6:$N$200,14,FALSE),0)</f>
        <v>0</v>
      </c>
      <c r="K34" s="105">
        <f>_xlfn.IFNA(VLOOKUP(CONCATENATE($K$5,$B34,$C34),ALB!$A$6:$N$200,14,FALSE),0)</f>
        <v>0</v>
      </c>
      <c r="L34" s="327">
        <f>_xlfn.IFNA(VLOOKUP(CONCATENATE($L$5,$B34,$C34),'ESP1'!$A$6:$N$200,14,FALSE),0)</f>
        <v>0</v>
      </c>
      <c r="M34" s="327">
        <f>_xlfn.IFNA(VLOOKUP(CONCATENATE($M$5,$B34,$C34),DARD!$A$6:$N$135,14,FALSE),0)</f>
        <v>0</v>
      </c>
      <c r="N34" s="327">
        <f>_xlfn.IFNA(VLOOKUP(CONCATENATE($N$5,$B34,$C34),AVON!$A$6:$N$144,14,FALSE),0)</f>
        <v>0</v>
      </c>
      <c r="O34" s="327">
        <f>_xlfn.IFNA(VLOOKUP(CONCATENATE($O$5,$B34,$C34),MUR!$A$6:$N$203,14,FALSE),0)</f>
        <v>0</v>
      </c>
      <c r="P34" s="327">
        <f>_xlfn.IFNA(VLOOKUP(CONCATENATE($P$5,$B34,$C34),BAL!$A$6:$N$200,14,FALSE),0)</f>
        <v>0</v>
      </c>
      <c r="Q34" s="327">
        <f>_xlfn.IFNA(VLOOKUP(CONCATENATE($Q$5,$B34,$C34),KAL!$A$6:$N$199,14,FALSE),0)</f>
        <v>0</v>
      </c>
      <c r="R34" s="105">
        <f>_xlfn.IFNA(VLOOKUP(CONCATENATE($R$5,$B34,$C34),KEL!$A$6:$N$200,14,FALSE),0)</f>
        <v>0</v>
      </c>
      <c r="S34" s="105">
        <f>_xlfn.IFNA(VLOOKUP(CONCATENATE($S$5,$B34,$C34),'ESP2'!$A$6:$N$194,14,FALSE),0)</f>
        <v>0</v>
      </c>
      <c r="T34" s="105">
        <f>_xlfn.IFNA(VLOOKUP(CONCATENATE($T$5,$B34,$C34),MOON!$A$8:$N$198,14,FALSE),0)</f>
        <v>0</v>
      </c>
      <c r="U34" s="105">
        <f>_xlfn.IFNA(VLOOKUP(CONCATENATE($U$5,$B34,$C34),DRY!$A$8:$N$198,14,FALSE),0)</f>
        <v>0</v>
      </c>
      <c r="V34" s="105">
        <f>_xlfn.IFNA(VLOOKUP(CONCATENATE($W$5,$B34,$C34),[1]PCWA!$A$6:$N$198,14,FALSE),0)</f>
        <v>0</v>
      </c>
      <c r="W34" s="105">
        <f>_xlfn.IFNA(VLOOKUP(CONCATENATE($W$5,$B34,$C34),[1]PCWA!$A$6:$N$198,14,FALSE),0)</f>
        <v>0</v>
      </c>
      <c r="X34" s="105">
        <f>_xlfn.IFNA(VLOOKUP(CONCATENATE($X$5,$B34,$C34),GID!$A$6:$N$198,14,FALSE),0)</f>
        <v>0</v>
      </c>
      <c r="Y34" s="105"/>
      <c r="Z34" s="105"/>
      <c r="AA34" s="105"/>
      <c r="AB34" s="105"/>
      <c r="AC34" s="105">
        <f>_xlfn.IFNA(VLOOKUP(CONCATENATE($AC$5,$B34,$C34),Spare3!$A$6:$N$198,14,FALSE),0)</f>
        <v>0</v>
      </c>
      <c r="AD34" s="105">
        <f>_xlfn.IFNA(VLOOKUP(CONCATENATE($AD$5,$B34,$C34),Spare5!$A$6:$N$197,14,FALSE),0)</f>
        <v>0</v>
      </c>
      <c r="AE34" s="106">
        <f>_xlfn.IFNA(VLOOKUP(CONCATENATE($AE$5,$B34,$C34),'23SC'!$A$6:$N$231,14,FALSE),0)</f>
        <v>0</v>
      </c>
      <c r="AF34" s="123"/>
    </row>
    <row r="35" spans="1:32" x14ac:dyDescent="0.25">
      <c r="A35" s="492"/>
      <c r="B35" s="100"/>
      <c r="C35" s="107"/>
      <c r="D35" s="107"/>
      <c r="E35" s="108"/>
      <c r="F35" s="104"/>
      <c r="G35" s="102"/>
      <c r="H35" s="103"/>
      <c r="I35" s="104"/>
      <c r="J35" s="105">
        <f>_xlfn.IFNA(VLOOKUP(CONCATENATE($J$5,$B35,$C35),CAP!$A$6:$N$200,14,FALSE),0)</f>
        <v>0</v>
      </c>
      <c r="K35" s="105">
        <f>_xlfn.IFNA(VLOOKUP(CONCATENATE($K$5,$B35,$C35),ALB!$A$6:$N$200,14,FALSE),0)</f>
        <v>0</v>
      </c>
      <c r="L35" s="105">
        <f>_xlfn.IFNA(VLOOKUP(CONCATENATE($L$5,$B35,$C35),'ESP1'!$A$6:$N$200,14,FALSE),0)</f>
        <v>0</v>
      </c>
      <c r="M35" s="105">
        <f>_xlfn.IFNA(VLOOKUP(CONCATENATE($M$5,$B35,$C35),DARD!$A$6:$N$135,14,FALSE),0)</f>
        <v>0</v>
      </c>
      <c r="N35" s="105">
        <f>_xlfn.IFNA(VLOOKUP(CONCATENATE($N$5,$B35,$C35),AVON!$A$6:$N$144,14,FALSE),0)</f>
        <v>0</v>
      </c>
      <c r="O35" s="105">
        <f>_xlfn.IFNA(VLOOKUP(CONCATENATE($O$5,$B35,$C35),MUR!$A$6:$N$203,14,FALSE),0)</f>
        <v>0</v>
      </c>
      <c r="P35" s="105">
        <f>_xlfn.IFNA(VLOOKUP(CONCATENATE($P$5,$B35,$C35),BAL!$A$6:$N$200,14,FALSE),0)</f>
        <v>0</v>
      </c>
      <c r="Q35" s="105">
        <f>_xlfn.IFNA(VLOOKUP(CONCATENATE($Q$5,$B35,$C35),KAL!$A$6:$N$199,14,FALSE),0)</f>
        <v>0</v>
      </c>
      <c r="R35" s="105">
        <f>_xlfn.IFNA(VLOOKUP(CONCATENATE($R$5,$B35,$C35),KEL!$A$6:$N$200,14,FALSE),0)</f>
        <v>0</v>
      </c>
      <c r="S35" s="105">
        <f>_xlfn.IFNA(VLOOKUP(CONCATENATE($S$5,$B35,$C35),'ESP2'!$A$6:$N$194,14,FALSE),0)</f>
        <v>0</v>
      </c>
      <c r="T35" s="105">
        <f>_xlfn.IFNA(VLOOKUP(CONCATENATE($T$5,$B35,$C35),MOON!$A$8:$N$198,14,FALSE),0)</f>
        <v>0</v>
      </c>
      <c r="U35" s="105">
        <f>_xlfn.IFNA(VLOOKUP(CONCATENATE($U$5,$B35,$C35),DRY!$A$8:$N$198,14,FALSE),0)</f>
        <v>0</v>
      </c>
      <c r="V35" s="105">
        <f>_xlfn.IFNA(VLOOKUP(CONCATENATE($W$5,$B35,$C35),[1]PCWA!$A$6:$N$198,14,FALSE),0)</f>
        <v>0</v>
      </c>
      <c r="W35" s="105">
        <f>_xlfn.IFNA(VLOOKUP(CONCATENATE($W$5,$B35,$C35),[1]PCWA!$A$6:$N$198,14,FALSE),0)</f>
        <v>0</v>
      </c>
      <c r="X35" s="105">
        <f>_xlfn.IFNA(VLOOKUP(CONCATENATE($X$5,$B35,$C35),GID!$A$6:$N$198,14,FALSE),0)</f>
        <v>0</v>
      </c>
      <c r="Y35" s="105"/>
      <c r="Z35" s="105"/>
      <c r="AA35" s="105"/>
      <c r="AB35" s="105"/>
      <c r="AC35" s="105">
        <f>_xlfn.IFNA(VLOOKUP(CONCATENATE($AC$5,$B35,$C35),Spare3!$A$6:$N$198,14,FALSE),0)</f>
        <v>0</v>
      </c>
      <c r="AD35" s="105">
        <f>_xlfn.IFNA(VLOOKUP(CONCATENATE($AD$5,$B35,$C35),Spare5!$A$6:$N$197,14,FALSE),0)</f>
        <v>0</v>
      </c>
      <c r="AE35" s="106">
        <f>_xlfn.IFNA(VLOOKUP(CONCATENATE($AE$5,$B35,$C35),'23SC'!$A$6:$N$231,14,FALSE),0)</f>
        <v>0</v>
      </c>
      <c r="AF35" s="123"/>
    </row>
    <row r="36" spans="1:32" x14ac:dyDescent="0.25">
      <c r="A36" s="492"/>
      <c r="B36" s="100"/>
      <c r="C36" s="107"/>
      <c r="D36" s="107"/>
      <c r="E36" s="108"/>
      <c r="F36" s="104"/>
      <c r="G36" s="102"/>
      <c r="H36" s="103"/>
      <c r="I36" s="104"/>
      <c r="J36" s="105">
        <f>_xlfn.IFNA(VLOOKUP(CONCATENATE($J$5,$B36,$C36),CAP!$A$6:$N$200,14,FALSE),0)</f>
        <v>0</v>
      </c>
      <c r="K36" s="105">
        <f>_xlfn.IFNA(VLOOKUP(CONCATENATE($K$5,$B36,$C36),ALB!$A$6:$N$200,14,FALSE),0)</f>
        <v>0</v>
      </c>
      <c r="L36" s="105">
        <f>_xlfn.IFNA(VLOOKUP(CONCATENATE($L$5,$B36,$C36),'ESP1'!$A$6:$N$200,14,FALSE),0)</f>
        <v>0</v>
      </c>
      <c r="M36" s="105">
        <f>_xlfn.IFNA(VLOOKUP(CONCATENATE($M$5,$B36,$C36),DARD!$A$6:$N$135,14,FALSE),0)</f>
        <v>0</v>
      </c>
      <c r="N36" s="105">
        <f>_xlfn.IFNA(VLOOKUP(CONCATENATE($N$5,$B36,$C36),AVON!$A$6:$N$144,14,FALSE),0)</f>
        <v>0</v>
      </c>
      <c r="O36" s="105">
        <f>_xlfn.IFNA(VLOOKUP(CONCATENATE($O$5,$B36,$C36),MUR!$A$6:$N$203,14,FALSE),0)</f>
        <v>0</v>
      </c>
      <c r="P36" s="105">
        <f>_xlfn.IFNA(VLOOKUP(CONCATENATE($P$5,$B36,$C36),BAL!$A$6:$N$200,14,FALSE),0)</f>
        <v>0</v>
      </c>
      <c r="Q36" s="105">
        <f>_xlfn.IFNA(VLOOKUP(CONCATENATE($Q$5,$B36,$C36),KAL!$A$6:$N$199,14,FALSE),0)</f>
        <v>0</v>
      </c>
      <c r="R36" s="105">
        <f>_xlfn.IFNA(VLOOKUP(CONCATENATE($R$5,$B36,$C36),KEL!$A$6:$N$200,14,FALSE),0)</f>
        <v>0</v>
      </c>
      <c r="S36" s="105">
        <f>_xlfn.IFNA(VLOOKUP(CONCATENATE($S$5,$B36,$C36),'ESP2'!$A$6:$N$194,14,FALSE),0)</f>
        <v>0</v>
      </c>
      <c r="T36" s="105">
        <f>_xlfn.IFNA(VLOOKUP(CONCATENATE($T$5,$B36,$C36),MOON!$A$8:$N$198,14,FALSE),0)</f>
        <v>0</v>
      </c>
      <c r="U36" s="105">
        <f>_xlfn.IFNA(VLOOKUP(CONCATENATE($U$5,$B36,$C36),DRY!$A$8:$N$198,14,FALSE),0)</f>
        <v>0</v>
      </c>
      <c r="V36" s="105">
        <f>_xlfn.IFNA(VLOOKUP(CONCATENATE($W$5,$B36,$C36),[1]PCWA!$A$6:$N$198,14,FALSE),0)</f>
        <v>0</v>
      </c>
      <c r="W36" s="105">
        <f>_xlfn.IFNA(VLOOKUP(CONCATENATE($W$5,$B36,$C36),[1]PCWA!$A$6:$N$198,14,FALSE),0)</f>
        <v>0</v>
      </c>
      <c r="X36" s="105">
        <f>_xlfn.IFNA(VLOOKUP(CONCATENATE($X$5,$B36,$C36),'ESP2'!$A$6:$N$191,14,FALSE),0)</f>
        <v>0</v>
      </c>
      <c r="Y36" s="105"/>
      <c r="Z36" s="105"/>
      <c r="AA36" s="105"/>
      <c r="AB36" s="105"/>
      <c r="AC36" s="105">
        <f>_xlfn.IFNA(VLOOKUP(CONCATENATE($AC$5,$B36,$C36),Spare3!$A$6:$N$198,14,FALSE),0)</f>
        <v>0</v>
      </c>
      <c r="AD36" s="105">
        <f>_xlfn.IFNA(VLOOKUP(CONCATENATE($AD$5,$B36,$C36),Spare5!$A$6:$N$197,14,FALSE),0)</f>
        <v>0</v>
      </c>
      <c r="AE36" s="106">
        <f>_xlfn.IFNA(VLOOKUP(CONCATENATE($AE$5,$B36,$C36),'23SC'!$A$6:$N$231,14,FALSE),0)</f>
        <v>0</v>
      </c>
      <c r="AF36" s="123"/>
    </row>
    <row r="37" spans="1:32" x14ac:dyDescent="0.25">
      <c r="A37" s="492"/>
      <c r="B37" s="100"/>
      <c r="C37" s="107"/>
      <c r="D37" s="107"/>
      <c r="E37" s="108"/>
      <c r="F37" s="104"/>
      <c r="G37" s="102"/>
      <c r="H37" s="103"/>
      <c r="I37" s="104"/>
      <c r="J37" s="105">
        <f>_xlfn.IFNA(VLOOKUP(CONCATENATE($J$5,$B37,$C37),CAP!$A$6:$N$200,14,FALSE),0)</f>
        <v>0</v>
      </c>
      <c r="K37" s="105">
        <f>_xlfn.IFNA(VLOOKUP(CONCATENATE($K$5,$B37,$C37),ALB!$A$6:$N$200,14,FALSE),0)</f>
        <v>0</v>
      </c>
      <c r="L37" s="105">
        <f>_xlfn.IFNA(VLOOKUP(CONCATENATE($L$5,$B37,$C37),'ESP1'!$A$6:$N$200,14,FALSE),0)</f>
        <v>0</v>
      </c>
      <c r="M37" s="105">
        <f>_xlfn.IFNA(VLOOKUP(CONCATENATE($M$5,$B37,$C37),DARD!$A$6:$N$135,14,FALSE),0)</f>
        <v>0</v>
      </c>
      <c r="N37" s="105">
        <f>_xlfn.IFNA(VLOOKUP(CONCATENATE($N$5,$B37,$C37),AVON!$A$6:$N$144,14,FALSE),0)</f>
        <v>0</v>
      </c>
      <c r="O37" s="105">
        <f>_xlfn.IFNA(VLOOKUP(CONCATENATE($O$5,$B37,$C37),MUR!$A$6:$N$203,14,FALSE),0)</f>
        <v>0</v>
      </c>
      <c r="P37" s="105">
        <f>_xlfn.IFNA(VLOOKUP(CONCATENATE($P$5,$B37,$C37),BAL!$A$6:$N$200,14,FALSE),0)</f>
        <v>0</v>
      </c>
      <c r="Q37" s="105">
        <f>_xlfn.IFNA(VLOOKUP(CONCATENATE($Q$5,$B37,$C37),KAL!$A$6:$N$199,14,FALSE),0)</f>
        <v>0</v>
      </c>
      <c r="R37" s="105">
        <f>_xlfn.IFNA(VLOOKUP(CONCATENATE($R$5,$B37,$C37),KEL!$A$6:$N$200,14,FALSE),0)</f>
        <v>0</v>
      </c>
      <c r="S37" s="105">
        <f>_xlfn.IFNA(VLOOKUP(CONCATENATE($S$5,$B37,$C37),'ESP2'!$A$6:$N$194,14,FALSE),0)</f>
        <v>0</v>
      </c>
      <c r="T37" s="105">
        <f>_xlfn.IFNA(VLOOKUP(CONCATENATE($T$5,$B37,$C37),MOON!$A$8:$N$198,14,FALSE),0)</f>
        <v>0</v>
      </c>
      <c r="U37" s="105">
        <f>_xlfn.IFNA(VLOOKUP(CONCATENATE($U$5,$B37,$C37),DRY!$A$8:$N$198,14,FALSE),0)</f>
        <v>0</v>
      </c>
      <c r="V37" s="105">
        <f>_xlfn.IFNA(VLOOKUP(CONCATENATE($W$5,$B37,$C37),[1]PCWA!$A$6:$N$198,14,FALSE),0)</f>
        <v>0</v>
      </c>
      <c r="W37" s="105">
        <f>_xlfn.IFNA(VLOOKUP(CONCATENATE($W$5,$B37,$C37),[1]PCWA!$A$6:$N$198,14,FALSE),0)</f>
        <v>0</v>
      </c>
      <c r="X37" s="105">
        <f>_xlfn.IFNA(VLOOKUP(CONCATENATE($X$5,$B37,$C37),KEL!$A$6:$N$195,14,FALSE),0)</f>
        <v>0</v>
      </c>
      <c r="Y37" s="105"/>
      <c r="Z37" s="105"/>
      <c r="AA37" s="105"/>
      <c r="AB37" s="105"/>
      <c r="AC37" s="105">
        <f>_xlfn.IFNA(VLOOKUP(CONCATENATE($AC$5,$B37,$C37),Spare3!$A$6:$N$198,14,FALSE),0)</f>
        <v>0</v>
      </c>
      <c r="AD37" s="105">
        <f>_xlfn.IFNA(VLOOKUP(CONCATENATE($AD$5,$B37,$C37),Spare5!$A$6:$N$197,14,FALSE),0)</f>
        <v>0</v>
      </c>
      <c r="AE37" s="106">
        <f>_xlfn.IFNA(VLOOKUP(CONCATENATE($AE$5,$B37,$C37),'23SC'!$A$6:$N$231,14,FALSE),0)</f>
        <v>0</v>
      </c>
      <c r="AF37" s="123"/>
    </row>
    <row r="38" spans="1:32" x14ac:dyDescent="0.25">
      <c r="A38" s="492"/>
      <c r="B38" s="100"/>
      <c r="C38" s="107"/>
      <c r="D38" s="101"/>
      <c r="E38" s="108"/>
      <c r="F38" s="104"/>
      <c r="G38" s="102"/>
      <c r="H38" s="103"/>
      <c r="I38" s="104"/>
      <c r="J38" s="105">
        <f>_xlfn.IFNA(VLOOKUP(CONCATENATE($J$5,$B38,$C38),CAP!$A$6:$N$200,14,FALSE),0)</f>
        <v>0</v>
      </c>
      <c r="K38" s="105">
        <f>_xlfn.IFNA(VLOOKUP(CONCATENATE($K$5,$B38,$C38),ALB!$A$6:$N$200,14,FALSE),0)</f>
        <v>0</v>
      </c>
      <c r="L38" s="105">
        <f>_xlfn.IFNA(VLOOKUP(CONCATENATE($L$5,$B38,$C38),'ESP1'!$A$6:$N$200,14,FALSE),0)</f>
        <v>0</v>
      </c>
      <c r="M38" s="105">
        <f>_xlfn.IFNA(VLOOKUP(CONCATENATE($M$5,$B38,$C38),DARD!$A$6:$N$135,14,FALSE),0)</f>
        <v>0</v>
      </c>
      <c r="N38" s="105">
        <f>_xlfn.IFNA(VLOOKUP(CONCATENATE($N$5,$B38,$C38),AVON!$A$6:$N$144,14,FALSE),0)</f>
        <v>0</v>
      </c>
      <c r="O38" s="105">
        <f>_xlfn.IFNA(VLOOKUP(CONCATENATE($O$5,$B38,$C38),MUR!$A$6:$N$203,14,FALSE),0)</f>
        <v>0</v>
      </c>
      <c r="P38" s="105">
        <f>_xlfn.IFNA(VLOOKUP(CONCATENATE($P$5,$B38,$C38),BAL!$A$6:$N$200,14,FALSE),0)</f>
        <v>0</v>
      </c>
      <c r="Q38" s="105">
        <f>_xlfn.IFNA(VLOOKUP(CONCATENATE($Q$5,$B38,$C38),KAL!$A$6:$N$199,14,FALSE),0)</f>
        <v>0</v>
      </c>
      <c r="R38" s="105">
        <f>_xlfn.IFNA(VLOOKUP(CONCATENATE($R$5,$B38,$C38),KEL!$A$6:$N$200,14,FALSE),0)</f>
        <v>0</v>
      </c>
      <c r="S38" s="105">
        <f>_xlfn.IFNA(VLOOKUP(CONCATENATE($S$5,$B38,$C38),'ESP2'!$A$6:$N$194,14,FALSE),0)</f>
        <v>0</v>
      </c>
      <c r="T38" s="105">
        <f>_xlfn.IFNA(VLOOKUP(CONCATENATE($T$5,$B38,$C38),MOON!$A$8:$N$198,14,FALSE),0)</f>
        <v>0</v>
      </c>
      <c r="U38" s="105">
        <f>_xlfn.IFNA(VLOOKUP(CONCATENATE($U$5,$B38,$C38),DRY!$A$8:$N$198,14,FALSE),0)</f>
        <v>0</v>
      </c>
      <c r="V38" s="105">
        <f>_xlfn.IFNA(VLOOKUP(CONCATENATE($W$5,$B38,$C38),[1]PCWA!$A$6:$N$198,14,FALSE),0)</f>
        <v>0</v>
      </c>
      <c r="W38" s="105">
        <f>_xlfn.IFNA(VLOOKUP(CONCATENATE($W$5,$B38,$C38),[1]PCWA!$A$6:$N$198,14,FALSE),0)</f>
        <v>0</v>
      </c>
      <c r="X38" s="105">
        <f>_xlfn.IFNA(VLOOKUP(CONCATENATE($X$5,$B38,$C38),KEL!$A$6:$N$195,14,FALSE),0)</f>
        <v>0</v>
      </c>
      <c r="Y38" s="105"/>
      <c r="Z38" s="105"/>
      <c r="AA38" s="105"/>
      <c r="AB38" s="105"/>
      <c r="AC38" s="105">
        <f>_xlfn.IFNA(VLOOKUP(CONCATENATE($AC$5,$B38,$C38),Spare3!$A$6:$N$198,14,FALSE),0)</f>
        <v>0</v>
      </c>
      <c r="AD38" s="105">
        <f>_xlfn.IFNA(VLOOKUP(CONCATENATE($AD$5,$B38,$C38),Spare5!$A$6:$N$197,14,FALSE),0)</f>
        <v>0</v>
      </c>
      <c r="AE38" s="106">
        <f>_xlfn.IFNA(VLOOKUP(CONCATENATE($AE$5,$B38,$C38),'23SC'!$A$6:$N$231,14,FALSE),0)</f>
        <v>0</v>
      </c>
      <c r="AF38" s="123"/>
    </row>
    <row r="39" spans="1:32" x14ac:dyDescent="0.25">
      <c r="A39" s="492"/>
      <c r="B39" s="100"/>
      <c r="C39" s="107"/>
      <c r="D39" s="107"/>
      <c r="E39" s="108"/>
      <c r="F39" s="104"/>
      <c r="G39" s="102"/>
      <c r="H39" s="103"/>
      <c r="I39" s="104"/>
      <c r="J39" s="105">
        <f>_xlfn.IFNA(VLOOKUP(CONCATENATE($J$5,$B39,$C39),CAP!$A$6:$N$200,14,FALSE),0)</f>
        <v>0</v>
      </c>
      <c r="K39" s="105">
        <f>_xlfn.IFNA(VLOOKUP(CONCATENATE($K$5,$B39,$C39),ALB!$A$6:$N$200,14,FALSE),0)</f>
        <v>0</v>
      </c>
      <c r="L39" s="105">
        <f>_xlfn.IFNA(VLOOKUP(CONCATENATE($L$5,$B39,$C39),'ESP1'!$A$6:$N$200,14,FALSE),0)</f>
        <v>0</v>
      </c>
      <c r="M39" s="105">
        <f>_xlfn.IFNA(VLOOKUP(CONCATENATE($M$5,$B39,$C39),DARD!$A$6:$N$135,14,FALSE),0)</f>
        <v>0</v>
      </c>
      <c r="N39" s="105">
        <f>_xlfn.IFNA(VLOOKUP(CONCATENATE($N$5,$B39,$C39),AVON!$A$6:$N$144,14,FALSE),0)</f>
        <v>0</v>
      </c>
      <c r="O39" s="105">
        <f>_xlfn.IFNA(VLOOKUP(CONCATENATE($O$5,$B39,$C39),MUR!$A$6:$N$203,14,FALSE),0)</f>
        <v>0</v>
      </c>
      <c r="P39" s="105">
        <f>_xlfn.IFNA(VLOOKUP(CONCATENATE($P$5,$B39,$C39),BAL!$A$6:$N$200,14,FALSE),0)</f>
        <v>0</v>
      </c>
      <c r="Q39" s="105">
        <f>_xlfn.IFNA(VLOOKUP(CONCATENATE($Q$5,$B39,$C39),KAL!$A$6:$N$199,14,FALSE),0)</f>
        <v>0</v>
      </c>
      <c r="R39" s="105">
        <f>_xlfn.IFNA(VLOOKUP(CONCATENATE($R$5,$B39,$C39),KEL!$A$6:$N$200,14,FALSE),0)</f>
        <v>0</v>
      </c>
      <c r="S39" s="105">
        <f>_xlfn.IFNA(VLOOKUP(CONCATENATE($S$5,$B39,$C39),'ESP2'!$A$6:$N$194,14,FALSE),0)</f>
        <v>0</v>
      </c>
      <c r="T39" s="105">
        <f>_xlfn.IFNA(VLOOKUP(CONCATENATE($T$5,$B39,$C39),MOON!$A$8:$N$198,14,FALSE),0)</f>
        <v>0</v>
      </c>
      <c r="U39" s="105">
        <f>_xlfn.IFNA(VLOOKUP(CONCATENATE($U$5,$B39,$C39),DRY!$A$8:$N$198,14,FALSE),0)</f>
        <v>0</v>
      </c>
      <c r="V39" s="105">
        <f>_xlfn.IFNA(VLOOKUP(CONCATENATE($W$5,$B39,$C39),[1]PCWA!$A$6:$N$198,14,FALSE),0)</f>
        <v>0</v>
      </c>
      <c r="W39" s="105">
        <f>_xlfn.IFNA(VLOOKUP(CONCATENATE($W$5,$B39,$C39),[1]PCWA!$A$6:$N$198,14,FALSE),0)</f>
        <v>0</v>
      </c>
      <c r="X39" s="105">
        <f>_xlfn.IFNA(VLOOKUP(CONCATENATE($X$5,$B39,$C39),KEL!$A$6:$N$195,14,FALSE),0)</f>
        <v>0</v>
      </c>
      <c r="Y39" s="105"/>
      <c r="Z39" s="105"/>
      <c r="AA39" s="105"/>
      <c r="AB39" s="105"/>
      <c r="AC39" s="105">
        <f>_xlfn.IFNA(VLOOKUP(CONCATENATE($AC$5,$B39,$C39),Spare3!$A$6:$N$198,14,FALSE),0)</f>
        <v>0</v>
      </c>
      <c r="AD39" s="105">
        <f>_xlfn.IFNA(VLOOKUP(CONCATENATE($AD$5,$B39,$C39),Spare5!$A$6:$N$197,14,FALSE),0)</f>
        <v>0</v>
      </c>
      <c r="AE39" s="106">
        <f>_xlfn.IFNA(VLOOKUP(CONCATENATE($AE$5,$B39,$C39),'23SC'!$A$6:$N$231,14,FALSE),0)</f>
        <v>0</v>
      </c>
      <c r="AF39" s="123"/>
    </row>
    <row r="40" spans="1:32" x14ac:dyDescent="0.25">
      <c r="A40" s="492"/>
      <c r="B40" s="100"/>
      <c r="C40" s="107"/>
      <c r="D40" s="107"/>
      <c r="E40" s="108"/>
      <c r="F40" s="104"/>
      <c r="G40" s="102"/>
      <c r="H40" s="103"/>
      <c r="I40" s="104"/>
      <c r="J40" s="105">
        <f>_xlfn.IFNA(VLOOKUP(CONCATENATE($J$5,$B40,$C40),CAP!$A$6:$N$200,14,FALSE),0)</f>
        <v>0</v>
      </c>
      <c r="K40" s="105">
        <f>_xlfn.IFNA(VLOOKUP(CONCATENATE($K$5,$B40,$C40),ALB!$A$6:$N$200,14,FALSE),0)</f>
        <v>0</v>
      </c>
      <c r="L40" s="105">
        <f>_xlfn.IFNA(VLOOKUP(CONCATENATE($L$5,$B40,$C40),'ESP1'!$A$6:$N$200,14,FALSE),0)</f>
        <v>0</v>
      </c>
      <c r="M40" s="105">
        <f>_xlfn.IFNA(VLOOKUP(CONCATENATE($M$5,$B40,$C40),DARD!$A$6:$N$135,14,FALSE),0)</f>
        <v>0</v>
      </c>
      <c r="N40" s="105">
        <f>_xlfn.IFNA(VLOOKUP(CONCATENATE($N$5,$B40,$C40),AVON!$A$6:$N$144,14,FALSE),0)</f>
        <v>0</v>
      </c>
      <c r="O40" s="105">
        <f>_xlfn.IFNA(VLOOKUP(CONCATENATE($O$5,$B40,$C40),MUR!$A$6:$N$203,14,FALSE),0)</f>
        <v>0</v>
      </c>
      <c r="P40" s="105">
        <f>_xlfn.IFNA(VLOOKUP(CONCATENATE($P$5,$B40,$C40),BAL!$A$6:$N$200,14,FALSE),0)</f>
        <v>0</v>
      </c>
      <c r="Q40" s="105">
        <f>_xlfn.IFNA(VLOOKUP(CONCATENATE($Q$5,$B40,$C40),KAL!$A$6:$N$199,14,FALSE),0)</f>
        <v>0</v>
      </c>
      <c r="R40" s="105">
        <f>_xlfn.IFNA(VLOOKUP(CONCATENATE($R$5,$B40,$C40),KEL!$A$6:$N$200,14,FALSE),0)</f>
        <v>0</v>
      </c>
      <c r="S40" s="105">
        <f>_xlfn.IFNA(VLOOKUP(CONCATENATE($S$5,$B40,$C40),'ESP2'!$A$6:$N$194,14,FALSE),0)</f>
        <v>0</v>
      </c>
      <c r="T40" s="105">
        <f>_xlfn.IFNA(VLOOKUP(CONCATENATE($T$5,$B40,$C40),MOON!$A$8:$N$198,14,FALSE),0)</f>
        <v>0</v>
      </c>
      <c r="U40" s="105">
        <f>_xlfn.IFNA(VLOOKUP(CONCATENATE($U$5,$B40,$C40),DRY!$A$8:$N$198,14,FALSE),0)</f>
        <v>0</v>
      </c>
      <c r="V40" s="105">
        <f>_xlfn.IFNA(VLOOKUP(CONCATENATE($W$5,$B40,$C40),[1]PCWA!$A$6:$N$198,14,FALSE),0)</f>
        <v>0</v>
      </c>
      <c r="W40" s="105">
        <f>_xlfn.IFNA(VLOOKUP(CONCATENATE($W$5,$B40,$C40),[1]PCWA!$A$6:$N$198,14,FALSE),0)</f>
        <v>0</v>
      </c>
      <c r="X40" s="105">
        <f>_xlfn.IFNA(VLOOKUP(CONCATENATE($X$5,$B40,$C40),KEL!$A$6:$N$195,14,FALSE),0)</f>
        <v>0</v>
      </c>
      <c r="Y40" s="105"/>
      <c r="Z40" s="105"/>
      <c r="AA40" s="105"/>
      <c r="AB40" s="105"/>
      <c r="AC40" s="105">
        <f>_xlfn.IFNA(VLOOKUP(CONCATENATE($AC$5,$B40,$C40),Spare3!$A$6:$N$198,14,FALSE),0)</f>
        <v>0</v>
      </c>
      <c r="AD40" s="105">
        <f>_xlfn.IFNA(VLOOKUP(CONCATENATE($AD$5,$B40,$C40),Spare5!$A$6:$N$197,14,FALSE),0)</f>
        <v>0</v>
      </c>
      <c r="AE40" s="106">
        <f>_xlfn.IFNA(VLOOKUP(CONCATENATE($AE$5,$B40,$C40),'23SC'!$A$6:$N$231,14,FALSE),0)</f>
        <v>0</v>
      </c>
      <c r="AF40" s="122"/>
    </row>
    <row r="41" spans="1:32" x14ac:dyDescent="0.25">
      <c r="A41" s="492"/>
      <c r="B41" s="100"/>
      <c r="C41" s="107"/>
      <c r="D41" s="107"/>
      <c r="E41" s="108"/>
      <c r="F41" s="104"/>
      <c r="G41" s="102"/>
      <c r="H41" s="103"/>
      <c r="I41" s="104"/>
      <c r="J41" s="105">
        <f>_xlfn.IFNA(VLOOKUP(CONCATENATE($J$5,$B41,$C41),CAP!$A$6:$N$200,14,FALSE),0)</f>
        <v>0</v>
      </c>
      <c r="K41" s="105">
        <f>_xlfn.IFNA(VLOOKUP(CONCATENATE($K$5,$B41,$C41),ALB!$A$6:$N$200,14,FALSE),0)</f>
        <v>0</v>
      </c>
      <c r="L41" s="105">
        <f>_xlfn.IFNA(VLOOKUP(CONCATENATE($L$5,$B41,$C41),'ESP1'!$A$6:$N$200,14,FALSE),0)</f>
        <v>0</v>
      </c>
      <c r="M41" s="105">
        <f>_xlfn.IFNA(VLOOKUP(CONCATENATE($M$5,$B41,$C41),DARD!$A$6:$N$135,14,FALSE),0)</f>
        <v>0</v>
      </c>
      <c r="N41" s="105">
        <f>_xlfn.IFNA(VLOOKUP(CONCATENATE($N$5,$B41,$C41),AVON!$A$6:$N$144,14,FALSE),0)</f>
        <v>0</v>
      </c>
      <c r="O41" s="105">
        <f>_xlfn.IFNA(VLOOKUP(CONCATENATE($O$5,$B41,$C41),MUR!$A$6:$N$203,14,FALSE),0)</f>
        <v>0</v>
      </c>
      <c r="P41" s="105">
        <f>_xlfn.IFNA(VLOOKUP(CONCATENATE($P$5,$B41,$C41),BAL!$A$6:$N$200,14,FALSE),0)</f>
        <v>0</v>
      </c>
      <c r="Q41" s="105">
        <f>_xlfn.IFNA(VLOOKUP(CONCATENATE($Q$5,$B41,$C41),KAL!$A$6:$N$199,14,FALSE),0)</f>
        <v>0</v>
      </c>
      <c r="R41" s="105">
        <f>_xlfn.IFNA(VLOOKUP(CONCATENATE($R$5,$B41,$C41),KEL!$A$6:$N$200,14,FALSE),0)</f>
        <v>0</v>
      </c>
      <c r="S41" s="105">
        <f>_xlfn.IFNA(VLOOKUP(CONCATENATE($S$5,$B41,$C41),'ESP2'!$A$6:$N$194,14,FALSE),0)</f>
        <v>0</v>
      </c>
      <c r="T41" s="105">
        <f>_xlfn.IFNA(VLOOKUP(CONCATENATE($T$5,$B41,$C41),MOON!$A$8:$N$198,14,FALSE),0)</f>
        <v>0</v>
      </c>
      <c r="U41" s="105">
        <f>_xlfn.IFNA(VLOOKUP(CONCATENATE($U$5,$B41,$C41),DRY!$A$8:$N$198,14,FALSE),0)</f>
        <v>0</v>
      </c>
      <c r="V41" s="105">
        <f>_xlfn.IFNA(VLOOKUP(CONCATENATE($W$5,$B41,$C41),[1]PCWA!$A$6:$N$198,14,FALSE),0)</f>
        <v>0</v>
      </c>
      <c r="W41" s="105">
        <f>_xlfn.IFNA(VLOOKUP(CONCATENATE($W$5,$B41,$C41),[1]PCWA!$A$6:$N$198,14,FALSE),0)</f>
        <v>0</v>
      </c>
      <c r="X41" s="105">
        <f>_xlfn.IFNA(VLOOKUP(CONCATENATE($X$5,$B41,$C41),KEL!$A$6:$N$195,14,FALSE),0)</f>
        <v>0</v>
      </c>
      <c r="Y41" s="105"/>
      <c r="Z41" s="105"/>
      <c r="AA41" s="105"/>
      <c r="AB41" s="105"/>
      <c r="AC41" s="105">
        <f>_xlfn.IFNA(VLOOKUP(CONCATENATE($AC$5,$B41,$C41),Spare3!$A$6:$N$198,14,FALSE),0)</f>
        <v>0</v>
      </c>
      <c r="AD41" s="105">
        <f>_xlfn.IFNA(VLOOKUP(CONCATENATE($AD$5,$B41,$C41),Spare5!$A$6:$N$197,14,FALSE),0)</f>
        <v>0</v>
      </c>
      <c r="AE41" s="106">
        <f>_xlfn.IFNA(VLOOKUP(CONCATENATE($AE$5,$B41,$C41),'23SC'!$A$6:$N$231,14,FALSE),0)</f>
        <v>0</v>
      </c>
      <c r="AF41" s="122"/>
    </row>
    <row r="42" spans="1:32" x14ac:dyDescent="0.25">
      <c r="A42" s="492"/>
      <c r="B42" s="100"/>
      <c r="C42" s="107"/>
      <c r="D42" s="107"/>
      <c r="E42" s="108"/>
      <c r="F42" s="104"/>
      <c r="G42" s="102"/>
      <c r="H42" s="103"/>
      <c r="I42" s="104"/>
      <c r="J42" s="105">
        <f>_xlfn.IFNA(VLOOKUP(CONCATENATE($J$5,$B42,$C42),CAP!$A$6:$N$200,14,FALSE),0)</f>
        <v>0</v>
      </c>
      <c r="K42" s="105">
        <f>_xlfn.IFNA(VLOOKUP(CONCATENATE($K$5,$B42,$C42),ALB!$A$6:$N$200,14,FALSE),0)</f>
        <v>0</v>
      </c>
      <c r="L42" s="105">
        <f>_xlfn.IFNA(VLOOKUP(CONCATENATE($L$5,$B42,$C42),'ESP1'!$A$6:$N$200,14,FALSE),0)</f>
        <v>0</v>
      </c>
      <c r="M42" s="105">
        <f>_xlfn.IFNA(VLOOKUP(CONCATENATE($M$5,$B42,$C42),DARD!$A$6:$N$135,14,FALSE),0)</f>
        <v>0</v>
      </c>
      <c r="N42" s="105">
        <f>_xlfn.IFNA(VLOOKUP(CONCATENATE($N$5,$B42,$C42),AVON!$A$6:$N$144,14,FALSE),0)</f>
        <v>0</v>
      </c>
      <c r="O42" s="105">
        <f>_xlfn.IFNA(VLOOKUP(CONCATENATE($O$5,$B42,$C42),MUR!$A$6:$N$203,14,FALSE),0)</f>
        <v>0</v>
      </c>
      <c r="P42" s="105">
        <f>_xlfn.IFNA(VLOOKUP(CONCATENATE($P$5,$B42,$C42),BAL!$A$6:$N$200,14,FALSE),0)</f>
        <v>0</v>
      </c>
      <c r="Q42" s="105">
        <f>_xlfn.IFNA(VLOOKUP(CONCATENATE($Q$5,$B42,$C42),KAL!$A$6:$N$199,14,FALSE),0)</f>
        <v>0</v>
      </c>
      <c r="R42" s="105">
        <f>_xlfn.IFNA(VLOOKUP(CONCATENATE($R$5,$B42,$C42),KEL!$A$6:$N$200,14,FALSE),0)</f>
        <v>0</v>
      </c>
      <c r="S42" s="105">
        <f>_xlfn.IFNA(VLOOKUP(CONCATENATE($S$5,$B42,$C42),'ESP2'!$A$6:$N$194,14,FALSE),0)</f>
        <v>0</v>
      </c>
      <c r="T42" s="105">
        <f>_xlfn.IFNA(VLOOKUP(CONCATENATE($T$5,$B42,$C42),MOON!$A$8:$N$198,14,FALSE),0)</f>
        <v>0</v>
      </c>
      <c r="U42" s="105">
        <f>_xlfn.IFNA(VLOOKUP(CONCATENATE($U$5,$B42,$C42),DRY!$A$8:$N$198,14,FALSE),0)</f>
        <v>0</v>
      </c>
      <c r="V42" s="105">
        <f>_xlfn.IFNA(VLOOKUP(CONCATENATE($W$5,$B42,$C42),[1]PCWA!$A$6:$N$198,14,FALSE),0)</f>
        <v>0</v>
      </c>
      <c r="W42" s="105">
        <f>_xlfn.IFNA(VLOOKUP(CONCATENATE($W$5,$B42,$C42),[1]PCWA!$A$6:$N$198,14,FALSE),0)</f>
        <v>0</v>
      </c>
      <c r="X42" s="105">
        <f>_xlfn.IFNA(VLOOKUP(CONCATENATE($X$5,$B42,$C42),KEL!$A$6:$N$195,14,FALSE),0)</f>
        <v>0</v>
      </c>
      <c r="Y42" s="105"/>
      <c r="Z42" s="105"/>
      <c r="AA42" s="105"/>
      <c r="AB42" s="105"/>
      <c r="AC42" s="105">
        <f>_xlfn.IFNA(VLOOKUP(CONCATENATE($AC$5,$B42,$C42),Spare3!$A$6:$N$198,14,FALSE),0)</f>
        <v>0</v>
      </c>
      <c r="AD42" s="105">
        <f>_xlfn.IFNA(VLOOKUP(CONCATENATE($AD$5,$B42,$C42),Spare5!$A$6:$N$197,14,FALSE),0)</f>
        <v>0</v>
      </c>
      <c r="AE42" s="106">
        <f>_xlfn.IFNA(VLOOKUP(CONCATENATE($AE$5,$B42,$C42),'23SC'!$A$6:$N$231,14,FALSE),0)</f>
        <v>0</v>
      </c>
      <c r="AF42" s="122"/>
    </row>
    <row r="43" spans="1:32" x14ac:dyDescent="0.25">
      <c r="A43" s="492"/>
      <c r="B43" s="100"/>
      <c r="C43" s="107"/>
      <c r="D43" s="107"/>
      <c r="E43" s="108"/>
      <c r="F43" s="104"/>
      <c r="G43" s="102"/>
      <c r="H43" s="103"/>
      <c r="I43" s="104"/>
      <c r="J43" s="105">
        <f>_xlfn.IFNA(VLOOKUP(CONCATENATE($J$5,$B43,$C43),CAP!$A$6:$N$200,14,FALSE),0)</f>
        <v>0</v>
      </c>
      <c r="K43" s="105">
        <f>_xlfn.IFNA(VLOOKUP(CONCATENATE($K$5,$B43,$C43),ALB!$A$6:$N$200,14,FALSE),0)</f>
        <v>0</v>
      </c>
      <c r="L43" s="105">
        <f>_xlfn.IFNA(VLOOKUP(CONCATENATE($L$5,$B43,$C43),'ESP1'!$A$6:$N$200,14,FALSE),0)</f>
        <v>0</v>
      </c>
      <c r="M43" s="105">
        <f>_xlfn.IFNA(VLOOKUP(CONCATENATE($M$5,$B43,$C43),DARD!$A$6:$N$135,14,FALSE),0)</f>
        <v>0</v>
      </c>
      <c r="N43" s="105">
        <f>_xlfn.IFNA(VLOOKUP(CONCATENATE($N$5,$B43,$C43),AVON!$A$6:$N$144,14,FALSE),0)</f>
        <v>0</v>
      </c>
      <c r="O43" s="105">
        <f>_xlfn.IFNA(VLOOKUP(CONCATENATE($O$5,$B43,$C43),MUR!$A$6:$N$203,14,FALSE),0)</f>
        <v>0</v>
      </c>
      <c r="P43" s="105">
        <f>_xlfn.IFNA(VLOOKUP(CONCATENATE($P$5,$B43,$C43),BAL!$A$6:$N$200,14,FALSE),0)</f>
        <v>0</v>
      </c>
      <c r="Q43" s="105">
        <f>_xlfn.IFNA(VLOOKUP(CONCATENATE($Q$5,$B43,$C43),KAL!$A$6:$N$199,14,FALSE),0)</f>
        <v>0</v>
      </c>
      <c r="R43" s="105">
        <f>_xlfn.IFNA(VLOOKUP(CONCATENATE($R$5,$B43,$C43),KEL!$A$6:$N$200,14,FALSE),0)</f>
        <v>0</v>
      </c>
      <c r="S43" s="105">
        <f>_xlfn.IFNA(VLOOKUP(CONCATENATE($S$5,$B43,$C43),'ESP2'!$A$6:$N$194,14,FALSE),0)</f>
        <v>0</v>
      </c>
      <c r="T43" s="105">
        <f>_xlfn.IFNA(VLOOKUP(CONCATENATE($T$5,$B43,$C43),MOON!$A$8:$N$198,14,FALSE),0)</f>
        <v>0</v>
      </c>
      <c r="U43" s="105">
        <f>_xlfn.IFNA(VLOOKUP(CONCATENATE($U$5,$B43,$C43),DRY!$A$8:$N$198,14,FALSE),0)</f>
        <v>0</v>
      </c>
      <c r="V43" s="105">
        <f>_xlfn.IFNA(VLOOKUP(CONCATENATE($W$5,$B43,$C43),[1]PCWA!$A$6:$N$198,14,FALSE),0)</f>
        <v>0</v>
      </c>
      <c r="W43" s="105">
        <f>_xlfn.IFNA(VLOOKUP(CONCATENATE($W$5,$B43,$C43),[1]PCWA!$A$6:$N$198,14,FALSE),0)</f>
        <v>0</v>
      </c>
      <c r="X43" s="105">
        <f>_xlfn.IFNA(VLOOKUP(CONCATENATE($X$5,$B43,$C43),KEL!$A$6:$N$195,14,FALSE),0)</f>
        <v>0</v>
      </c>
      <c r="Y43" s="105"/>
      <c r="Z43" s="105"/>
      <c r="AA43" s="105"/>
      <c r="AB43" s="105"/>
      <c r="AC43" s="105">
        <f>_xlfn.IFNA(VLOOKUP(CONCATENATE($AC$5,$B43,$C43),Spare3!$A$6:$N$198,14,FALSE),0)</f>
        <v>0</v>
      </c>
      <c r="AD43" s="105">
        <f>_xlfn.IFNA(VLOOKUP(CONCATENATE($AD$5,$B43,$C43),Spare5!$A$6:$N$197,14,FALSE),0)</f>
        <v>0</v>
      </c>
      <c r="AE43" s="106">
        <f>_xlfn.IFNA(VLOOKUP(CONCATENATE($AE$5,$B43,$C43),'23SC'!$A$6:$N$231,14,FALSE),0)</f>
        <v>0</v>
      </c>
      <c r="AF43" s="123"/>
    </row>
    <row r="44" spans="1:32" x14ac:dyDescent="0.25">
      <c r="A44" s="492"/>
      <c r="B44" s="100"/>
      <c r="C44" s="107"/>
      <c r="D44" s="107"/>
      <c r="E44" s="108"/>
      <c r="F44" s="104"/>
      <c r="G44" s="102"/>
      <c r="H44" s="103"/>
      <c r="I44" s="104"/>
      <c r="J44" s="105">
        <f>_xlfn.IFNA(VLOOKUP(CONCATENATE($J$5,$B44,$C44),CAP!$A$6:$N$200,14,FALSE),0)</f>
        <v>0</v>
      </c>
      <c r="K44" s="105">
        <f>_xlfn.IFNA(VLOOKUP(CONCATENATE($K$5,$B44,$C44),ALB!$A$6:$N$200,14,FALSE),0)</f>
        <v>0</v>
      </c>
      <c r="L44" s="105">
        <f>_xlfn.IFNA(VLOOKUP(CONCATENATE($L$5,$B44,$C44),'ESP1'!$A$6:$N$200,14,FALSE),0)</f>
        <v>0</v>
      </c>
      <c r="M44" s="105">
        <f>_xlfn.IFNA(VLOOKUP(CONCATENATE($M$5,$B44,$C44),DARD!$A$6:$N$135,14,FALSE),0)</f>
        <v>0</v>
      </c>
      <c r="N44" s="105">
        <f>_xlfn.IFNA(VLOOKUP(CONCATENATE($N$5,$B44,$C44),AVON!$A$6:$N$144,14,FALSE),0)</f>
        <v>0</v>
      </c>
      <c r="O44" s="105">
        <f>_xlfn.IFNA(VLOOKUP(CONCATENATE($O$5,$B44,$C44),MUR!$A$6:$N$203,14,FALSE),0)</f>
        <v>0</v>
      </c>
      <c r="P44" s="105">
        <f>_xlfn.IFNA(VLOOKUP(CONCATENATE($P$5,$B44,$C44),BAL!$A$6:$N$200,14,FALSE),0)</f>
        <v>0</v>
      </c>
      <c r="Q44" s="105">
        <f>_xlfn.IFNA(VLOOKUP(CONCATENATE($Q$5,$B44,$C44),KAL!$A$6:$N$199,14,FALSE),0)</f>
        <v>0</v>
      </c>
      <c r="R44" s="105">
        <f>_xlfn.IFNA(VLOOKUP(CONCATENATE($R$5,$B44,$C44),KEL!$A$6:$N$200,14,FALSE),0)</f>
        <v>0</v>
      </c>
      <c r="S44" s="105">
        <f>_xlfn.IFNA(VLOOKUP(CONCATENATE($S$5,$B44,$C44),'ESP2'!$A$6:$N$194,14,FALSE),0)</f>
        <v>0</v>
      </c>
      <c r="T44" s="105">
        <f>_xlfn.IFNA(VLOOKUP(CONCATENATE($T$5,$B44,$C44),MOON!$A$8:$N$198,14,FALSE),0)</f>
        <v>0</v>
      </c>
      <c r="U44" s="105">
        <f>_xlfn.IFNA(VLOOKUP(CONCATENATE($U$5,$B44,$C44),DRY!$A$8:$N$198,14,FALSE),0)</f>
        <v>0</v>
      </c>
      <c r="V44" s="105">
        <f>_xlfn.IFNA(VLOOKUP(CONCATENATE($W$5,$B44,$C44),[1]PCWA!$A$6:$N$198,14,FALSE),0)</f>
        <v>0</v>
      </c>
      <c r="W44" s="105">
        <f>_xlfn.IFNA(VLOOKUP(CONCATENATE($W$5,$B44,$C44),[1]PCWA!$A$6:$N$198,14,FALSE),0)</f>
        <v>0</v>
      </c>
      <c r="X44" s="105">
        <f>_xlfn.IFNA(VLOOKUP(CONCATENATE($X$5,$B44,$C44),KEL!$A$6:$N$195,14,FALSE),0)</f>
        <v>0</v>
      </c>
      <c r="Y44" s="105"/>
      <c r="Z44" s="105"/>
      <c r="AA44" s="105"/>
      <c r="AB44" s="105"/>
      <c r="AC44" s="105">
        <f>_xlfn.IFNA(VLOOKUP(CONCATENATE($AC$5,$B44,$C44),Spare3!$A$6:$N$198,14,FALSE),0)</f>
        <v>0</v>
      </c>
      <c r="AD44" s="105">
        <f>_xlfn.IFNA(VLOOKUP(CONCATENATE($AD$5,$B44,$C44),Spare5!$A$6:$N$197,14,FALSE),0)</f>
        <v>0</v>
      </c>
      <c r="AE44" s="106">
        <f>_xlfn.IFNA(VLOOKUP(CONCATENATE($AE$5,$B44,$C44),'23SC'!$A$6:$N$231,14,FALSE),0)</f>
        <v>0</v>
      </c>
      <c r="AF44" s="123"/>
    </row>
    <row r="45" spans="1:32" x14ac:dyDescent="0.25">
      <c r="A45" s="492"/>
      <c r="B45" s="100"/>
      <c r="C45" s="107"/>
      <c r="D45" s="107"/>
      <c r="E45" s="108"/>
      <c r="F45" s="104"/>
      <c r="G45" s="102"/>
      <c r="H45" s="103"/>
      <c r="I45" s="104"/>
      <c r="J45" s="105">
        <f>_xlfn.IFNA(VLOOKUP(CONCATENATE($J$5,$B45,$C45),CAP!$A$6:$N$200,14,FALSE),0)</f>
        <v>0</v>
      </c>
      <c r="K45" s="105">
        <f>_xlfn.IFNA(VLOOKUP(CONCATENATE($K$5,$B45,$C45),ALB!$A$6:$N$200,14,FALSE),0)</f>
        <v>0</v>
      </c>
      <c r="L45" s="105">
        <f>_xlfn.IFNA(VLOOKUP(CONCATENATE($L$5,$B45,$C45),'ESP1'!$A$6:$N$200,14,FALSE),0)</f>
        <v>0</v>
      </c>
      <c r="M45" s="105">
        <f>_xlfn.IFNA(VLOOKUP(CONCATENATE($M$5,$B45,$C45),DARD!$A$6:$N$135,14,FALSE),0)</f>
        <v>0</v>
      </c>
      <c r="N45" s="105">
        <f>_xlfn.IFNA(VLOOKUP(CONCATENATE($N$5,$B45,$C45),AVON!$A$6:$N$144,14,FALSE),0)</f>
        <v>0</v>
      </c>
      <c r="O45" s="105">
        <f>_xlfn.IFNA(VLOOKUP(CONCATENATE($O$5,$B45,$C45),MUR!$A$6:$N$203,14,FALSE),0)</f>
        <v>0</v>
      </c>
      <c r="P45" s="105">
        <f>_xlfn.IFNA(VLOOKUP(CONCATENATE($P$5,$B45,$C45),BAL!$A$6:$N$200,14,FALSE),0)</f>
        <v>0</v>
      </c>
      <c r="Q45" s="105">
        <f>_xlfn.IFNA(VLOOKUP(CONCATENATE($Q$5,$B45,$C45),KAL!$A$6:$N$199,14,FALSE),0)</f>
        <v>0</v>
      </c>
      <c r="R45" s="105">
        <f>_xlfn.IFNA(VLOOKUP(CONCATENATE($R$5,$B45,$C45),KEL!$A$6:$N$200,14,FALSE),0)</f>
        <v>0</v>
      </c>
      <c r="S45" s="105">
        <f>_xlfn.IFNA(VLOOKUP(CONCATENATE($S$5,$B45,$C45),'ESP2'!$A$6:$N$194,14,FALSE),0)</f>
        <v>0</v>
      </c>
      <c r="T45" s="105">
        <f>_xlfn.IFNA(VLOOKUP(CONCATENATE($T$5,$B45,$C45),MOON!$A$8:$N$198,14,FALSE),0)</f>
        <v>0</v>
      </c>
      <c r="U45" s="105">
        <f>_xlfn.IFNA(VLOOKUP(CONCATENATE($U$5,$B45,$C45),DRY!$A$8:$N$198,14,FALSE),0)</f>
        <v>0</v>
      </c>
      <c r="V45" s="105">
        <f>_xlfn.IFNA(VLOOKUP(CONCATENATE($W$5,$B45,$C45),[1]PCWA!$A$6:$N$198,14,FALSE),0)</f>
        <v>0</v>
      </c>
      <c r="W45" s="105">
        <f>_xlfn.IFNA(VLOOKUP(CONCATENATE($W$5,$B45,$C45),[1]PCWA!$A$6:$N$198,14,FALSE),0)</f>
        <v>0</v>
      </c>
      <c r="X45" s="105">
        <f>_xlfn.IFNA(VLOOKUP(CONCATENATE($X$5,$B45,$C45),KEL!$A$6:$N$195,14,FALSE),0)</f>
        <v>0</v>
      </c>
      <c r="Y45" s="105"/>
      <c r="Z45" s="105"/>
      <c r="AA45" s="105"/>
      <c r="AB45" s="105"/>
      <c r="AC45" s="105">
        <f>_xlfn.IFNA(VLOOKUP(CONCATENATE($AC$5,$B45,$C45),Spare3!$A$6:$N$198,14,FALSE),0)</f>
        <v>0</v>
      </c>
      <c r="AD45" s="105">
        <f>_xlfn.IFNA(VLOOKUP(CONCATENATE($AD$5,$B45,$C45),Spare5!$A$6:$N$197,14,FALSE),0)</f>
        <v>0</v>
      </c>
      <c r="AE45" s="106">
        <f>_xlfn.IFNA(VLOOKUP(CONCATENATE($AE$5,$B45,$C45),'23SC'!$A$6:$N$231,14,FALSE),0)</f>
        <v>0</v>
      </c>
      <c r="AF45" s="123"/>
    </row>
    <row r="46" spans="1:32" x14ac:dyDescent="0.25">
      <c r="A46" s="492"/>
      <c r="B46" s="100"/>
      <c r="C46" s="107"/>
      <c r="D46" s="107"/>
      <c r="E46" s="108"/>
      <c r="F46" s="104"/>
      <c r="G46" s="102"/>
      <c r="H46" s="103"/>
      <c r="I46" s="104"/>
      <c r="J46" s="105">
        <f>_xlfn.IFNA(VLOOKUP(CONCATENATE($J$5,$B46,$C46),CAP!$A$6:$N$200,14,FALSE),0)</f>
        <v>0</v>
      </c>
      <c r="K46" s="105">
        <f>_xlfn.IFNA(VLOOKUP(CONCATENATE($K$5,$B46,$C46),ALB!$A$6:$N$200,14,FALSE),0)</f>
        <v>0</v>
      </c>
      <c r="L46" s="105">
        <f>_xlfn.IFNA(VLOOKUP(CONCATENATE($L$5,$B46,$C46),'ESP1'!$A$6:$N$200,14,FALSE),0)</f>
        <v>0</v>
      </c>
      <c r="M46" s="105">
        <f>_xlfn.IFNA(VLOOKUP(CONCATENATE($M$5,$B46,$C46),DARD!$A$6:$N$135,14,FALSE),0)</f>
        <v>0</v>
      </c>
      <c r="N46" s="105">
        <f>_xlfn.IFNA(VLOOKUP(CONCATENATE($N$5,$B46,$C46),AVON!$A$6:$N$144,14,FALSE),0)</f>
        <v>0</v>
      </c>
      <c r="O46" s="105">
        <f>_xlfn.IFNA(VLOOKUP(CONCATENATE($O$5,$B46,$C46),MUR!$A$6:$N$203,14,FALSE),0)</f>
        <v>0</v>
      </c>
      <c r="P46" s="105">
        <f>_xlfn.IFNA(VLOOKUP(CONCATENATE($P$5,$B46,$C46),BAL!$A$6:$N$200,14,FALSE),0)</f>
        <v>0</v>
      </c>
      <c r="Q46" s="105">
        <f>_xlfn.IFNA(VLOOKUP(CONCATENATE($Q$5,$B46,$C46),KAL!$A$6:$N$199,14,FALSE),0)</f>
        <v>0</v>
      </c>
      <c r="R46" s="105">
        <f>_xlfn.IFNA(VLOOKUP(CONCATENATE($R$5,$B46,$C46),KEL!$A$6:$N$200,14,FALSE),0)</f>
        <v>0</v>
      </c>
      <c r="S46" s="105">
        <f>_xlfn.IFNA(VLOOKUP(CONCATENATE($S$5,$B46,$C46),'ESP2'!$A$6:$N$194,14,FALSE),0)</f>
        <v>0</v>
      </c>
      <c r="T46" s="105">
        <f>_xlfn.IFNA(VLOOKUP(CONCATENATE($T$5,$B46,$C46),MOON!$A$8:$N$198,14,FALSE),0)</f>
        <v>0</v>
      </c>
      <c r="U46" s="105">
        <f>_xlfn.IFNA(VLOOKUP(CONCATENATE($U$5,$B46,$C46),DRY!$A$8:$N$198,14,FALSE),0)</f>
        <v>0</v>
      </c>
      <c r="V46" s="105">
        <f>_xlfn.IFNA(VLOOKUP(CONCATENATE($W$5,$B46,$C46),[1]PCWA!$A$6:$N$198,14,FALSE),0)</f>
        <v>0</v>
      </c>
      <c r="W46" s="105">
        <f>_xlfn.IFNA(VLOOKUP(CONCATENATE($W$5,$B46,$C46),[1]PCWA!$A$6:$N$198,14,FALSE),0)</f>
        <v>0</v>
      </c>
      <c r="X46" s="105">
        <f>_xlfn.IFNA(VLOOKUP(CONCATENATE($X$5,$B46,$C46),KEL!$A$6:$N$195,14,FALSE),0)</f>
        <v>0</v>
      </c>
      <c r="Y46" s="105"/>
      <c r="Z46" s="105"/>
      <c r="AA46" s="105"/>
      <c r="AB46" s="105"/>
      <c r="AC46" s="105">
        <f>_xlfn.IFNA(VLOOKUP(CONCATENATE($AC$5,$B46,$C46),Spare3!$A$6:$N$198,14,FALSE),0)</f>
        <v>0</v>
      </c>
      <c r="AD46" s="105">
        <f>_xlfn.IFNA(VLOOKUP(CONCATENATE($AD$5,$B46,$C46),Spare5!$A$6:$N$197,14,FALSE),0)</f>
        <v>0</v>
      </c>
      <c r="AE46" s="106">
        <f>_xlfn.IFNA(VLOOKUP(CONCATENATE($AE$5,$B46,$C46),'23SC'!$A$6:$N$231,14,FALSE),0)</f>
        <v>0</v>
      </c>
      <c r="AF46" s="123"/>
    </row>
    <row r="47" spans="1:32" x14ac:dyDescent="0.25">
      <c r="A47" s="492"/>
      <c r="B47" s="100"/>
      <c r="C47" s="107"/>
      <c r="D47" s="101"/>
      <c r="E47" s="108"/>
      <c r="F47" s="104"/>
      <c r="G47" s="102"/>
      <c r="H47" s="103"/>
      <c r="I47" s="104"/>
      <c r="J47" s="105">
        <f>_xlfn.IFNA(VLOOKUP(CONCATENATE($J$5,$B47,$C47),CAP!$A$6:$N$200,14,FALSE),0)</f>
        <v>0</v>
      </c>
      <c r="K47" s="105">
        <f>_xlfn.IFNA(VLOOKUP(CONCATENATE($K$5,$B47,$C47),ALB!$A$6:$N$200,14,FALSE),0)</f>
        <v>0</v>
      </c>
      <c r="L47" s="105">
        <f>_xlfn.IFNA(VLOOKUP(CONCATENATE($L$5,$B47,$C47),'ESP1'!$A$6:$N$200,14,FALSE),0)</f>
        <v>0</v>
      </c>
      <c r="M47" s="105">
        <f>_xlfn.IFNA(VLOOKUP(CONCATENATE($M$5,$B47,$C47),DARD!$A$6:$N$135,14,FALSE),0)</f>
        <v>0</v>
      </c>
      <c r="N47" s="105">
        <f>_xlfn.IFNA(VLOOKUP(CONCATENATE($N$5,$B47,$C47),AVON!$A$6:$N$144,14,FALSE),0)</f>
        <v>0</v>
      </c>
      <c r="O47" s="105">
        <f>_xlfn.IFNA(VLOOKUP(CONCATENATE($O$5,$B47,$C47),MUR!$A$6:$N$203,14,FALSE),0)</f>
        <v>0</v>
      </c>
      <c r="P47" s="105">
        <f>_xlfn.IFNA(VLOOKUP(CONCATENATE($P$5,$B47,$C47),BAL!$A$6:$N$200,14,FALSE),0)</f>
        <v>0</v>
      </c>
      <c r="Q47" s="105">
        <f>_xlfn.IFNA(VLOOKUP(CONCATENATE($Q$5,$B47,$C47),KAL!$A$6:$N$199,14,FALSE),0)</f>
        <v>0</v>
      </c>
      <c r="R47" s="105">
        <f>_xlfn.IFNA(VLOOKUP(CONCATENATE($R$5,$B47,$C47),KEL!$A$6:$N$200,14,FALSE),0)</f>
        <v>0</v>
      </c>
      <c r="S47" s="105">
        <f>_xlfn.IFNA(VLOOKUP(CONCATENATE($S$5,$B47,$C47),'ESP2'!$A$6:$N$194,14,FALSE),0)</f>
        <v>0</v>
      </c>
      <c r="T47" s="105">
        <f>_xlfn.IFNA(VLOOKUP(CONCATENATE($T$5,$B47,$C47),MOON!$A$8:$N$198,14,FALSE),0)</f>
        <v>0</v>
      </c>
      <c r="U47" s="105">
        <f>_xlfn.IFNA(VLOOKUP(CONCATENATE($U$5,$B47,$C47),DRY!$A$8:$N$198,14,FALSE),0)</f>
        <v>0</v>
      </c>
      <c r="V47" s="105">
        <f>_xlfn.IFNA(VLOOKUP(CONCATENATE($W$5,$B47,$C47),[1]PCWA!$A$6:$N$198,14,FALSE),0)</f>
        <v>0</v>
      </c>
      <c r="W47" s="105">
        <f>_xlfn.IFNA(VLOOKUP(CONCATENATE($W$5,$B47,$C47),[1]PCWA!$A$6:$N$198,14,FALSE),0)</f>
        <v>0</v>
      </c>
      <c r="X47" s="105">
        <f>_xlfn.IFNA(VLOOKUP(CONCATENATE($X$5,$B47,$C47),KEL!$A$6:$N$195,14,FALSE),0)</f>
        <v>0</v>
      </c>
      <c r="Y47" s="105"/>
      <c r="Z47" s="105"/>
      <c r="AA47" s="105"/>
      <c r="AB47" s="105"/>
      <c r="AC47" s="105">
        <f>_xlfn.IFNA(VLOOKUP(CONCATENATE($AC$5,$B47,$C47),Spare3!$A$6:$N$198,14,FALSE),0)</f>
        <v>0</v>
      </c>
      <c r="AD47" s="105">
        <f>_xlfn.IFNA(VLOOKUP(CONCATENATE($AD$5,$B47,$C47),Spare5!$A$6:$N$197,14,FALSE),0)</f>
        <v>0</v>
      </c>
      <c r="AE47" s="106">
        <f>_xlfn.IFNA(VLOOKUP(CONCATENATE($AE$5,$B47,$C47),'23SC'!$A$6:$N$231,14,FALSE),0)</f>
        <v>0</v>
      </c>
      <c r="AF47" s="122"/>
    </row>
    <row r="48" spans="1:32" x14ac:dyDescent="0.25">
      <c r="A48" s="492"/>
      <c r="B48" s="100"/>
      <c r="C48" s="107"/>
      <c r="D48" s="107"/>
      <c r="E48" s="108"/>
      <c r="F48" s="104"/>
      <c r="G48" s="102"/>
      <c r="H48" s="103"/>
      <c r="I48" s="104"/>
      <c r="J48" s="105">
        <f>_xlfn.IFNA(VLOOKUP(CONCATENATE($J$5,$B48,$C48),CAP!$A$6:$N$200,14,FALSE),0)</f>
        <v>0</v>
      </c>
      <c r="K48" s="105">
        <f>_xlfn.IFNA(VLOOKUP(CONCATENATE($K$5,$B48,$C48),ALB!$A$6:$N$200,14,FALSE),0)</f>
        <v>0</v>
      </c>
      <c r="L48" s="105">
        <f>_xlfn.IFNA(VLOOKUP(CONCATENATE($L$5,$B48,$C48),'ESP1'!$A$6:$N$200,14,FALSE),0)</f>
        <v>0</v>
      </c>
      <c r="M48" s="105">
        <f>_xlfn.IFNA(VLOOKUP(CONCATENATE($M$5,$B48,$C48),DARD!$A$6:$N$135,14,FALSE),0)</f>
        <v>0</v>
      </c>
      <c r="N48" s="105">
        <f>_xlfn.IFNA(VLOOKUP(CONCATENATE($N$5,$B48,$C48),AVON!$A$6:$N$144,14,FALSE),0)</f>
        <v>0</v>
      </c>
      <c r="O48" s="105">
        <f>_xlfn.IFNA(VLOOKUP(CONCATENATE($O$5,$B48,$C48),MUR!$A$6:$N$203,14,FALSE),0)</f>
        <v>0</v>
      </c>
      <c r="P48" s="105">
        <f>_xlfn.IFNA(VLOOKUP(CONCATENATE($P$5,$B48,$C48),BAL!$A$6:$N$200,14,FALSE),0)</f>
        <v>0</v>
      </c>
      <c r="Q48" s="105">
        <f>_xlfn.IFNA(VLOOKUP(CONCATENATE($Q$5,$B48,$C48),KAL!$A$6:$N$199,14,FALSE),0)</f>
        <v>0</v>
      </c>
      <c r="R48" s="105">
        <f>_xlfn.IFNA(VLOOKUP(CONCATENATE($R$5,$B48,$C48),KEL!$A$6:$N$200,14,FALSE),0)</f>
        <v>0</v>
      </c>
      <c r="S48" s="105">
        <f>_xlfn.IFNA(VLOOKUP(CONCATENATE($S$5,$B48,$C48),'ESP2'!$A$6:$N$194,14,FALSE),0)</f>
        <v>0</v>
      </c>
      <c r="T48" s="105">
        <f>_xlfn.IFNA(VLOOKUP(CONCATENATE($T$5,$B48,$C48),MOON!$A$8:$N$198,14,FALSE),0)</f>
        <v>0</v>
      </c>
      <c r="U48" s="105">
        <f>_xlfn.IFNA(VLOOKUP(CONCATENATE($U$5,$B48,$C48),DRY!$A$8:$N$198,14,FALSE),0)</f>
        <v>0</v>
      </c>
      <c r="V48" s="105">
        <f>_xlfn.IFNA(VLOOKUP(CONCATENATE($W$5,$B48,$C48),[1]PCWA!$A$6:$N$198,14,FALSE),0)</f>
        <v>0</v>
      </c>
      <c r="W48" s="105">
        <f>_xlfn.IFNA(VLOOKUP(CONCATENATE($W$5,$B48,$C48),[1]PCWA!$A$6:$N$198,14,FALSE),0)</f>
        <v>0</v>
      </c>
      <c r="X48" s="105">
        <f>_xlfn.IFNA(VLOOKUP(CONCATENATE($X$5,$B48,$C48),KEL!$A$6:$N$195,14,FALSE),0)</f>
        <v>0</v>
      </c>
      <c r="Y48" s="105"/>
      <c r="Z48" s="105"/>
      <c r="AA48" s="105"/>
      <c r="AB48" s="105"/>
      <c r="AC48" s="105">
        <f>_xlfn.IFNA(VLOOKUP(CONCATENATE($AC$5,$B48,$C48),Spare3!$A$6:$N$198,14,FALSE),0)</f>
        <v>0</v>
      </c>
      <c r="AD48" s="105">
        <f>_xlfn.IFNA(VLOOKUP(CONCATENATE($AD$5,$B48,$C48),Spare5!$A$6:$N$197,14,FALSE),0)</f>
        <v>0</v>
      </c>
      <c r="AE48" s="106">
        <f>_xlfn.IFNA(VLOOKUP(CONCATENATE($AE$5,$B48,$C48),'23SC'!$A$6:$N$231,14,FALSE),0)</f>
        <v>0</v>
      </c>
      <c r="AF48" s="122"/>
    </row>
    <row r="49" spans="1:32" ht="14.4" thickBot="1" x14ac:dyDescent="0.3">
      <c r="A49" s="492"/>
      <c r="B49" s="109"/>
      <c r="C49" s="110"/>
      <c r="D49" s="110"/>
      <c r="E49" s="111"/>
      <c r="F49" s="112"/>
      <c r="G49" s="113"/>
      <c r="H49" s="114"/>
      <c r="I49" s="112"/>
      <c r="J49" s="115">
        <f>_xlfn.IFNA(VLOOKUP(CONCATENATE($J$5,$B49,$C49),CAP!$A$6:$N$200,14,FALSE),0)</f>
        <v>0</v>
      </c>
      <c r="K49" s="115">
        <f>_xlfn.IFNA(VLOOKUP(CONCATENATE($K$5,$B49,$C49),ALB!$A$6:$N$200,14,FALSE),0)</f>
        <v>0</v>
      </c>
      <c r="L49" s="115">
        <f>_xlfn.IFNA(VLOOKUP(CONCATENATE($L$5,$B49,$C49),'ESP1'!$A$6:$N$200,14,FALSE),0)</f>
        <v>0</v>
      </c>
      <c r="M49" s="115">
        <f>_xlfn.IFNA(VLOOKUP(CONCATENATE($M$5,$B49,$C49),DARD!$A$6:$N$135,14,FALSE),0)</f>
        <v>0</v>
      </c>
      <c r="N49" s="115">
        <f>_xlfn.IFNA(VLOOKUP(CONCATENATE($N$5,$B49,$C49),AVON!$A$6:$N$144,14,FALSE),0)</f>
        <v>0</v>
      </c>
      <c r="O49" s="115">
        <f>_xlfn.IFNA(VLOOKUP(CONCATENATE($O$5,$B49,$C49),MUR!$A$6:$N$203,14,FALSE),0)</f>
        <v>0</v>
      </c>
      <c r="P49" s="115">
        <f>_xlfn.IFNA(VLOOKUP(CONCATENATE($P$5,$B49,$C49),BAL!$A$6:$N$200,14,FALSE),0)</f>
        <v>0</v>
      </c>
      <c r="Q49" s="115">
        <f>_xlfn.IFNA(VLOOKUP(CONCATENATE($Q$5,$B49,$C49),KAL!$A$6:$N$199,14,FALSE),0)</f>
        <v>0</v>
      </c>
      <c r="R49" s="115">
        <f>_xlfn.IFNA(VLOOKUP(CONCATENATE($R$5,$B49,$C49),KEL!$A$6:$N$200,14,FALSE),0)</f>
        <v>0</v>
      </c>
      <c r="S49" s="115">
        <f>_xlfn.IFNA(VLOOKUP(CONCATENATE($S$5,$B49,$C49),'ESP2'!$A$6:$N$194,14,FALSE),0)</f>
        <v>0</v>
      </c>
      <c r="T49" s="115">
        <f>_xlfn.IFNA(VLOOKUP(CONCATENATE($T$5,$B49,$C49),MOON!$A$8:$N$198,14,FALSE),0)</f>
        <v>0</v>
      </c>
      <c r="U49" s="105">
        <f>_xlfn.IFNA(VLOOKUP(CONCATENATE($U$5,$B49,$C49),DRY!$A$8:$N$198,14,FALSE),0)</f>
        <v>0</v>
      </c>
      <c r="V49" s="115">
        <f>_xlfn.IFNA(VLOOKUP(CONCATENATE($W$5,$B49,$C49),[1]PCWA!$A$6:$N$198,14,FALSE),0)</f>
        <v>0</v>
      </c>
      <c r="W49" s="115">
        <f>_xlfn.IFNA(VLOOKUP(CONCATENATE($W$5,$B49,$C49),[1]PCWA!$A$6:$N$198,14,FALSE),0)</f>
        <v>0</v>
      </c>
      <c r="X49" s="115">
        <f>_xlfn.IFNA(VLOOKUP(CONCATENATE($X$5,$B49,$C49),KEL!$A$6:$N$195,14,FALSE),0)</f>
        <v>0</v>
      </c>
      <c r="Y49" s="115"/>
      <c r="Z49" s="115"/>
      <c r="AA49" s="115"/>
      <c r="AB49" s="115"/>
      <c r="AC49" s="115">
        <f>_xlfn.IFNA(VLOOKUP(CONCATENATE($AC$5,$B49,$C49),Spare3!$A$6:$N$198,14,FALSE),0)</f>
        <v>0</v>
      </c>
      <c r="AD49" s="115">
        <f>_xlfn.IFNA(VLOOKUP(CONCATENATE($AD$5,$B49,$C49),Spare5!$A$6:$N$197,14,FALSE),0)</f>
        <v>0</v>
      </c>
      <c r="AE49" s="116">
        <f>_xlfn.IFNA(VLOOKUP(CONCATENATE($AE$5,$B49,$C49),'23SC'!$A$6:$N$231,14,FALSE),0)</f>
        <v>0</v>
      </c>
      <c r="AF49" s="122"/>
    </row>
    <row r="50" spans="1:32" ht="15.6" x14ac:dyDescent="0.25">
      <c r="A50" s="492"/>
      <c r="B50" s="124"/>
      <c r="C50" s="124"/>
      <c r="D50" s="124"/>
      <c r="E50" s="125"/>
      <c r="F50" s="125"/>
      <c r="G50" s="125"/>
      <c r="H50" s="126"/>
      <c r="I50" s="125"/>
      <c r="J50" s="358"/>
      <c r="K50" s="356"/>
      <c r="L50" s="356"/>
      <c r="M50" s="356"/>
      <c r="N50" s="356"/>
      <c r="O50" s="356"/>
      <c r="P50" s="356"/>
      <c r="Q50" s="356"/>
      <c r="R50" s="356"/>
      <c r="S50" s="356"/>
      <c r="T50" s="356"/>
      <c r="U50" s="356"/>
      <c r="V50" s="356"/>
      <c r="W50" s="356"/>
      <c r="X50" s="481"/>
      <c r="Y50" s="356"/>
      <c r="Z50" s="356"/>
      <c r="AA50" s="356"/>
      <c r="AB50" s="356"/>
      <c r="AC50" s="127"/>
      <c r="AD50" s="127"/>
      <c r="AE50" s="127"/>
      <c r="AF50" s="125"/>
    </row>
    <row r="51" spans="1:32" x14ac:dyDescent="0.25">
      <c r="A51" s="125"/>
      <c r="B51" s="124"/>
      <c r="C51" s="124"/>
      <c r="D51" s="124"/>
      <c r="E51" s="125"/>
      <c r="F51" s="125"/>
      <c r="G51" s="125"/>
      <c r="H51" s="126"/>
      <c r="I51" s="123"/>
      <c r="J51" s="359"/>
      <c r="K51" s="357"/>
      <c r="L51" s="357"/>
      <c r="M51" s="357"/>
      <c r="N51" s="357"/>
      <c r="O51" s="357"/>
      <c r="P51" s="357"/>
      <c r="Q51" s="357"/>
      <c r="R51" s="357"/>
      <c r="S51" s="357"/>
      <c r="T51" s="357"/>
      <c r="U51" s="357"/>
      <c r="V51" s="357"/>
      <c r="W51" s="357"/>
      <c r="X51" s="482"/>
      <c r="Y51" s="357"/>
      <c r="Z51" s="357"/>
      <c r="AA51" s="357"/>
      <c r="AB51" s="357"/>
      <c r="AC51" s="123"/>
      <c r="AD51" s="126"/>
      <c r="AE51" s="126"/>
      <c r="AF51" s="125"/>
    </row>
    <row r="52" spans="1:32" x14ac:dyDescent="0.25">
      <c r="B52" s="28"/>
    </row>
    <row r="53" spans="1:32" x14ac:dyDescent="0.25">
      <c r="B53" s="28"/>
    </row>
    <row r="54" spans="1:32" x14ac:dyDescent="0.25">
      <c r="B54" s="28"/>
    </row>
    <row r="55" spans="1:32" x14ac:dyDescent="0.25">
      <c r="B55" s="28"/>
    </row>
    <row r="56" spans="1:32" x14ac:dyDescent="0.25">
      <c r="B56" s="28"/>
    </row>
    <row r="57" spans="1:32" x14ac:dyDescent="0.25">
      <c r="B57" s="28"/>
    </row>
    <row r="58" spans="1:32" x14ac:dyDescent="0.25">
      <c r="B58" s="28"/>
    </row>
    <row r="59" spans="1:32" x14ac:dyDescent="0.25">
      <c r="B59" s="28"/>
    </row>
    <row r="60" spans="1:32" x14ac:dyDescent="0.25">
      <c r="B60" s="28"/>
    </row>
    <row r="61" spans="1:32" x14ac:dyDescent="0.25">
      <c r="B61" s="28"/>
    </row>
    <row r="62" spans="1:32" x14ac:dyDescent="0.25">
      <c r="B62" s="28"/>
    </row>
    <row r="63" spans="1:32" x14ac:dyDescent="0.25">
      <c r="B63" s="28"/>
    </row>
    <row r="64" spans="1:32" x14ac:dyDescent="0.25">
      <c r="B64" s="28"/>
    </row>
    <row r="65" spans="2:2" x14ac:dyDescent="0.25">
      <c r="B65" s="28"/>
    </row>
    <row r="66" spans="2:2" x14ac:dyDescent="0.25">
      <c r="B66" s="28"/>
    </row>
    <row r="67" spans="2:2" x14ac:dyDescent="0.25">
      <c r="B67" s="28"/>
    </row>
    <row r="68" spans="2:2" x14ac:dyDescent="0.25">
      <c r="B68" s="28"/>
    </row>
    <row r="69" spans="2:2" x14ac:dyDescent="0.25">
      <c r="B69" s="28"/>
    </row>
    <row r="70" spans="2:2" x14ac:dyDescent="0.25">
      <c r="B70" s="28"/>
    </row>
    <row r="71" spans="2:2" x14ac:dyDescent="0.25">
      <c r="B71" s="28"/>
    </row>
    <row r="72" spans="2:2" x14ac:dyDescent="0.25">
      <c r="B72" s="28"/>
    </row>
    <row r="73" spans="2:2" x14ac:dyDescent="0.25">
      <c r="B73" s="28"/>
    </row>
    <row r="74" spans="2:2" x14ac:dyDescent="0.25">
      <c r="B74" s="28"/>
    </row>
    <row r="75" spans="2:2" x14ac:dyDescent="0.25">
      <c r="B75" s="28"/>
    </row>
    <row r="76" spans="2:2" x14ac:dyDescent="0.25">
      <c r="B76" s="28"/>
    </row>
    <row r="77" spans="2:2" x14ac:dyDescent="0.25">
      <c r="B77" s="28"/>
    </row>
    <row r="78" spans="2:2" x14ac:dyDescent="0.25">
      <c r="B78" s="28"/>
    </row>
    <row r="79" spans="2:2" x14ac:dyDescent="0.25">
      <c r="B79" s="28"/>
    </row>
    <row r="80" spans="2:2" x14ac:dyDescent="0.25">
      <c r="B80" s="28"/>
    </row>
    <row r="81" spans="2:2" x14ac:dyDescent="0.25">
      <c r="B81" s="28"/>
    </row>
    <row r="82" spans="2:2" x14ac:dyDescent="0.25">
      <c r="B82" s="28"/>
    </row>
    <row r="83" spans="2:2" x14ac:dyDescent="0.25">
      <c r="B83" s="28"/>
    </row>
    <row r="84" spans="2:2" x14ac:dyDescent="0.25">
      <c r="B84" s="28"/>
    </row>
    <row r="85" spans="2:2" x14ac:dyDescent="0.25">
      <c r="B85" s="28"/>
    </row>
    <row r="86" spans="2:2" x14ac:dyDescent="0.25">
      <c r="B86" s="28"/>
    </row>
    <row r="87" spans="2:2" x14ac:dyDescent="0.25">
      <c r="B87" s="28"/>
    </row>
    <row r="88" spans="2:2" x14ac:dyDescent="0.25">
      <c r="B88" s="28"/>
    </row>
    <row r="89" spans="2:2" x14ac:dyDescent="0.25">
      <c r="B89" s="28"/>
    </row>
    <row r="90" spans="2:2" x14ac:dyDescent="0.25">
      <c r="B90" s="28"/>
    </row>
    <row r="91" spans="2:2" x14ac:dyDescent="0.25">
      <c r="B91" s="28"/>
    </row>
    <row r="92" spans="2:2" x14ac:dyDescent="0.25">
      <c r="B92" s="28"/>
    </row>
    <row r="93" spans="2:2" x14ac:dyDescent="0.25">
      <c r="B93" s="28"/>
    </row>
    <row r="94" spans="2:2" x14ac:dyDescent="0.25">
      <c r="B94" s="28"/>
    </row>
    <row r="95" spans="2:2" x14ac:dyDescent="0.25">
      <c r="B95" s="28"/>
    </row>
    <row r="96" spans="2:2" x14ac:dyDescent="0.25">
      <c r="B96" s="28"/>
    </row>
    <row r="97" spans="2:2" x14ac:dyDescent="0.25">
      <c r="B97" s="28"/>
    </row>
    <row r="98" spans="2:2" x14ac:dyDescent="0.25">
      <c r="B98" s="28"/>
    </row>
    <row r="99" spans="2:2" x14ac:dyDescent="0.25">
      <c r="B99" s="28"/>
    </row>
    <row r="100" spans="2:2" x14ac:dyDescent="0.25">
      <c r="B100" s="28"/>
    </row>
    <row r="101" spans="2:2" x14ac:dyDescent="0.25">
      <c r="B101" s="28"/>
    </row>
    <row r="102" spans="2:2" x14ac:dyDescent="0.25">
      <c r="B102" s="28"/>
    </row>
    <row r="103" spans="2:2" x14ac:dyDescent="0.25">
      <c r="B103" s="28"/>
    </row>
    <row r="104" spans="2:2" x14ac:dyDescent="0.25">
      <c r="B104" s="28"/>
    </row>
    <row r="105" spans="2:2" x14ac:dyDescent="0.25">
      <c r="B105" s="28"/>
    </row>
    <row r="106" spans="2:2" x14ac:dyDescent="0.25">
      <c r="B106" s="28"/>
    </row>
    <row r="107" spans="2:2" x14ac:dyDescent="0.25">
      <c r="B107" s="28"/>
    </row>
    <row r="108" spans="2:2" x14ac:dyDescent="0.25">
      <c r="B108" s="28"/>
    </row>
    <row r="109" spans="2:2" x14ac:dyDescent="0.25">
      <c r="B109" s="28"/>
    </row>
    <row r="110" spans="2:2" x14ac:dyDescent="0.25">
      <c r="B110" s="28"/>
    </row>
    <row r="111" spans="2:2" x14ac:dyDescent="0.25">
      <c r="B111" s="28"/>
    </row>
    <row r="112" spans="2:2" x14ac:dyDescent="0.25">
      <c r="B112" s="28"/>
    </row>
    <row r="113" spans="2:2" x14ac:dyDescent="0.25">
      <c r="B113" s="28"/>
    </row>
    <row r="114" spans="2:2" x14ac:dyDescent="0.25">
      <c r="B114" s="28"/>
    </row>
    <row r="115" spans="2:2" x14ac:dyDescent="0.25">
      <c r="B115" s="28"/>
    </row>
    <row r="116" spans="2:2" x14ac:dyDescent="0.25">
      <c r="B116" s="28"/>
    </row>
    <row r="117" spans="2:2" x14ac:dyDescent="0.25">
      <c r="B117" s="28"/>
    </row>
    <row r="118" spans="2:2" x14ac:dyDescent="0.25">
      <c r="B118" s="28"/>
    </row>
    <row r="119" spans="2:2" x14ac:dyDescent="0.25">
      <c r="B119" s="28"/>
    </row>
    <row r="120" spans="2:2" x14ac:dyDescent="0.25">
      <c r="B120" s="28"/>
    </row>
    <row r="121" spans="2:2" x14ac:dyDescent="0.25">
      <c r="B121" s="28"/>
    </row>
    <row r="122" spans="2:2" x14ac:dyDescent="0.25">
      <c r="B122" s="28"/>
    </row>
    <row r="123" spans="2:2" x14ac:dyDescent="0.25">
      <c r="B123" s="28"/>
    </row>
    <row r="124" spans="2:2" x14ac:dyDescent="0.25">
      <c r="B124" s="28"/>
    </row>
    <row r="125" spans="2:2" x14ac:dyDescent="0.25">
      <c r="B125" s="28"/>
    </row>
    <row r="126" spans="2:2" x14ac:dyDescent="0.25">
      <c r="B126" s="28"/>
    </row>
    <row r="127" spans="2:2" x14ac:dyDescent="0.25">
      <c r="B127" s="28"/>
    </row>
    <row r="128" spans="2:2" x14ac:dyDescent="0.25">
      <c r="B128" s="28"/>
    </row>
    <row r="129" spans="2:2" x14ac:dyDescent="0.25">
      <c r="B129" s="28"/>
    </row>
    <row r="130" spans="2:2" x14ac:dyDescent="0.25">
      <c r="B130" s="28"/>
    </row>
    <row r="131" spans="2:2" x14ac:dyDescent="0.25">
      <c r="B131" s="28"/>
    </row>
    <row r="132" spans="2:2" x14ac:dyDescent="0.25">
      <c r="B132" s="28"/>
    </row>
    <row r="133" spans="2:2" x14ac:dyDescent="0.25">
      <c r="B133" s="28"/>
    </row>
    <row r="134" spans="2:2" x14ac:dyDescent="0.25">
      <c r="B134" s="28"/>
    </row>
  </sheetData>
  <sortState xmlns:xlrd2="http://schemas.microsoft.com/office/spreadsheetml/2017/richdata2" ref="B6:I9">
    <sortCondition ref="I6:I9"/>
  </sortState>
  <mergeCells count="62">
    <mergeCell ref="M3:M4"/>
    <mergeCell ref="N3:N4"/>
    <mergeCell ref="F1:F2"/>
    <mergeCell ref="A1:A50"/>
    <mergeCell ref="B1:B2"/>
    <mergeCell ref="C1:C2"/>
    <mergeCell ref="D1:D2"/>
    <mergeCell ref="E1:E2"/>
    <mergeCell ref="B3:B4"/>
    <mergeCell ref="C3:C4"/>
    <mergeCell ref="D3:D4"/>
    <mergeCell ref="E3:E4"/>
    <mergeCell ref="T1:T2"/>
    <mergeCell ref="G1:G2"/>
    <mergeCell ref="H1:H2"/>
    <mergeCell ref="I1:I2"/>
    <mergeCell ref="J1:J2"/>
    <mergeCell ref="K1:K2"/>
    <mergeCell ref="L1:L2"/>
    <mergeCell ref="M1:M2"/>
    <mergeCell ref="N1:N2"/>
    <mergeCell ref="Q1:Q2"/>
    <mergeCell ref="R1:R2"/>
    <mergeCell ref="S1:S2"/>
    <mergeCell ref="O1:O2"/>
    <mergeCell ref="P1:P2"/>
    <mergeCell ref="R3:R4"/>
    <mergeCell ref="S3:S4"/>
    <mergeCell ref="T3:T4"/>
    <mergeCell ref="X50:X51"/>
    <mergeCell ref="F3:F4"/>
    <mergeCell ref="Q3:Q4"/>
    <mergeCell ref="V3:V4"/>
    <mergeCell ref="W3:W4"/>
    <mergeCell ref="G3:G4"/>
    <mergeCell ref="H3:H4"/>
    <mergeCell ref="I3:I4"/>
    <mergeCell ref="O3:O4"/>
    <mergeCell ref="P3:P4"/>
    <mergeCell ref="J3:J4"/>
    <mergeCell ref="K3:K4"/>
    <mergeCell ref="L3:L4"/>
    <mergeCell ref="AD1:AD2"/>
    <mergeCell ref="AE1:AE2"/>
    <mergeCell ref="AC1:AC2"/>
    <mergeCell ref="Y1:Y2"/>
    <mergeCell ref="Z3:Z4"/>
    <mergeCell ref="Y3:Y4"/>
    <mergeCell ref="AA1:AA2"/>
    <mergeCell ref="AB1:AB2"/>
    <mergeCell ref="Z1:Z2"/>
    <mergeCell ref="AD3:AD4"/>
    <mergeCell ref="AE3:AE4"/>
    <mergeCell ref="AC3:AC4"/>
    <mergeCell ref="AA3:AA4"/>
    <mergeCell ref="AB3:AB4"/>
    <mergeCell ref="U1:U2"/>
    <mergeCell ref="U3:U4"/>
    <mergeCell ref="V1:V2"/>
    <mergeCell ref="X1:X2"/>
    <mergeCell ref="X3:X4"/>
    <mergeCell ref="W1:W2"/>
  </mergeCells>
  <conditionalFormatting sqref="C20:C27">
    <cfRule type="duplicateValues" dxfId="68" priority="513"/>
  </conditionalFormatting>
  <conditionalFormatting sqref="C26:C30 C32:C33">
    <cfRule type="duplicateValues" dxfId="67" priority="514"/>
  </conditionalFormatting>
  <conditionalFormatting sqref="C39">
    <cfRule type="duplicateValues" dxfId="66" priority="516"/>
    <cfRule type="duplicateValues" dxfId="65" priority="517"/>
  </conditionalFormatting>
  <conditionalFormatting sqref="C40">
    <cfRule type="duplicateValues" dxfId="64" priority="518"/>
    <cfRule type="duplicateValues" dxfId="63" priority="519"/>
  </conditionalFormatting>
  <conditionalFormatting sqref="C41:C42 C34:C39">
    <cfRule type="duplicateValues" dxfId="62" priority="520"/>
  </conditionalFormatting>
  <conditionalFormatting sqref="C41:C1048576 C32:C36 C1:C21">
    <cfRule type="duplicateValues" dxfId="61" priority="522"/>
  </conditionalFormatting>
  <conditionalFormatting sqref="J6:AE49">
    <cfRule type="cellIs" dxfId="60" priority="1" operator="lessThan">
      <formula>1</formula>
    </cfRule>
  </conditionalFormatting>
  <pageMargins left="0.25" right="0.25" top="0.75" bottom="0.75" header="0.3" footer="0.3"/>
  <pageSetup paperSize="9" scale="44" fitToHeight="0" pageOrder="overThenDown"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EE2E1-0906-42A7-9B55-934076DE387A}">
  <sheetPr>
    <tabColor theme="9" tint="-0.249977111117893"/>
    <pageSetUpPr fitToPage="1"/>
  </sheetPr>
  <dimension ref="A1:AD129"/>
  <sheetViews>
    <sheetView zoomScale="80" zoomScaleNormal="80" zoomScaleSheetLayoutView="90" workbookViewId="0">
      <selection activeCell="B6" sqref="B6:D6"/>
    </sheetView>
  </sheetViews>
  <sheetFormatPr defaultColWidth="14.44140625" defaultRowHeight="13.8" x14ac:dyDescent="0.25"/>
  <cols>
    <col min="1" max="1" width="3.6640625" style="4" bestFit="1" customWidth="1"/>
    <col min="2" max="2" width="20.5546875" style="5" bestFit="1" customWidth="1"/>
    <col min="3" max="3" width="26.33203125" style="5" bestFit="1" customWidth="1"/>
    <col min="4" max="4" width="16.6640625" style="5" bestFit="1" customWidth="1"/>
    <col min="5" max="5" width="11.109375" style="4" bestFit="1" customWidth="1"/>
    <col min="6" max="6" width="4.5546875" style="4" bestFit="1" customWidth="1"/>
    <col min="7" max="7" width="6.6640625" style="4" bestFit="1" customWidth="1"/>
    <col min="8" max="8" width="6.5546875" style="6" bestFit="1" customWidth="1"/>
    <col min="9" max="9" width="8" style="2" bestFit="1" customWidth="1"/>
    <col min="10" max="11" width="8.33203125" style="2" bestFit="1" customWidth="1"/>
    <col min="12" max="14" width="8.6640625" style="2" bestFit="1" customWidth="1"/>
    <col min="15" max="16" width="8.5546875" style="2" customWidth="1"/>
    <col min="17" max="17" width="8.6640625" style="2" bestFit="1" customWidth="1"/>
    <col min="18" max="18" width="7.5546875" style="2" bestFit="1" customWidth="1"/>
    <col min="19" max="19" width="8.5546875" style="2" bestFit="1" customWidth="1"/>
    <col min="20" max="20" width="8.6640625" style="2" bestFit="1" customWidth="1"/>
    <col min="21" max="21" width="8.6640625" style="2" customWidth="1"/>
    <col min="22" max="22" width="8.6640625" style="2" bestFit="1" customWidth="1"/>
    <col min="23" max="23" width="8.5546875" style="2" bestFit="1" customWidth="1"/>
    <col min="24" max="24" width="8" style="2" bestFit="1" customWidth="1"/>
    <col min="25" max="25" width="9" style="2" bestFit="1" customWidth="1"/>
    <col min="26" max="26" width="7.88671875" style="2" bestFit="1" customWidth="1"/>
    <col min="27" max="27" width="8.5546875" style="2" bestFit="1" customWidth="1"/>
    <col min="28" max="28" width="8" style="2" bestFit="1" customWidth="1"/>
    <col min="29" max="29" width="8.44140625" style="2" bestFit="1" customWidth="1"/>
    <col min="30" max="16384" width="14.44140625" style="4"/>
  </cols>
  <sheetData>
    <row r="1" spans="1:30" s="3" customFormat="1" ht="12.75" customHeight="1" x14ac:dyDescent="0.25">
      <c r="A1" s="492" t="s">
        <v>141</v>
      </c>
      <c r="B1" s="493" t="s">
        <v>105</v>
      </c>
      <c r="C1" s="493" t="s">
        <v>109</v>
      </c>
      <c r="D1" s="493" t="s">
        <v>0</v>
      </c>
      <c r="E1" s="493" t="s">
        <v>1</v>
      </c>
      <c r="F1" s="483" t="s">
        <v>91</v>
      </c>
      <c r="G1" s="487" t="s">
        <v>89</v>
      </c>
      <c r="H1" s="488" t="s">
        <v>3</v>
      </c>
      <c r="I1" s="489" t="s">
        <v>21</v>
      </c>
      <c r="J1" s="490" t="s">
        <v>172</v>
      </c>
      <c r="K1" s="475" t="s">
        <v>140</v>
      </c>
      <c r="L1" s="475" t="s">
        <v>135</v>
      </c>
      <c r="M1" s="475" t="s">
        <v>134</v>
      </c>
      <c r="N1" s="475" t="s">
        <v>168</v>
      </c>
      <c r="O1" s="475" t="s">
        <v>169</v>
      </c>
      <c r="P1" s="475" t="s">
        <v>136</v>
      </c>
      <c r="Q1" s="475" t="s">
        <v>137</v>
      </c>
      <c r="R1" s="475" t="s">
        <v>170</v>
      </c>
      <c r="S1" s="475" t="s">
        <v>138</v>
      </c>
      <c r="T1" s="475" t="s">
        <v>142</v>
      </c>
      <c r="U1" s="475" t="s">
        <v>139</v>
      </c>
      <c r="V1" s="475" t="s">
        <v>171</v>
      </c>
      <c r="W1" s="475" t="s">
        <v>1232</v>
      </c>
      <c r="X1" s="475" t="s">
        <v>1327</v>
      </c>
      <c r="Y1" s="475"/>
      <c r="Z1" s="475"/>
      <c r="AA1" s="475"/>
      <c r="AB1" s="475"/>
      <c r="AC1" s="475"/>
      <c r="AD1" s="122"/>
    </row>
    <row r="2" spans="1:30" s="3" customFormat="1" ht="12.75" customHeight="1" x14ac:dyDescent="0.25">
      <c r="A2" s="492"/>
      <c r="B2" s="494"/>
      <c r="C2" s="494"/>
      <c r="D2" s="494"/>
      <c r="E2" s="494"/>
      <c r="F2" s="483"/>
      <c r="G2" s="484"/>
      <c r="H2" s="483"/>
      <c r="I2" s="485"/>
      <c r="J2" s="491"/>
      <c r="K2" s="476"/>
      <c r="L2" s="476"/>
      <c r="M2" s="476"/>
      <c r="N2" s="476"/>
      <c r="O2" s="476"/>
      <c r="P2" s="476"/>
      <c r="Q2" s="476"/>
      <c r="R2" s="476"/>
      <c r="S2" s="476"/>
      <c r="T2" s="476"/>
      <c r="U2" s="476"/>
      <c r="V2" s="476"/>
      <c r="W2" s="476"/>
      <c r="X2" s="476"/>
      <c r="Y2" s="476"/>
      <c r="Z2" s="476"/>
      <c r="AA2" s="476"/>
      <c r="AB2" s="476"/>
      <c r="AC2" s="476"/>
      <c r="AD2" s="122"/>
    </row>
    <row r="3" spans="1:30" s="3" customFormat="1" ht="12.75" customHeight="1" x14ac:dyDescent="0.25">
      <c r="A3" s="492"/>
      <c r="B3" s="494" t="s">
        <v>4</v>
      </c>
      <c r="C3" s="494" t="s">
        <v>5</v>
      </c>
      <c r="D3" s="494" t="s">
        <v>9</v>
      </c>
      <c r="E3" s="494" t="s">
        <v>6</v>
      </c>
      <c r="F3" s="483" t="s">
        <v>2</v>
      </c>
      <c r="G3" s="484" t="s">
        <v>90</v>
      </c>
      <c r="H3" s="483" t="s">
        <v>7</v>
      </c>
      <c r="I3" s="485" t="s">
        <v>20</v>
      </c>
      <c r="J3" s="486" t="s">
        <v>144</v>
      </c>
      <c r="K3" s="477">
        <v>44990</v>
      </c>
      <c r="L3" s="477" t="s">
        <v>161</v>
      </c>
      <c r="M3" s="477" t="s">
        <v>162</v>
      </c>
      <c r="N3" s="477" t="s">
        <v>163</v>
      </c>
      <c r="O3" s="477" t="s">
        <v>152</v>
      </c>
      <c r="P3" s="477">
        <v>45102</v>
      </c>
      <c r="Q3" s="477" t="s">
        <v>164</v>
      </c>
      <c r="R3" s="477" t="s">
        <v>165</v>
      </c>
      <c r="S3" s="477" t="s">
        <v>156</v>
      </c>
      <c r="T3" s="477" t="s">
        <v>166</v>
      </c>
      <c r="U3" s="477" t="s">
        <v>167</v>
      </c>
      <c r="V3" s="477" t="s">
        <v>159</v>
      </c>
      <c r="W3" s="477" t="s">
        <v>160</v>
      </c>
      <c r="X3" s="477">
        <v>45139</v>
      </c>
      <c r="Y3" s="477"/>
      <c r="Z3" s="477"/>
      <c r="AA3" s="477"/>
      <c r="AB3" s="477"/>
      <c r="AC3" s="477"/>
      <c r="AD3" s="122"/>
    </row>
    <row r="4" spans="1:30" s="2" customFormat="1" ht="12.75" customHeight="1" x14ac:dyDescent="0.25">
      <c r="A4" s="492"/>
      <c r="B4" s="494" t="s">
        <v>4</v>
      </c>
      <c r="C4" s="494"/>
      <c r="D4" s="494"/>
      <c r="E4" s="494"/>
      <c r="F4" s="483"/>
      <c r="G4" s="484"/>
      <c r="H4" s="483"/>
      <c r="I4" s="485"/>
      <c r="J4" s="486"/>
      <c r="K4" s="477"/>
      <c r="L4" s="477"/>
      <c r="M4" s="477"/>
      <c r="N4" s="477"/>
      <c r="O4" s="477"/>
      <c r="P4" s="477"/>
      <c r="Q4" s="477"/>
      <c r="R4" s="477"/>
      <c r="S4" s="477"/>
      <c r="T4" s="477"/>
      <c r="U4" s="477"/>
      <c r="V4" s="477"/>
      <c r="W4" s="477"/>
      <c r="X4" s="477"/>
      <c r="Y4" s="477"/>
      <c r="Z4" s="477"/>
      <c r="AA4" s="477"/>
      <c r="AB4" s="477"/>
      <c r="AC4" s="477"/>
      <c r="AD4" s="123"/>
    </row>
    <row r="5" spans="1:30" s="2" customFormat="1" ht="16.2" thickBot="1" x14ac:dyDescent="0.3">
      <c r="A5" s="492"/>
      <c r="B5" s="128" t="s">
        <v>96</v>
      </c>
      <c r="C5" s="128" t="s">
        <v>97</v>
      </c>
      <c r="D5" s="128" t="s">
        <v>9</v>
      </c>
      <c r="E5" s="128" t="s">
        <v>6</v>
      </c>
      <c r="F5" s="129" t="s">
        <v>2</v>
      </c>
      <c r="G5" s="130" t="s">
        <v>28</v>
      </c>
      <c r="H5" s="131" t="s">
        <v>7</v>
      </c>
      <c r="I5" s="132" t="s">
        <v>8</v>
      </c>
      <c r="J5" s="252" t="s">
        <v>116</v>
      </c>
      <c r="K5" s="253" t="s">
        <v>116</v>
      </c>
      <c r="L5" s="253" t="s">
        <v>116</v>
      </c>
      <c r="M5" s="253" t="s">
        <v>116</v>
      </c>
      <c r="N5" s="253" t="s">
        <v>116</v>
      </c>
      <c r="O5" s="253" t="s">
        <v>116</v>
      </c>
      <c r="P5" s="253" t="s">
        <v>116</v>
      </c>
      <c r="Q5" s="253" t="s">
        <v>116</v>
      </c>
      <c r="R5" s="253" t="s">
        <v>116</v>
      </c>
      <c r="S5" s="253" t="s">
        <v>116</v>
      </c>
      <c r="T5" s="253" t="s">
        <v>116</v>
      </c>
      <c r="U5" s="253" t="s">
        <v>116</v>
      </c>
      <c r="V5" s="253" t="s">
        <v>116</v>
      </c>
      <c r="W5" s="410" t="s">
        <v>116</v>
      </c>
      <c r="X5" s="253" t="s">
        <v>116</v>
      </c>
      <c r="Y5" s="253" t="s">
        <v>116</v>
      </c>
      <c r="Z5" s="253" t="s">
        <v>116</v>
      </c>
      <c r="AA5" s="253" t="s">
        <v>116</v>
      </c>
      <c r="AB5" s="253" t="s">
        <v>116</v>
      </c>
      <c r="AC5" s="253" t="s">
        <v>116</v>
      </c>
      <c r="AD5" s="123"/>
    </row>
    <row r="6" spans="1:30" s="3" customFormat="1" x14ac:dyDescent="0.25">
      <c r="A6" s="492"/>
      <c r="B6" s="573" t="s">
        <v>313</v>
      </c>
      <c r="C6" s="574" t="s">
        <v>314</v>
      </c>
      <c r="D6" s="574" t="s">
        <v>68</v>
      </c>
      <c r="E6" s="575">
        <v>45032</v>
      </c>
      <c r="F6" s="576">
        <v>15</v>
      </c>
      <c r="G6" s="577">
        <f t="shared" ref="G6:G39" si="0">COUNTIF(J6:AD6,"&gt;0")</f>
        <v>9</v>
      </c>
      <c r="H6" s="578">
        <f t="shared" ref="H6:H39" si="1">SUM(J6:AE6)</f>
        <v>70</v>
      </c>
      <c r="I6" s="576">
        <f t="shared" ref="I6:I39" si="2">RANK(H6,$H$6:$H$45)</f>
        <v>1</v>
      </c>
      <c r="J6" s="376">
        <f>_xlfn.IFNA(VLOOKUP(CONCATENATE($J$5,$B6,$C6),CAP!$A$6:$N$200,14,FALSE),0)</f>
        <v>0</v>
      </c>
      <c r="K6" s="98">
        <f>_xlfn.IFNA(VLOOKUP(CONCATENATE($K$5,$B6,$C6),ALB!$A$6:$N$200,14,FALSE),0)</f>
        <v>9</v>
      </c>
      <c r="L6" s="98">
        <f>_xlfn.IFNA(VLOOKUP(CONCATENATE($L$5,$B6,$C6),'ESP1'!$A$6:$N$200,14,FALSE),0)</f>
        <v>9</v>
      </c>
      <c r="M6" s="98">
        <f>_xlfn.IFNA(VLOOKUP(CONCATENATE($M$5,$B6,$C6),DARD!$A$6:$N$135,14,FALSE),0)</f>
        <v>0</v>
      </c>
      <c r="N6" s="98">
        <f>_xlfn.IFNA(VLOOKUP(CONCATENATE($N$5,$B6,$C6),AVON!$A$6:$N$144,14,FALSE),0)</f>
        <v>0</v>
      </c>
      <c r="O6" s="98">
        <f>_xlfn.IFNA(VLOOKUP(CONCATENATE($O$5,$B6,$C6),MUR!$A$6:$N$203,14,FALSE),0)</f>
        <v>7</v>
      </c>
      <c r="P6" s="98">
        <f>_xlfn.IFNA(VLOOKUP(CONCATENATE($P$5,$B6,$C6),BAL!$A$6:$N$200,14,FALSE),0)</f>
        <v>6</v>
      </c>
      <c r="Q6" s="98">
        <f>_xlfn.IFNA(VLOOKUP(CONCATENATE($Q$5,$B6,$C6),KAL!$A$6:$N$199,14,FALSE),0)</f>
        <v>0</v>
      </c>
      <c r="R6" s="98">
        <f>_xlfn.IFNA(VLOOKUP(CONCATENATE($R$5,$B6,$C6),KEL!$A$6:$N$200,14,FALSE),0)</f>
        <v>8</v>
      </c>
      <c r="S6" s="98">
        <f>_xlfn.IFNA(VLOOKUP(CONCATENATE($S$5,$B6,$C6),'ESP2'!$A$6:$N$194,14,FALSE),0)</f>
        <v>0</v>
      </c>
      <c r="T6" s="340">
        <f>_xlfn.IFNA(VLOOKUP(CONCATENATE($T$5,$B6,$C6),MOON!$A$6:$N$198,14,FALSE),0)</f>
        <v>0</v>
      </c>
      <c r="U6" s="105">
        <f>_xlfn.IFNA(VLOOKUP(CONCATENATE($U$5,$B6,$C6),DRY!$A$8:$N$198,14,FALSE),0)</f>
        <v>5</v>
      </c>
      <c r="V6" s="327">
        <f>_xlfn.IFNA(VLOOKUP(CONCATENATE($W$5,$B6,$C6),WALL!$A$6:$N$198,14,FALSE),0)</f>
        <v>7</v>
      </c>
      <c r="W6" s="105">
        <f>_xlfn.IFNA(VLOOKUP(CONCATENATE($W$5,$B6,$C6),'23SC'!$A$6:$N$198,14,FALSE),0)</f>
        <v>14</v>
      </c>
      <c r="X6" s="98">
        <f>_xlfn.IFNA(VLOOKUP(CONCATENATE($X$5,$B6,$C6),GID!$A$6:$N$198,14,FALSE),0)</f>
        <v>5</v>
      </c>
      <c r="Y6" s="98"/>
      <c r="Z6" s="98"/>
      <c r="AA6" s="98"/>
      <c r="AB6" s="98">
        <f>_xlfn.IFNA(VLOOKUP(CONCATENATE($AB$5,$B6,$C6),Spare3!$A$6:$N$198,14,FALSE),0)</f>
        <v>0</v>
      </c>
      <c r="AC6" s="98">
        <f>_xlfn.IFNA(VLOOKUP(CONCATENATE($AC$5,$B6,$C6),Spare4!$A$6:$N$200,14,FALSE),0)</f>
        <v>0</v>
      </c>
      <c r="AD6" s="123"/>
    </row>
    <row r="7" spans="1:30" s="3" customFormat="1" x14ac:dyDescent="0.25">
      <c r="A7" s="492"/>
      <c r="B7" s="579" t="s">
        <v>727</v>
      </c>
      <c r="C7" s="580" t="s">
        <v>728</v>
      </c>
      <c r="D7" s="580" t="s">
        <v>990</v>
      </c>
      <c r="E7" s="581">
        <v>45122</v>
      </c>
      <c r="F7" s="582">
        <v>13</v>
      </c>
      <c r="G7" s="583">
        <f t="shared" si="0"/>
        <v>4</v>
      </c>
      <c r="H7" s="584">
        <f t="shared" si="1"/>
        <v>32</v>
      </c>
      <c r="I7" s="585">
        <f t="shared" si="2"/>
        <v>2</v>
      </c>
      <c r="J7" s="377">
        <f>_xlfn.IFNA(VLOOKUP(CONCATENATE($J$5,$B7,$C7),CAP!$A$6:$N$200,14,FALSE),0)</f>
        <v>0</v>
      </c>
      <c r="K7" s="105">
        <f>_xlfn.IFNA(VLOOKUP(CONCATENATE($K$5,$B7,$C7),ALB!$A$6:$N$200,14,FALSE),0)</f>
        <v>0</v>
      </c>
      <c r="L7" s="105">
        <f>_xlfn.IFNA(VLOOKUP(CONCATENATE($L$5,$B7,$C7),'ESP1'!$A$6:$N$200,14,FALSE),0)</f>
        <v>0</v>
      </c>
      <c r="M7" s="105">
        <f>_xlfn.IFNA(VLOOKUP(CONCATENATE($M$5,$B7,$C7),DARD!$A$6:$N$135,14,FALSE),0)</f>
        <v>0</v>
      </c>
      <c r="N7" s="105">
        <f>_xlfn.IFNA(VLOOKUP(CONCATENATE($N$5,$B7,$C7),AVON!$A$6:$N$144,14,FALSE),0)</f>
        <v>4</v>
      </c>
      <c r="O7" s="105">
        <f>_xlfn.IFNA(VLOOKUP(CONCATENATE($O$5,$B7,$C7),MUR!$A$6:$N$203,14,FALSE),0)</f>
        <v>0</v>
      </c>
      <c r="P7" s="105">
        <f>_xlfn.IFNA(VLOOKUP(CONCATENATE($P$5,$B7,$C7),BAL!$A$6:$N$200,14,FALSE),0)</f>
        <v>7</v>
      </c>
      <c r="Q7" s="105">
        <f>_xlfn.IFNA(VLOOKUP(CONCATENATE($Q$5,$B7,$C7),KAL!$A$6:$N$199,14,FALSE),0)</f>
        <v>0</v>
      </c>
      <c r="R7" s="105">
        <f>_xlfn.IFNA(VLOOKUP(CONCATENATE($R$5,$B7,$C7),KEL!$A$6:$N$200,14,FALSE),0)</f>
        <v>0</v>
      </c>
      <c r="S7" s="105">
        <f>_xlfn.IFNA(VLOOKUP(CONCATENATE($S$5,$B7,$C7),'ESP2'!$A$6:$N$194,14,FALSE),0)</f>
        <v>0</v>
      </c>
      <c r="T7" s="105">
        <f>_xlfn.IFNA(VLOOKUP(CONCATENATE($T$5,$B7,$C7),MOON!$A$6:$N$198,14,FALSE),0)</f>
        <v>0</v>
      </c>
      <c r="U7" s="105">
        <f>_xlfn.IFNA(VLOOKUP(CONCATENATE($U$5,$B7,$C7),DRY!$A$8:$N$198,14,FALSE),0)</f>
        <v>7</v>
      </c>
      <c r="V7" s="105">
        <f>_xlfn.IFNA(VLOOKUP(CONCATENATE($W$5,$B7,$C7),WALL!$A$6:$N$198,14,FALSE),0)</f>
        <v>0</v>
      </c>
      <c r="W7" s="105">
        <f>_xlfn.IFNA(VLOOKUP(CONCATENATE($W$5,$B7,$C7),'23SC'!$A$6:$N$198,14,FALSE),0)</f>
        <v>14</v>
      </c>
      <c r="X7" s="105">
        <f>_xlfn.IFNA(VLOOKUP(CONCATENATE($X$5,$B7,$C7),GID!$A$6:$N$198,14,FALSE),0)</f>
        <v>0</v>
      </c>
      <c r="Y7" s="105"/>
      <c r="Z7" s="105"/>
      <c r="AA7" s="105"/>
      <c r="AB7" s="105">
        <f>_xlfn.IFNA(VLOOKUP(CONCATENATE($AB$5,$B7,$C7),Spare3!$A$6:$N$198,14,FALSE),0)</f>
        <v>0</v>
      </c>
      <c r="AC7" s="105">
        <f>_xlfn.IFNA(VLOOKUP(CONCATENATE($AC$5,$B7,$C7),Spare4!$A$6:$N$200,14,FALSE),0)</f>
        <v>0</v>
      </c>
      <c r="AD7" s="123"/>
    </row>
    <row r="8" spans="1:30" s="3" customFormat="1" x14ac:dyDescent="0.25">
      <c r="A8" s="492"/>
      <c r="B8" s="579" t="s">
        <v>302</v>
      </c>
      <c r="C8" s="586" t="s">
        <v>1336</v>
      </c>
      <c r="D8" s="586" t="s">
        <v>303</v>
      </c>
      <c r="E8" s="587">
        <v>45062</v>
      </c>
      <c r="F8" s="585">
        <v>16</v>
      </c>
      <c r="G8" s="583">
        <f t="shared" si="0"/>
        <v>6</v>
      </c>
      <c r="H8" s="584">
        <f t="shared" si="1"/>
        <v>28</v>
      </c>
      <c r="I8" s="585">
        <f t="shared" si="2"/>
        <v>3</v>
      </c>
      <c r="J8" s="377">
        <f>_xlfn.IFNA(VLOOKUP(CONCATENATE($J$5,$B8,$C8),CAP!$A$6:$N$200,14,FALSE),0)</f>
        <v>0</v>
      </c>
      <c r="K8" s="105">
        <f>_xlfn.IFNA(VLOOKUP(CONCATENATE($K$5,$B8,$C8),ALB!$A$6:$N$200,14,FALSE),0)</f>
        <v>0</v>
      </c>
      <c r="L8" s="105">
        <f>_xlfn.IFNA(VLOOKUP(CONCATENATE($L$5,$B8,$C8),'ESP1'!$A$6:$N$200,14,FALSE),0)</f>
        <v>0</v>
      </c>
      <c r="M8" s="105">
        <f>_xlfn.IFNA(VLOOKUP(CONCATENATE($M$5,$B8,$C8),DARD!$A$6:$N$135,14,FALSE),0)</f>
        <v>0</v>
      </c>
      <c r="N8" s="105">
        <f>_xlfn.IFNA(VLOOKUP(CONCATENATE($N$5,$B8,$C8),AVON!$A$6:$N$144,14,FALSE),0)</f>
        <v>4</v>
      </c>
      <c r="O8" s="105">
        <f>_xlfn.IFNA(VLOOKUP(CONCATENATE($O$5,$B8,$C8),MUR!$A$6:$N$203,14,FALSE),0)</f>
        <v>0</v>
      </c>
      <c r="P8" s="105">
        <f>_xlfn.IFNA(VLOOKUP(CONCATENATE($P$5,$B8,$C8),BAL!$A$6:$N$200,14,FALSE),0)</f>
        <v>0</v>
      </c>
      <c r="Q8" s="105">
        <f>_xlfn.IFNA(VLOOKUP(CONCATENATE($Q$5,$B8,$C8),KAL!$A$6:$N$199,14,FALSE),0)</f>
        <v>4</v>
      </c>
      <c r="R8" s="105">
        <f>_xlfn.IFNA(VLOOKUP(CONCATENATE($R$5,$B8,$C8),KEL!$A$6:$N$200,14,FALSE),0)</f>
        <v>3</v>
      </c>
      <c r="S8" s="105">
        <f>_xlfn.IFNA(VLOOKUP(CONCATENATE($S$5,$B8,$C8),'ESP2'!$A$6:$N$194,14,FALSE),0)</f>
        <v>0</v>
      </c>
      <c r="T8" s="105">
        <f>_xlfn.IFNA(VLOOKUP(CONCATENATE($T$5,$B8,$C8),MOON!$A$6:$N$198,14,FALSE),0)</f>
        <v>4</v>
      </c>
      <c r="U8" s="105">
        <f>_xlfn.IFNA(VLOOKUP(CONCATENATE($U$5,$B8,$C8),DRY!$A$8:$N$198,14,FALSE),0)</f>
        <v>0</v>
      </c>
      <c r="V8" s="105">
        <f>_xlfn.IFNA(VLOOKUP(CONCATENATE($W$5,$B8,$C8),WALL!$A$6:$N$198,14,FALSE),0)</f>
        <v>3</v>
      </c>
      <c r="W8" s="105">
        <f>_xlfn.IFNA(VLOOKUP(CONCATENATE($W$5,$B8,$C8),'23SC'!$A$6:$N$198,14,FALSE),0)</f>
        <v>10</v>
      </c>
      <c r="X8" s="105">
        <f>_xlfn.IFNA(VLOOKUP(CONCATENATE($X$5,$B8,$C8),GID!$A$6:$N$198,14,FALSE),0)</f>
        <v>0</v>
      </c>
      <c r="Y8" s="105"/>
      <c r="Z8" s="105"/>
      <c r="AA8" s="105"/>
      <c r="AB8" s="105">
        <f>_xlfn.IFNA(VLOOKUP(CONCATENATE($AB$5,$B8,$C8),Spare3!$A$6:$N$198,14,FALSE),0)</f>
        <v>0</v>
      </c>
      <c r="AC8" s="105">
        <f>_xlfn.IFNA(VLOOKUP(CONCATENATE($AC$5,$B8,$C8),Spare4!$A$6:$N$200,14,FALSE),0)</f>
        <v>0</v>
      </c>
      <c r="AD8" s="123"/>
    </row>
    <row r="9" spans="1:30" s="3" customFormat="1" x14ac:dyDescent="0.25">
      <c r="A9" s="492"/>
      <c r="B9" s="579" t="s">
        <v>268</v>
      </c>
      <c r="C9" s="586" t="s">
        <v>269</v>
      </c>
      <c r="D9" s="586" t="s">
        <v>270</v>
      </c>
      <c r="E9" s="587">
        <v>45028</v>
      </c>
      <c r="F9" s="585">
        <v>13</v>
      </c>
      <c r="G9" s="583">
        <f t="shared" si="0"/>
        <v>4</v>
      </c>
      <c r="H9" s="584">
        <f t="shared" si="1"/>
        <v>17</v>
      </c>
      <c r="I9" s="585">
        <f t="shared" si="2"/>
        <v>4</v>
      </c>
      <c r="J9" s="377">
        <f>_xlfn.IFNA(VLOOKUP(CONCATENATE($J$5,$B9,$C9),CAP!$A$6:$N$200,14,FALSE),0)</f>
        <v>2</v>
      </c>
      <c r="K9" s="105">
        <f>_xlfn.IFNA(VLOOKUP(CONCATENATE($K$5,$B9,$C9),ALB!$A$6:$N$200,14,FALSE),0)</f>
        <v>0</v>
      </c>
      <c r="L9" s="105">
        <f>_xlfn.IFNA(VLOOKUP(CONCATENATE($L$5,$B9,$C9),'ESP1'!$A$6:$N$200,14,FALSE),0)</f>
        <v>0</v>
      </c>
      <c r="M9" s="105">
        <f>_xlfn.IFNA(VLOOKUP(CONCATENATE($M$5,$B9,$C9),DARD!$A$6:$N$135,14,FALSE),0)</f>
        <v>0</v>
      </c>
      <c r="N9" s="105">
        <f>_xlfn.IFNA(VLOOKUP(CONCATENATE($N$5,$B9,$C9),AVON!$A$6:$N$144,14,FALSE),0)</f>
        <v>0</v>
      </c>
      <c r="O9" s="105">
        <f>_xlfn.IFNA(VLOOKUP(CONCATENATE($O$5,$B9,$C9),MUR!$A$6:$N$203,14,FALSE),0)</f>
        <v>5</v>
      </c>
      <c r="P9" s="105">
        <f>_xlfn.IFNA(VLOOKUP(CONCATENATE($P$5,$B9,$C9),BAL!$A$6:$N$200,14,FALSE),0)</f>
        <v>0</v>
      </c>
      <c r="Q9" s="105">
        <f>_xlfn.IFNA(VLOOKUP(CONCATENATE($Q$5,$B9,$C9),KAL!$A$6:$N$199,14,FALSE),0)</f>
        <v>0</v>
      </c>
      <c r="R9" s="105">
        <f>_xlfn.IFNA(VLOOKUP(CONCATENATE($R$5,$B9,$C9),KEL!$A$6:$N$200,14,FALSE),0)</f>
        <v>0</v>
      </c>
      <c r="S9" s="105">
        <f>_xlfn.IFNA(VLOOKUP(CONCATENATE($S$5,$B9,$C9),'ESP2'!$A$6:$N$194,14,FALSE),0)</f>
        <v>0</v>
      </c>
      <c r="T9" s="105">
        <f>_xlfn.IFNA(VLOOKUP(CONCATENATE($T$5,$B9,$C9),MOON!$A$6:$N$198,14,FALSE),0)</f>
        <v>0</v>
      </c>
      <c r="U9" s="105">
        <f>_xlfn.IFNA(VLOOKUP(CONCATENATE($U$5,$B9,$C9),DRY!$A$8:$N$198,14,FALSE),0)</f>
        <v>8</v>
      </c>
      <c r="V9" s="105">
        <f>_xlfn.IFNA(VLOOKUP(CONCATENATE($W$5,$B9,$C9),WALL!$A$6:$N$198,14,FALSE),0)</f>
        <v>2</v>
      </c>
      <c r="W9" s="105">
        <f>_xlfn.IFNA(VLOOKUP(CONCATENATE($W$5,$B9,$C9),'23SC'!$A$6:$N$198,14,FALSE),0)</f>
        <v>0</v>
      </c>
      <c r="X9" s="105">
        <f>_xlfn.IFNA(VLOOKUP(CONCATENATE($X$5,$B9,$C9),GID!$A$6:$N$198,14,FALSE),0)</f>
        <v>0</v>
      </c>
      <c r="Y9" s="105"/>
      <c r="Z9" s="105"/>
      <c r="AA9" s="105"/>
      <c r="AB9" s="105">
        <f>_xlfn.IFNA(VLOOKUP(CONCATENATE($AB$5,$B9,$C9),Spare3!$A$6:$N$198,14,FALSE),0)</f>
        <v>0</v>
      </c>
      <c r="AC9" s="105">
        <f>_xlfn.IFNA(VLOOKUP(CONCATENATE($AC$5,$B9,$C9),Spare4!$A$6:$N$200,14,FALSE),0)</f>
        <v>0</v>
      </c>
      <c r="AD9" s="123"/>
    </row>
    <row r="10" spans="1:30" s="3" customFormat="1" x14ac:dyDescent="0.25">
      <c r="A10" s="492"/>
      <c r="B10" s="579" t="s">
        <v>914</v>
      </c>
      <c r="C10" s="586" t="s">
        <v>919</v>
      </c>
      <c r="D10" s="586" t="s">
        <v>991</v>
      </c>
      <c r="E10" s="587">
        <v>45130</v>
      </c>
      <c r="F10" s="585">
        <v>13</v>
      </c>
      <c r="G10" s="583">
        <f t="shared" si="0"/>
        <v>2</v>
      </c>
      <c r="H10" s="584">
        <f t="shared" si="1"/>
        <v>15</v>
      </c>
      <c r="I10" s="585">
        <f t="shared" si="2"/>
        <v>5</v>
      </c>
      <c r="J10" s="377">
        <f>_xlfn.IFNA(VLOOKUP(CONCATENATE($J$5,$B10,$C10),CAP!$A$6:$N$200,14,FALSE),0)</f>
        <v>0</v>
      </c>
      <c r="K10" s="105">
        <f>_xlfn.IFNA(VLOOKUP(CONCATENATE($K$5,$B10,$C10),ALB!$A$6:$N$200,14,FALSE),0)</f>
        <v>0</v>
      </c>
      <c r="L10" s="105">
        <f>_xlfn.IFNA(VLOOKUP(CONCATENATE($L$5,$B10,$C10),'ESP1'!$A$6:$N$200,14,FALSE),0)</f>
        <v>0</v>
      </c>
      <c r="M10" s="105">
        <f>_xlfn.IFNA(VLOOKUP(CONCATENATE($M$5,$B10,$C10),DARD!$A$6:$N$135,14,FALSE),0)</f>
        <v>0</v>
      </c>
      <c r="N10" s="105">
        <f>_xlfn.IFNA(VLOOKUP(CONCATENATE($N$5,$B10,$C10),AVON!$A$6:$N$144,14,FALSE),0)</f>
        <v>0</v>
      </c>
      <c r="O10" s="105">
        <f>_xlfn.IFNA(VLOOKUP(CONCATENATE($O$5,$B10,$C10),MUR!$A$6:$N$203,14,FALSE),0)</f>
        <v>0</v>
      </c>
      <c r="P10" s="105">
        <f>_xlfn.IFNA(VLOOKUP(CONCATENATE($P$5,$B10,$C10),BAL!$A$6:$N$200,14,FALSE),0)</f>
        <v>0</v>
      </c>
      <c r="Q10" s="105">
        <f>_xlfn.IFNA(VLOOKUP(CONCATENATE($Q$5,$B10,$C10),KAL!$A$6:$N$199,14,FALSE),0)</f>
        <v>0</v>
      </c>
      <c r="R10" s="105">
        <f>_xlfn.IFNA(VLOOKUP(CONCATENATE($R$5,$B10,$C10),KEL!$A$6:$N$200,14,FALSE),0)</f>
        <v>7</v>
      </c>
      <c r="S10" s="105">
        <f>_xlfn.IFNA(VLOOKUP(CONCATENATE($S$5,$B10,$C10),'ESP2'!$A$6:$N$194,14,FALSE),0)</f>
        <v>0</v>
      </c>
      <c r="T10" s="105">
        <f>_xlfn.IFNA(VLOOKUP(CONCATENATE($T$5,$B10,$C10),MOON!$A$6:$N$198,14,FALSE),0)</f>
        <v>8</v>
      </c>
      <c r="U10" s="105">
        <f>_xlfn.IFNA(VLOOKUP(CONCATENATE($U$5,$B10,$C10),DRY!$A$8:$N$198,14,FALSE),0)</f>
        <v>0</v>
      </c>
      <c r="V10" s="105">
        <f>_xlfn.IFNA(VLOOKUP(CONCATENATE($W$5,$B10,$C10),WALL!$A$6:$N$198,14,FALSE),0)</f>
        <v>0</v>
      </c>
      <c r="W10" s="105">
        <f>_xlfn.IFNA(VLOOKUP(CONCATENATE($W$5,$B10,$C10),'23SC'!$A$6:$N$198,14,FALSE),0)</f>
        <v>0</v>
      </c>
      <c r="X10" s="105">
        <f>_xlfn.IFNA(VLOOKUP(CONCATENATE($X$5,$B10,$C10),GID!$A$6:$N$198,14,FALSE),0)</f>
        <v>0</v>
      </c>
      <c r="Y10" s="105"/>
      <c r="Z10" s="105"/>
      <c r="AA10" s="105"/>
      <c r="AB10" s="105">
        <f>_xlfn.IFNA(VLOOKUP(CONCATENATE($AB$5,$B10,$C10),Spare3!$A$6:$N$198,14,FALSE),0)</f>
        <v>0</v>
      </c>
      <c r="AC10" s="105">
        <f>_xlfn.IFNA(VLOOKUP(CONCATENATE($AC$5,$B10,$C10),Spare4!$A$6:$N$200,14,FALSE),0)</f>
        <v>0</v>
      </c>
      <c r="AD10" s="123"/>
    </row>
    <row r="11" spans="1:30" s="3" customFormat="1" ht="14.4" thickBot="1" x14ac:dyDescent="0.3">
      <c r="A11" s="492"/>
      <c r="B11" s="593" t="s">
        <v>441</v>
      </c>
      <c r="C11" s="594" t="s">
        <v>452</v>
      </c>
      <c r="D11" s="594" t="s">
        <v>31</v>
      </c>
      <c r="E11" s="595">
        <v>45033</v>
      </c>
      <c r="F11" s="596">
        <v>15</v>
      </c>
      <c r="G11" s="597">
        <f t="shared" si="0"/>
        <v>4</v>
      </c>
      <c r="H11" s="598">
        <f t="shared" si="1"/>
        <v>11</v>
      </c>
      <c r="I11" s="596">
        <f t="shared" si="2"/>
        <v>6</v>
      </c>
      <c r="J11" s="377">
        <f>_xlfn.IFNA(VLOOKUP(CONCATENATE($J$5,$B11,$C11),CAP!$A$6:$N$200,14,FALSE),0)</f>
        <v>0</v>
      </c>
      <c r="K11" s="105">
        <f>_xlfn.IFNA(VLOOKUP(CONCATENATE($K$5,$B11,$C11),ALB!$A$6:$N$200,14,FALSE),0)</f>
        <v>0</v>
      </c>
      <c r="L11" s="105">
        <f>_xlfn.IFNA(VLOOKUP(CONCATENATE($L$5,$B11,$C11),'ESP1'!$A$6:$N$200,14,FALSE),0)</f>
        <v>0</v>
      </c>
      <c r="M11" s="105">
        <f>_xlfn.IFNA(VLOOKUP(CONCATENATE($M$5,$B11,$C11),DARD!$A$6:$N$135,14,FALSE),0)</f>
        <v>2</v>
      </c>
      <c r="N11" s="105">
        <f>_xlfn.IFNA(VLOOKUP(CONCATENATE($N$5,$B11,$C11),AVON!$A$6:$N$144,14,FALSE),0)</f>
        <v>0</v>
      </c>
      <c r="O11" s="105">
        <f>_xlfn.IFNA(VLOOKUP(CONCATENATE($O$5,$B11,$C11),MUR!$A$6:$N$203,14,FALSE),0)</f>
        <v>6</v>
      </c>
      <c r="P11" s="105">
        <f>_xlfn.IFNA(VLOOKUP(CONCATENATE($P$5,$B11,$C11),BAL!$A$6:$N$200,14,FALSE),0)</f>
        <v>1</v>
      </c>
      <c r="Q11" s="105">
        <f>_xlfn.IFNA(VLOOKUP(CONCATENATE($Q$5,$B11,$C11),KAL!$A$6:$N$199,14,FALSE),0)</f>
        <v>0</v>
      </c>
      <c r="R11" s="105">
        <f>_xlfn.IFNA(VLOOKUP(CONCATENATE($R$5,$B11,$C11),KEL!$A$6:$N$200,14,FALSE),0)</f>
        <v>0</v>
      </c>
      <c r="S11" s="105">
        <f>_xlfn.IFNA(VLOOKUP(CONCATENATE($S$5,$B11,$C11),'ESP2'!$A$6:$N$194,14,FALSE),0)</f>
        <v>0</v>
      </c>
      <c r="T11" s="105">
        <f>_xlfn.IFNA(VLOOKUP(CONCATENATE($T$5,$B11,$C11),MOON!$A$6:$N$198,14,FALSE),0)</f>
        <v>0</v>
      </c>
      <c r="U11" s="105">
        <f>_xlfn.IFNA(VLOOKUP(CONCATENATE($U$5,$B11,$C11),DRY!$A$8:$N$198,14,FALSE),0)</f>
        <v>2</v>
      </c>
      <c r="V11" s="105">
        <f>_xlfn.IFNA(VLOOKUP(CONCATENATE($W$5,$B11,$C11),WALL!$A$6:$N$198,14,FALSE),0)</f>
        <v>0</v>
      </c>
      <c r="W11" s="105">
        <f>_xlfn.IFNA(VLOOKUP(CONCATENATE($W$5,$B11,$C11),'23SC'!$A$6:$N$198,14,FALSE),0)</f>
        <v>0</v>
      </c>
      <c r="X11" s="105">
        <f>_xlfn.IFNA(VLOOKUP(CONCATENATE($X$5,$B11,$C11),GID!$A$6:$N$198,14,FALSE),0)</f>
        <v>0</v>
      </c>
      <c r="Y11" s="105"/>
      <c r="Z11" s="105"/>
      <c r="AA11" s="105"/>
      <c r="AB11" s="105"/>
      <c r="AC11" s="105"/>
      <c r="AD11" s="123"/>
    </row>
    <row r="12" spans="1:30" x14ac:dyDescent="0.25">
      <c r="A12" s="492"/>
      <c r="B12" s="615" t="s">
        <v>914</v>
      </c>
      <c r="C12" s="101" t="s">
        <v>915</v>
      </c>
      <c r="D12" s="101" t="s">
        <v>991</v>
      </c>
      <c r="E12" s="368">
        <v>45130</v>
      </c>
      <c r="F12" s="369">
        <v>13</v>
      </c>
      <c r="G12" s="616">
        <f t="shared" si="0"/>
        <v>2</v>
      </c>
      <c r="H12" s="332">
        <f t="shared" si="1"/>
        <v>10</v>
      </c>
      <c r="I12" s="369">
        <f t="shared" si="2"/>
        <v>7</v>
      </c>
      <c r="J12" s="377">
        <f>_xlfn.IFNA(VLOOKUP(CONCATENATE($J$5,$B12,$C12),CAP!$A$6:$N$200,14,FALSE),0)</f>
        <v>0</v>
      </c>
      <c r="K12" s="105">
        <f>_xlfn.IFNA(VLOOKUP(CONCATENATE($K$5,$B12,$C12),ALB!$A$6:$N$200,14,FALSE),0)</f>
        <v>0</v>
      </c>
      <c r="L12" s="105">
        <f>_xlfn.IFNA(VLOOKUP(CONCATENATE($L$5,$B12,$C12),'ESP1'!$A$6:$N$200,14,FALSE),0)</f>
        <v>0</v>
      </c>
      <c r="M12" s="105">
        <f>_xlfn.IFNA(VLOOKUP(CONCATENATE($M$5,$B12,$C12),DARD!$A$6:$N$135,14,FALSE),0)</f>
        <v>0</v>
      </c>
      <c r="N12" s="105">
        <f>_xlfn.IFNA(VLOOKUP(CONCATENATE($N$5,$B12,$C12),AVON!$A$6:$N$144,14,FALSE),0)</f>
        <v>0</v>
      </c>
      <c r="O12" s="105">
        <f>_xlfn.IFNA(VLOOKUP(CONCATENATE($O$5,$B12,$C12),MUR!$A$6:$N$203,14,FALSE),0)</f>
        <v>0</v>
      </c>
      <c r="P12" s="105">
        <f>_xlfn.IFNA(VLOOKUP(CONCATENATE($P$5,$B12,$C12),BAL!$A$6:$N$200,14,FALSE),0)</f>
        <v>0</v>
      </c>
      <c r="Q12" s="105">
        <f>_xlfn.IFNA(VLOOKUP(CONCATENATE($Q$5,$B12,$C12),KAL!$A$6:$N$199,14,FALSE),0)</f>
        <v>0</v>
      </c>
      <c r="R12" s="105">
        <f>_xlfn.IFNA(VLOOKUP(CONCATENATE($R$5,$B12,$C12),KEL!$A$6:$N$200,14,FALSE),0)</f>
        <v>5</v>
      </c>
      <c r="S12" s="105">
        <f>_xlfn.IFNA(VLOOKUP(CONCATENATE($S$5,$B12,$C12),'ESP2'!$A$6:$N$194,14,FALSE),0)</f>
        <v>0</v>
      </c>
      <c r="T12" s="105">
        <f>_xlfn.IFNA(VLOOKUP(CONCATENATE($T$5,$B12,$C12),MOON!$A$6:$N$198,14,FALSE),0)</f>
        <v>5</v>
      </c>
      <c r="U12" s="105">
        <f>_xlfn.IFNA(VLOOKUP(CONCATENATE($U$5,$B12,$C12),DRY!$A$8:$N$198,14,FALSE),0)</f>
        <v>0</v>
      </c>
      <c r="V12" s="105">
        <f>_xlfn.IFNA(VLOOKUP(CONCATENATE($W$5,$B12,$C12),WALL!$A$6:$N$198,14,FALSE),0)</f>
        <v>0</v>
      </c>
      <c r="W12" s="105">
        <f>_xlfn.IFNA(VLOOKUP(CONCATENATE($W$5,$B12,$C12),'23SC'!$A$6:$N$198,14,FALSE),0)</f>
        <v>0</v>
      </c>
      <c r="X12" s="105">
        <f>_xlfn.IFNA(VLOOKUP(CONCATENATE($X$5,$B12,$C12),GID!$A$6:$N$198,14,FALSE),0)</f>
        <v>0</v>
      </c>
      <c r="Y12" s="105"/>
      <c r="Z12" s="105"/>
      <c r="AA12" s="105"/>
      <c r="AB12" s="105">
        <f>_xlfn.IFNA(VLOOKUP(CONCATENATE($AB$5,$B12,$C12),Spare3!$A$6:$N$198,14,FALSE),0)</f>
        <v>0</v>
      </c>
      <c r="AC12" s="105">
        <f>_xlfn.IFNA(VLOOKUP(CONCATENATE($AC$5,$B12,$C12),Spare4!$A$6:$N$200,14,FALSE),0)</f>
        <v>0</v>
      </c>
      <c r="AD12" s="123"/>
    </row>
    <row r="13" spans="1:30" x14ac:dyDescent="0.25">
      <c r="A13" s="492"/>
      <c r="B13" s="100" t="s">
        <v>438</v>
      </c>
      <c r="C13" s="107" t="s">
        <v>445</v>
      </c>
      <c r="D13" s="107" t="s">
        <v>274</v>
      </c>
      <c r="E13" s="108">
        <v>45028</v>
      </c>
      <c r="F13" s="104">
        <v>16</v>
      </c>
      <c r="G13" s="102">
        <f t="shared" si="0"/>
        <v>2</v>
      </c>
      <c r="H13" s="103">
        <f t="shared" si="1"/>
        <v>5</v>
      </c>
      <c r="I13" s="104">
        <f t="shared" si="2"/>
        <v>9</v>
      </c>
      <c r="J13" s="377">
        <f>_xlfn.IFNA(VLOOKUP(CONCATENATE($J$5,$B13,$C13),CAP!$A$6:$N$200,14,FALSE),0)</f>
        <v>0</v>
      </c>
      <c r="K13" s="105">
        <f>_xlfn.IFNA(VLOOKUP(CONCATENATE($K$5,$B13,$C13),ALB!$A$6:$N$200,14,FALSE),0)</f>
        <v>0</v>
      </c>
      <c r="L13" s="105">
        <f>_xlfn.IFNA(VLOOKUP(CONCATENATE($L$5,$B13,$C13),'ESP1'!$A$6:$N$200,14,FALSE),0)</f>
        <v>0</v>
      </c>
      <c r="M13" s="105">
        <f>_xlfn.IFNA(VLOOKUP(CONCATENATE($M$5,$B13,$C13),DARD!$A$6:$N$135,14,FALSE),0)</f>
        <v>0</v>
      </c>
      <c r="N13" s="105">
        <f>_xlfn.IFNA(VLOOKUP(CONCATENATE($N$5,$B13,$C13),AVON!$A$6:$N$144,14,FALSE),0)</f>
        <v>0</v>
      </c>
      <c r="O13" s="105">
        <f>_xlfn.IFNA(VLOOKUP(CONCATENATE($O$5,$B13,$C13),MUR!$A$6:$N$203,14,FALSE),0)</f>
        <v>3</v>
      </c>
      <c r="P13" s="105">
        <f>_xlfn.IFNA(VLOOKUP(CONCATENATE($P$5,$B13,$C13),BAL!$A$6:$N$200,14,FALSE),0)</f>
        <v>0</v>
      </c>
      <c r="Q13" s="105">
        <f>_xlfn.IFNA(VLOOKUP(CONCATENATE($Q$5,$B13,$C13),KAL!$A$6:$N$199,14,FALSE),0)</f>
        <v>0</v>
      </c>
      <c r="R13" s="105">
        <f>_xlfn.IFNA(VLOOKUP(CONCATENATE($R$5,$B13,$C13),KEL!$A$6:$N$200,14,FALSE),0)</f>
        <v>0</v>
      </c>
      <c r="S13" s="105">
        <f>_xlfn.IFNA(VLOOKUP(CONCATENATE($S$5,$B13,$C13),'ESP2'!$A$6:$N$194,14,FALSE),0)</f>
        <v>0</v>
      </c>
      <c r="T13" s="105">
        <f>_xlfn.IFNA(VLOOKUP(CONCATENATE($T$5,$B13,$C13),MOON!$A$6:$N$198,14,FALSE),0)</f>
        <v>0</v>
      </c>
      <c r="U13" s="105">
        <f>_xlfn.IFNA(VLOOKUP(CONCATENATE($U$5,$B13,$C13),DRY!$A$8:$N$198,14,FALSE),0)</f>
        <v>2</v>
      </c>
      <c r="V13" s="105">
        <f>_xlfn.IFNA(VLOOKUP(CONCATENATE($W$5,$B13,$C13),WALL!$A$6:$N$198,14,FALSE),0)</f>
        <v>0</v>
      </c>
      <c r="W13" s="105">
        <f>_xlfn.IFNA(VLOOKUP(CONCATENATE($W$5,$B13,$C13),'23SC'!$A$6:$N$198,14,FALSE),0)</f>
        <v>0</v>
      </c>
      <c r="X13" s="105">
        <f>_xlfn.IFNA(VLOOKUP(CONCATENATE($X$5,$B13,$C13),GID!$A$6:$N$198,14,FALSE),0)</f>
        <v>0</v>
      </c>
      <c r="Y13" s="105"/>
      <c r="Z13" s="105"/>
      <c r="AA13" s="105"/>
      <c r="AB13" s="105">
        <f>_xlfn.IFNA(VLOOKUP(CONCATENATE($AB$5,$B13,$C13),Spare3!$A$6:$N$198,14,FALSE),0)</f>
        <v>0</v>
      </c>
      <c r="AC13" s="105">
        <f>_xlfn.IFNA(VLOOKUP(CONCATENATE($AC$5,$B13,$C13),Spare4!$A$6:$N$200,14,FALSE),0)</f>
        <v>0</v>
      </c>
      <c r="AD13" s="123"/>
    </row>
    <row r="14" spans="1:30" x14ac:dyDescent="0.25">
      <c r="A14" s="492"/>
      <c r="B14" s="100" t="s">
        <v>440</v>
      </c>
      <c r="C14" s="107" t="s">
        <v>449</v>
      </c>
      <c r="D14" s="107" t="s">
        <v>284</v>
      </c>
      <c r="E14" s="108">
        <v>45028</v>
      </c>
      <c r="F14" s="104">
        <v>16</v>
      </c>
      <c r="G14" s="102">
        <f t="shared" si="0"/>
        <v>1</v>
      </c>
      <c r="H14" s="103">
        <f t="shared" si="1"/>
        <v>1</v>
      </c>
      <c r="I14" s="104">
        <f t="shared" si="2"/>
        <v>12</v>
      </c>
      <c r="J14" s="377">
        <f>_xlfn.IFNA(VLOOKUP(CONCATENATE($J$5,$B14,$C14),CAP!$A$6:$N$200,14,FALSE),0)</f>
        <v>0</v>
      </c>
      <c r="K14" s="105">
        <f>_xlfn.IFNA(VLOOKUP(CONCATENATE($K$5,$B14,$C14),ALB!$A$6:$N$200,14,FALSE),0)</f>
        <v>0</v>
      </c>
      <c r="L14" s="105">
        <f>_xlfn.IFNA(VLOOKUP(CONCATENATE($L$5,$B14,$C14),'ESP1'!$A$6:$N$200,14,FALSE),0)</f>
        <v>0</v>
      </c>
      <c r="M14" s="105">
        <f>_xlfn.IFNA(VLOOKUP(CONCATENATE($M$5,$B14,$C14),DARD!$A$6:$N$135,14,FALSE),0)</f>
        <v>0</v>
      </c>
      <c r="N14" s="105">
        <f>_xlfn.IFNA(VLOOKUP(CONCATENATE($N$5,$B14,$C14),AVON!$A$6:$N$144,14,FALSE),0)</f>
        <v>0</v>
      </c>
      <c r="O14" s="105">
        <f>_xlfn.IFNA(VLOOKUP(CONCATENATE($O$5,$B14,$C14),MUR!$A$6:$N$203,14,FALSE),0)</f>
        <v>0</v>
      </c>
      <c r="P14" s="105">
        <f>_xlfn.IFNA(VLOOKUP(CONCATENATE($P$5,$B14,$C14),BAL!$A$6:$N$200,14,FALSE),0)</f>
        <v>1</v>
      </c>
      <c r="Q14" s="105">
        <f>_xlfn.IFNA(VLOOKUP(CONCATENATE($Q$5,$B14,$C14),KAL!$A$6:$N$199,14,FALSE),0)</f>
        <v>0</v>
      </c>
      <c r="R14" s="105">
        <f>_xlfn.IFNA(VLOOKUP(CONCATENATE($R$5,$B14,$C14),KEL!$A$6:$N$200,14,FALSE),0)</f>
        <v>0</v>
      </c>
      <c r="S14" s="105">
        <f>_xlfn.IFNA(VLOOKUP(CONCATENATE($S$5,$B14,$C14),'ESP2'!$A$6:$N$194,14,FALSE),0)</f>
        <v>0</v>
      </c>
      <c r="T14" s="105">
        <f>_xlfn.IFNA(VLOOKUP(CONCATENATE($T$5,$B14,$C14),MOON!$A$6:$N$198,14,FALSE),0)</f>
        <v>0</v>
      </c>
      <c r="U14" s="105">
        <f>_xlfn.IFNA(VLOOKUP(CONCATENATE($U$5,$B14,$C14),DRY!$A$8:$N$198,14,FALSE),0)</f>
        <v>0</v>
      </c>
      <c r="V14" s="105">
        <f>_xlfn.IFNA(VLOOKUP(CONCATENATE($W$5,$B14,$C14),WALL!$A$6:$N$198,14,FALSE),0)</f>
        <v>0</v>
      </c>
      <c r="W14" s="105">
        <f>_xlfn.IFNA(VLOOKUP(CONCATENATE($W$5,$B14,$C14),'23SC'!$A$6:$N$198,14,FALSE),0)</f>
        <v>0</v>
      </c>
      <c r="X14" s="105">
        <f>_xlfn.IFNA(VLOOKUP(CONCATENATE($X$5,$B14,$C14),GID!$A$6:$N$198,14,FALSE),0)</f>
        <v>0</v>
      </c>
      <c r="Y14" s="105"/>
      <c r="Z14" s="105"/>
      <c r="AA14" s="105"/>
      <c r="AB14" s="105">
        <f>_xlfn.IFNA(VLOOKUP(CONCATENATE($AB$5,$B14,$C14),Spare3!$A$6:$N$198,14,FALSE),0)</f>
        <v>0</v>
      </c>
      <c r="AC14" s="105">
        <f>_xlfn.IFNA(VLOOKUP(CONCATENATE($AC$5,$B14,$C14),Spare4!$A$6:$N$200,14,FALSE),0)</f>
        <v>0</v>
      </c>
      <c r="AD14" s="123"/>
    </row>
    <row r="15" spans="1:30" x14ac:dyDescent="0.25">
      <c r="A15" s="492"/>
      <c r="B15" s="100" t="s">
        <v>290</v>
      </c>
      <c r="C15" s="107" t="s">
        <v>291</v>
      </c>
      <c r="D15" s="107" t="s">
        <v>278</v>
      </c>
      <c r="E15" s="108">
        <v>45029</v>
      </c>
      <c r="F15" s="104">
        <v>14</v>
      </c>
      <c r="G15" s="102">
        <f t="shared" si="0"/>
        <v>1</v>
      </c>
      <c r="H15" s="103">
        <f t="shared" si="1"/>
        <v>2</v>
      </c>
      <c r="I15" s="104">
        <f t="shared" si="2"/>
        <v>10</v>
      </c>
      <c r="J15" s="377">
        <f>_xlfn.IFNA(VLOOKUP(CONCATENATE($J$5,$B15,$C15),CAP!$A$6:$N$200,14,FALSE),0)</f>
        <v>0</v>
      </c>
      <c r="K15" s="105">
        <f>_xlfn.IFNA(VLOOKUP(CONCATENATE($K$5,$B15,$C15),ALB!$A$6:$N$200,14,FALSE),0)</f>
        <v>0</v>
      </c>
      <c r="L15" s="105">
        <f>_xlfn.IFNA(VLOOKUP(CONCATENATE($L$5,$B15,$C15),'ESP1'!$A$6:$N$200,14,FALSE),0)</f>
        <v>0</v>
      </c>
      <c r="M15" s="105">
        <f>_xlfn.IFNA(VLOOKUP(CONCATENATE($M$5,$B15,$C15),DARD!$A$6:$N$135,14,FALSE),0)</f>
        <v>2</v>
      </c>
      <c r="N15" s="105">
        <f>_xlfn.IFNA(VLOOKUP(CONCATENATE($N$5,$B15,$C15),AVON!$A$6:$N$144,14,FALSE),0)</f>
        <v>0</v>
      </c>
      <c r="O15" s="105">
        <f>_xlfn.IFNA(VLOOKUP(CONCATENATE($O$5,$B15,$C15),MUR!$A$6:$N$203,14,FALSE),0)</f>
        <v>0</v>
      </c>
      <c r="P15" s="105">
        <f>_xlfn.IFNA(VLOOKUP(CONCATENATE($P$5,$B15,$C15),BAL!$A$6:$N$200,14,FALSE),0)</f>
        <v>0</v>
      </c>
      <c r="Q15" s="105">
        <f>_xlfn.IFNA(VLOOKUP(CONCATENATE($Q$5,$B15,$C15),KAL!$A$6:$N$199,14,FALSE),0)</f>
        <v>0</v>
      </c>
      <c r="R15" s="105">
        <f>_xlfn.IFNA(VLOOKUP(CONCATENATE($R$5,$B15,$C15),KEL!$A$6:$N$200,14,FALSE),0)</f>
        <v>0</v>
      </c>
      <c r="S15" s="105">
        <f>_xlfn.IFNA(VLOOKUP(CONCATENATE($S$5,$B15,$C15),'ESP2'!$A$6:$N$194,14,FALSE),0)</f>
        <v>0</v>
      </c>
      <c r="T15" s="105">
        <f>_xlfn.IFNA(VLOOKUP(CONCATENATE($T$5,$B15,$C15),MOON!$A$6:$N$198,14,FALSE),0)</f>
        <v>0</v>
      </c>
      <c r="U15" s="105">
        <f>_xlfn.IFNA(VLOOKUP(CONCATENATE($U$5,$B15,$C15),DRY!$A$8:$N$198,14,FALSE),0)</f>
        <v>0</v>
      </c>
      <c r="V15" s="105">
        <f>_xlfn.IFNA(VLOOKUP(CONCATENATE($W$5,$B15,$C15),WALL!$A$6:$N$198,14,FALSE),0)</f>
        <v>0</v>
      </c>
      <c r="W15" s="105">
        <f>_xlfn.IFNA(VLOOKUP(CONCATENATE($W$5,$B15,$C15),'23SC'!$A$6:$N$198,14,FALSE),0)</f>
        <v>0</v>
      </c>
      <c r="X15" s="105">
        <f>_xlfn.IFNA(VLOOKUP(CONCATENATE($X$5,$B15,$C15),GID!$A$6:$N$198,14,FALSE),0)</f>
        <v>0</v>
      </c>
      <c r="Y15" s="105"/>
      <c r="Z15" s="105"/>
      <c r="AA15" s="105"/>
      <c r="AB15" s="105">
        <f>_xlfn.IFNA(VLOOKUP(CONCATENATE($AB$5,$B15,$C15),Spare3!$A$6:$N$198,14,FALSE),0)</f>
        <v>0</v>
      </c>
      <c r="AC15" s="105">
        <f>_xlfn.IFNA(VLOOKUP(CONCATENATE($AC$5,$B15,$C15),Spare4!$A$6:$N$200,14,FALSE),0)</f>
        <v>0</v>
      </c>
      <c r="AD15" s="123"/>
    </row>
    <row r="16" spans="1:30" x14ac:dyDescent="0.25">
      <c r="A16" s="492"/>
      <c r="B16" s="100" t="s">
        <v>317</v>
      </c>
      <c r="C16" s="107" t="s">
        <v>304</v>
      </c>
      <c r="D16" s="107" t="s">
        <v>305</v>
      </c>
      <c r="E16" s="108">
        <v>45028</v>
      </c>
      <c r="F16" s="104">
        <v>14</v>
      </c>
      <c r="G16" s="102">
        <f t="shared" si="0"/>
        <v>1</v>
      </c>
      <c r="H16" s="103">
        <f t="shared" si="1"/>
        <v>1</v>
      </c>
      <c r="I16" s="104">
        <f t="shared" si="2"/>
        <v>12</v>
      </c>
      <c r="J16" s="377">
        <f>_xlfn.IFNA(VLOOKUP(CONCATENATE($J$5,$B16,$C16),CAP!$A$6:$N$200,14,FALSE),0)</f>
        <v>0</v>
      </c>
      <c r="K16" s="105">
        <f>_xlfn.IFNA(VLOOKUP(CONCATENATE($K$5,$B16,$C16),ALB!$A$6:$N$200,14,FALSE),0)</f>
        <v>0</v>
      </c>
      <c r="L16" s="105">
        <f>_xlfn.IFNA(VLOOKUP(CONCATENATE($L$5,$B16,$C16),'ESP1'!$A$6:$N$200,14,FALSE),0)</f>
        <v>0</v>
      </c>
      <c r="M16" s="105">
        <f>_xlfn.IFNA(VLOOKUP(CONCATENATE($M$5,$B16,$C16),DARD!$A$6:$N$135,14,FALSE),0)</f>
        <v>0</v>
      </c>
      <c r="N16" s="105">
        <f>_xlfn.IFNA(VLOOKUP(CONCATENATE($N$5,$B16,$C16),AVON!$A$6:$N$144,14,FALSE),0)</f>
        <v>0</v>
      </c>
      <c r="O16" s="105">
        <f>_xlfn.IFNA(VLOOKUP(CONCATENATE($O$5,$B16,$C16),MUR!$A$6:$N$203,14,FALSE),0)</f>
        <v>0</v>
      </c>
      <c r="P16" s="105">
        <f>_xlfn.IFNA(VLOOKUP(CONCATENATE($P$5,$B16,$C16),BAL!$A$6:$N$200,14,FALSE),0)</f>
        <v>0</v>
      </c>
      <c r="Q16" s="105">
        <f>_xlfn.IFNA(VLOOKUP(CONCATENATE($Q$5,$B16,$C16),KAL!$A$6:$N$199,14,FALSE),0)</f>
        <v>0</v>
      </c>
      <c r="R16" s="105">
        <f>_xlfn.IFNA(VLOOKUP(CONCATENATE($R$5,$B16,$C16),KEL!$A$6:$N$200,14,FALSE),0)</f>
        <v>0</v>
      </c>
      <c r="S16" s="105">
        <f>_xlfn.IFNA(VLOOKUP(CONCATENATE($S$5,$B16,$C16),'ESP2'!$A$6:$N$194,14,FALSE),0)</f>
        <v>0</v>
      </c>
      <c r="T16" s="105">
        <f>_xlfn.IFNA(VLOOKUP(CONCATENATE($T$5,$B16,$C16),MOON!$A$6:$N$198,14,FALSE),0)</f>
        <v>0</v>
      </c>
      <c r="U16" s="105">
        <f>_xlfn.IFNA(VLOOKUP(CONCATENATE($U$5,$B16,$C16),DRY!$A$8:$N$198,14,FALSE),0)</f>
        <v>0</v>
      </c>
      <c r="V16" s="105">
        <f>_xlfn.IFNA(VLOOKUP(CONCATENATE($W$5,$B16,$C16),WALL!$A$6:$N$198,14,FALSE),0)</f>
        <v>1</v>
      </c>
      <c r="W16" s="105">
        <f>_xlfn.IFNA(VLOOKUP(CONCATENATE($W$5,$B16,$C16),'23SC'!$A$6:$N$198,14,FALSE),0)</f>
        <v>0</v>
      </c>
      <c r="X16" s="105">
        <f>_xlfn.IFNA(VLOOKUP(CONCATENATE($X$5,$B16,$C16),GID!$A$6:$N$198,14,FALSE),0)</f>
        <v>0</v>
      </c>
      <c r="Y16" s="105"/>
      <c r="Z16" s="105"/>
      <c r="AA16" s="105"/>
      <c r="AB16" s="105">
        <f>_xlfn.IFNA(VLOOKUP(CONCATENATE($AB$5,$B16,$C16),Spare3!$A$6:$N$198,14,FALSE),0)</f>
        <v>0</v>
      </c>
      <c r="AC16" s="105">
        <f>_xlfn.IFNA(VLOOKUP(CONCATENATE($AC$5,$B16,$C16),Spare4!$A$6:$N$200,14,FALSE),0)</f>
        <v>0</v>
      </c>
      <c r="AD16" s="123"/>
    </row>
    <row r="17" spans="1:30" x14ac:dyDescent="0.25">
      <c r="A17" s="492"/>
      <c r="B17" s="100" t="s">
        <v>442</v>
      </c>
      <c r="C17" s="107" t="s">
        <v>315</v>
      </c>
      <c r="D17" s="107" t="s">
        <v>316</v>
      </c>
      <c r="E17" s="108">
        <v>45068</v>
      </c>
      <c r="F17" s="104">
        <v>15</v>
      </c>
      <c r="G17" s="102">
        <f t="shared" si="0"/>
        <v>1</v>
      </c>
      <c r="H17" s="103">
        <f t="shared" si="1"/>
        <v>6</v>
      </c>
      <c r="I17" s="104">
        <f t="shared" si="2"/>
        <v>8</v>
      </c>
      <c r="J17" s="377">
        <f>_xlfn.IFNA(VLOOKUP(CONCATENATE($J$5,$B17,$C17),CAP!$A$6:$N$200,14,FALSE),0)</f>
        <v>0</v>
      </c>
      <c r="K17" s="105">
        <f>_xlfn.IFNA(VLOOKUP(CONCATENATE($K$5,$B17,$C17),ALB!$A$6:$N$200,14,FALSE),0)</f>
        <v>0</v>
      </c>
      <c r="L17" s="105">
        <f>_xlfn.IFNA(VLOOKUP(CONCATENATE($L$5,$B17,$C17),'ESP1'!$A$6:$N$200,14,FALSE),0)</f>
        <v>0</v>
      </c>
      <c r="M17" s="105">
        <f>_xlfn.IFNA(VLOOKUP(CONCATENATE($M$5,$B17,$C17),DARD!$A$6:$N$135,14,FALSE),0)</f>
        <v>6</v>
      </c>
      <c r="N17" s="105">
        <f>_xlfn.IFNA(VLOOKUP(CONCATENATE($N$5,$B17,$C17),AVON!$A$6:$N$144,14,FALSE),0)</f>
        <v>0</v>
      </c>
      <c r="O17" s="105">
        <f>_xlfn.IFNA(VLOOKUP(CONCATENATE($O$5,$B17,$C17),MUR!$A$6:$N$203,14,FALSE),0)</f>
        <v>0</v>
      </c>
      <c r="P17" s="105">
        <f>_xlfn.IFNA(VLOOKUP(CONCATENATE($P$5,$B17,$C17),BAL!$A$6:$N$200,14,FALSE),0)</f>
        <v>0</v>
      </c>
      <c r="Q17" s="105">
        <f>_xlfn.IFNA(VLOOKUP(CONCATENATE($Q$5,$B17,$C17),KAL!$A$6:$N$199,14,FALSE),0)</f>
        <v>0</v>
      </c>
      <c r="R17" s="105">
        <f>_xlfn.IFNA(VLOOKUP(CONCATENATE($R$5,$B17,$C17),KEL!$A$6:$N$200,14,FALSE),0)</f>
        <v>0</v>
      </c>
      <c r="S17" s="105">
        <f>_xlfn.IFNA(VLOOKUP(CONCATENATE($S$5,$B17,$C17),'ESP2'!$A$6:$N$194,14,FALSE),0)</f>
        <v>0</v>
      </c>
      <c r="T17" s="105">
        <f>_xlfn.IFNA(VLOOKUP(CONCATENATE($T$5,$B17,$C17),MOON!$A$6:$N$198,14,FALSE),0)</f>
        <v>0</v>
      </c>
      <c r="U17" s="105">
        <f>_xlfn.IFNA(VLOOKUP(CONCATENATE($U$5,$B17,$C17),DRY!$A$8:$N$198,14,FALSE),0)</f>
        <v>0</v>
      </c>
      <c r="V17" s="105">
        <f>_xlfn.IFNA(VLOOKUP(CONCATENATE($W$5,$B17,$C17),WALL!$A$6:$N$198,14,FALSE),0)</f>
        <v>0</v>
      </c>
      <c r="W17" s="105">
        <f>_xlfn.IFNA(VLOOKUP(CONCATENATE($W$5,$B17,$C17),'23SC'!$A$6:$N$198,14,FALSE),0)</f>
        <v>0</v>
      </c>
      <c r="X17" s="105">
        <f>_xlfn.IFNA(VLOOKUP(CONCATENATE($X$5,$B17,$C17),GID!$A$6:$N$198,14,FALSE),0)</f>
        <v>0</v>
      </c>
      <c r="Y17" s="105"/>
      <c r="Z17" s="105"/>
      <c r="AA17" s="105"/>
      <c r="AB17" s="105">
        <f>_xlfn.IFNA(VLOOKUP(CONCATENATE($AB$5,$B17,$C17),Spare3!$A$6:$N$198,14,FALSE),0)</f>
        <v>0</v>
      </c>
      <c r="AC17" s="105">
        <f>_xlfn.IFNA(VLOOKUP(CONCATENATE($AC$5,$B17,$C17),Spare4!$A$6:$N$200,14,FALSE),0)</f>
        <v>0</v>
      </c>
      <c r="AD17" s="123"/>
    </row>
    <row r="18" spans="1:30" x14ac:dyDescent="0.25">
      <c r="A18" s="492"/>
      <c r="B18" s="100" t="s">
        <v>285</v>
      </c>
      <c r="C18" s="107" t="s">
        <v>989</v>
      </c>
      <c r="D18" s="107" t="s">
        <v>287</v>
      </c>
      <c r="E18" s="108">
        <v>45121</v>
      </c>
      <c r="F18" s="104">
        <v>16</v>
      </c>
      <c r="G18" s="102">
        <f t="shared" si="0"/>
        <v>1</v>
      </c>
      <c r="H18" s="103">
        <f t="shared" si="1"/>
        <v>2</v>
      </c>
      <c r="I18" s="104">
        <f t="shared" si="2"/>
        <v>10</v>
      </c>
      <c r="J18" s="377">
        <f>_xlfn.IFNA(VLOOKUP(CONCATENATE($J$5,$B18,$C18),CAP!$A$6:$N$200,14,FALSE),0)</f>
        <v>0</v>
      </c>
      <c r="K18" s="105">
        <f>_xlfn.IFNA(VLOOKUP(CONCATENATE($K$5,$B18,$C18),ALB!$A$6:$N$200,14,FALSE),0)</f>
        <v>0</v>
      </c>
      <c r="L18" s="105">
        <f>_xlfn.IFNA(VLOOKUP(CONCATENATE($L$5,$B18,$C18),'ESP1'!$A$6:$N$200,14,FALSE),0)</f>
        <v>0</v>
      </c>
      <c r="M18" s="105">
        <f>_xlfn.IFNA(VLOOKUP(CONCATENATE($M$5,$B18,$C18),DARD!$A$6:$N$135,14,FALSE),0)</f>
        <v>0</v>
      </c>
      <c r="N18" s="105">
        <f>_xlfn.IFNA(VLOOKUP(CONCATENATE($N$5,$B18,$C18),AVON!$A$6:$N$144,14,FALSE),0)</f>
        <v>0</v>
      </c>
      <c r="O18" s="105">
        <f>_xlfn.IFNA(VLOOKUP(CONCATENATE($O$5,$B18,$C18),MUR!$A$6:$N$203,14,FALSE),0)</f>
        <v>0</v>
      </c>
      <c r="P18" s="105">
        <f>_xlfn.IFNA(VLOOKUP(CONCATENATE($P$5,$B18,$C18),BAL!$A$6:$N$200,14,FALSE),0)</f>
        <v>0</v>
      </c>
      <c r="Q18" s="105">
        <f>_xlfn.IFNA(VLOOKUP(CONCATENATE($Q$5,$B18,$C18),KAL!$A$6:$N$199,14,FALSE),0)</f>
        <v>0</v>
      </c>
      <c r="R18" s="105">
        <f>_xlfn.IFNA(VLOOKUP(CONCATENATE($R$5,$B18,$C18),KEL!$A$6:$N$200,14,FALSE),0)</f>
        <v>0</v>
      </c>
      <c r="S18" s="105">
        <f>_xlfn.IFNA(VLOOKUP(CONCATENATE($S$5,$B18,$C18),'ESP2'!$A$6:$N$194,14,FALSE),0)</f>
        <v>0</v>
      </c>
      <c r="T18" s="105">
        <f>_xlfn.IFNA(VLOOKUP(CONCATENATE($T$5,$B18,$C18),MOON!$A$6:$N$198,14,FALSE),0)</f>
        <v>0</v>
      </c>
      <c r="U18" s="105">
        <f>_xlfn.IFNA(VLOOKUP(CONCATENATE($U$5,$B18,$C18),DRY!$A$8:$N$198,14,FALSE),0)</f>
        <v>2</v>
      </c>
      <c r="V18" s="105">
        <f>_xlfn.IFNA(VLOOKUP(CONCATENATE($W$5,$B18,$C18),WALL!$A$6:$N$198,14,FALSE),0)</f>
        <v>0</v>
      </c>
      <c r="W18" s="105">
        <f>_xlfn.IFNA(VLOOKUP(CONCATENATE($W$5,$B18,$C18),'23SC'!$A$6:$N$198,14,FALSE),0)</f>
        <v>0</v>
      </c>
      <c r="X18" s="105">
        <f>_xlfn.IFNA(VLOOKUP(CONCATENATE($X$5,$B18,$C18),GID!$A$6:$N$198,14,FALSE),0)</f>
        <v>0</v>
      </c>
      <c r="Y18" s="105"/>
      <c r="Z18" s="105"/>
      <c r="AA18" s="105"/>
      <c r="AB18" s="105">
        <f>_xlfn.IFNA(VLOOKUP(CONCATENATE($AB$5,$B18,$C18),Spare3!$A$6:$N$198,14,FALSE),0)</f>
        <v>0</v>
      </c>
      <c r="AC18" s="105">
        <f>_xlfn.IFNA(VLOOKUP(CONCATENATE($AC$5,$B18,$C18),Spare4!$A$6:$N$200,14,FALSE),0)</f>
        <v>0</v>
      </c>
      <c r="AD18" s="123"/>
    </row>
    <row r="19" spans="1:30" s="3" customFormat="1" x14ac:dyDescent="0.25">
      <c r="A19" s="492"/>
      <c r="B19" s="100" t="s">
        <v>434</v>
      </c>
      <c r="C19" s="107" t="s">
        <v>261</v>
      </c>
      <c r="D19" s="107" t="s">
        <v>262</v>
      </c>
      <c r="E19" s="108">
        <v>45030</v>
      </c>
      <c r="F19" s="104">
        <v>14</v>
      </c>
      <c r="G19" s="102">
        <f t="shared" si="0"/>
        <v>0</v>
      </c>
      <c r="H19" s="103">
        <f t="shared" si="1"/>
        <v>0</v>
      </c>
      <c r="I19" s="104">
        <f t="shared" si="2"/>
        <v>14</v>
      </c>
      <c r="J19" s="377">
        <f>_xlfn.IFNA(VLOOKUP(CONCATENATE($J$5,$B19,$C19),CAP!$A$6:$N$200,14,FALSE),0)</f>
        <v>0</v>
      </c>
      <c r="K19" s="105">
        <f>_xlfn.IFNA(VLOOKUP(CONCATENATE($K$5,$B19,$C19),ALB!$A$6:$N$200,14,FALSE),0)</f>
        <v>0</v>
      </c>
      <c r="L19" s="105">
        <f>_xlfn.IFNA(VLOOKUP(CONCATENATE($L$5,$B19,$C19),'ESP1'!$A$6:$N$200,14,FALSE),0)</f>
        <v>0</v>
      </c>
      <c r="M19" s="105">
        <f>_xlfn.IFNA(VLOOKUP(CONCATENATE($M$5,$B19,$C19),DARD!$A$6:$N$135,14,FALSE),0)</f>
        <v>0</v>
      </c>
      <c r="N19" s="105">
        <f>_xlfn.IFNA(VLOOKUP(CONCATENATE($N$5,$B19,$C19),AVON!$A$6:$N$144,14,FALSE),0)</f>
        <v>0</v>
      </c>
      <c r="O19" s="105">
        <f>_xlfn.IFNA(VLOOKUP(CONCATENATE($O$5,$B19,$C19),MUR!$A$6:$N$203,14,FALSE),0)</f>
        <v>0</v>
      </c>
      <c r="P19" s="105">
        <f>_xlfn.IFNA(VLOOKUP(CONCATENATE($P$5,$B19,$C19),BAL!$A$6:$N$200,14,FALSE),0)</f>
        <v>0</v>
      </c>
      <c r="Q19" s="105">
        <f>_xlfn.IFNA(VLOOKUP(CONCATENATE($Q$5,$B19,$C19),KAL!$A$6:$N$199,14,FALSE),0)</f>
        <v>0</v>
      </c>
      <c r="R19" s="105">
        <f>_xlfn.IFNA(VLOOKUP(CONCATENATE($R$5,$B19,$C19),KEL!$A$6:$N$200,14,FALSE),0)</f>
        <v>0</v>
      </c>
      <c r="S19" s="105">
        <f>_xlfn.IFNA(VLOOKUP(CONCATENATE($S$5,$B19,$C19),'ESP2'!$A$6:$N$194,14,FALSE),0)</f>
        <v>0</v>
      </c>
      <c r="T19" s="105">
        <f>_xlfn.IFNA(VLOOKUP(CONCATENATE($T$5,$B19,$C19),MOON!$A$6:$N$198,14,FALSE),0)</f>
        <v>0</v>
      </c>
      <c r="U19" s="105">
        <f>_xlfn.IFNA(VLOOKUP(CONCATENATE($U$5,$B19,$C19),DRY!$A$8:$N$198,14,FALSE),0)</f>
        <v>0</v>
      </c>
      <c r="V19" s="105">
        <f>_xlfn.IFNA(VLOOKUP(CONCATENATE($W$5,$B19,$C19),WALL!$A$6:$N$198,14,FALSE),0)</f>
        <v>0</v>
      </c>
      <c r="W19" s="105">
        <f>_xlfn.IFNA(VLOOKUP(CONCATENATE($W$5,$B19,$C19),'23SC'!$A$6:$N$198,14,FALSE),0)</f>
        <v>0</v>
      </c>
      <c r="X19" s="105">
        <f>_xlfn.IFNA(VLOOKUP(CONCATENATE($X$5,$B19,$C19),GID!$A$6:$N$198,14,FALSE),0)</f>
        <v>0</v>
      </c>
      <c r="Y19" s="105"/>
      <c r="Z19" s="105"/>
      <c r="AA19" s="105"/>
      <c r="AB19" s="105">
        <f>_xlfn.IFNA(VLOOKUP(CONCATENATE($AB$5,$B19,$C19),Spare3!$A$6:$N$198,14,FALSE),0)</f>
        <v>0</v>
      </c>
      <c r="AC19" s="105">
        <f>_xlfn.IFNA(VLOOKUP(CONCATENATE($AC$5,$B19,$C19),Spare4!$A$6:$N$200,14,FALSE),0)</f>
        <v>0</v>
      </c>
      <c r="AD19" s="123"/>
    </row>
    <row r="20" spans="1:30" s="3" customFormat="1" x14ac:dyDescent="0.25">
      <c r="A20" s="492"/>
      <c r="B20" s="100" t="s">
        <v>435</v>
      </c>
      <c r="C20" s="107" t="s">
        <v>263</v>
      </c>
      <c r="D20" s="107" t="s">
        <v>264</v>
      </c>
      <c r="E20" s="108">
        <v>45032</v>
      </c>
      <c r="F20" s="104">
        <v>16</v>
      </c>
      <c r="G20" s="102">
        <f t="shared" si="0"/>
        <v>0</v>
      </c>
      <c r="H20" s="103">
        <f t="shared" si="1"/>
        <v>0</v>
      </c>
      <c r="I20" s="104">
        <f t="shared" si="2"/>
        <v>14</v>
      </c>
      <c r="J20" s="377">
        <f>_xlfn.IFNA(VLOOKUP(CONCATENATE($J$5,$B20,$C20),CAP!$A$6:$N$200,14,FALSE),0)</f>
        <v>0</v>
      </c>
      <c r="K20" s="105">
        <f>_xlfn.IFNA(VLOOKUP(CONCATENATE($K$5,$B20,$C20),ALB!$A$6:$N$200,14,FALSE),0)</f>
        <v>0</v>
      </c>
      <c r="L20" s="105">
        <f>_xlfn.IFNA(VLOOKUP(CONCATENATE($L$5,$B20,$C20),'ESP1'!$A$6:$N$200,14,FALSE),0)</f>
        <v>0</v>
      </c>
      <c r="M20" s="105">
        <f>_xlfn.IFNA(VLOOKUP(CONCATENATE($M$5,$B20,$C20),DARD!$A$6:$N$135,14,FALSE),0)</f>
        <v>0</v>
      </c>
      <c r="N20" s="105">
        <f>_xlfn.IFNA(VLOOKUP(CONCATENATE($N$5,$B20,$C20),AVON!$A$6:$N$144,14,FALSE),0)</f>
        <v>0</v>
      </c>
      <c r="O20" s="105">
        <f>_xlfn.IFNA(VLOOKUP(CONCATENATE($O$5,$B20,$C20),MUR!$A$6:$N$203,14,FALSE),0)</f>
        <v>0</v>
      </c>
      <c r="P20" s="105">
        <f>_xlfn.IFNA(VLOOKUP(CONCATENATE($P$5,$B20,$C20),BAL!$A$6:$N$200,14,FALSE),0)</f>
        <v>0</v>
      </c>
      <c r="Q20" s="105">
        <f>_xlfn.IFNA(VLOOKUP(CONCATENATE($Q$5,$B20,$C20),KAL!$A$6:$N$199,14,FALSE),0)</f>
        <v>0</v>
      </c>
      <c r="R20" s="105">
        <f>_xlfn.IFNA(VLOOKUP(CONCATENATE($R$5,$B20,$C20),KEL!$A$6:$N$200,14,FALSE),0)</f>
        <v>0</v>
      </c>
      <c r="S20" s="105">
        <f>_xlfn.IFNA(VLOOKUP(CONCATENATE($S$5,$B20,$C20),'ESP2'!$A$6:$N$194,14,FALSE),0)</f>
        <v>0</v>
      </c>
      <c r="T20" s="105">
        <f>_xlfn.IFNA(VLOOKUP(CONCATENATE($T$5,$B20,$C20),MOON!$A$6:$N$198,14,FALSE),0)</f>
        <v>0</v>
      </c>
      <c r="U20" s="105">
        <f>_xlfn.IFNA(VLOOKUP(CONCATENATE($U$5,$B20,$C20),DRY!$A$8:$N$198,14,FALSE),0)</f>
        <v>0</v>
      </c>
      <c r="V20" s="105">
        <f>_xlfn.IFNA(VLOOKUP(CONCATENATE($W$5,$B20,$C20),WALL!$A$6:$N$198,14,FALSE),0)</f>
        <v>0</v>
      </c>
      <c r="W20" s="105">
        <f>_xlfn.IFNA(VLOOKUP(CONCATENATE($W$5,$B20,$C20),'23SC'!$A$6:$N$198,14,FALSE),0)</f>
        <v>0</v>
      </c>
      <c r="X20" s="105">
        <f>_xlfn.IFNA(VLOOKUP(CONCATENATE($X$5,$B20,$C20),GID!$A$6:$N$198,14,FALSE),0)</f>
        <v>0</v>
      </c>
      <c r="Y20" s="105"/>
      <c r="Z20" s="105"/>
      <c r="AA20" s="105"/>
      <c r="AB20" s="105">
        <f>_xlfn.IFNA(VLOOKUP(CONCATENATE($AB$5,$B20,$C20),Spare3!$A$6:$N$198,14,FALSE),0)</f>
        <v>0</v>
      </c>
      <c r="AC20" s="105">
        <f>_xlfn.IFNA(VLOOKUP(CONCATENATE($AC$5,$B20,$C20),Spare4!$A$6:$N$200,14,FALSE),0)</f>
        <v>0</v>
      </c>
      <c r="AD20" s="123"/>
    </row>
    <row r="21" spans="1:30" x14ac:dyDescent="0.25">
      <c r="A21" s="492"/>
      <c r="B21" s="100" t="s">
        <v>436</v>
      </c>
      <c r="C21" s="107" t="s">
        <v>443</v>
      </c>
      <c r="D21" s="107" t="s">
        <v>265</v>
      </c>
      <c r="E21" s="108">
        <v>45035</v>
      </c>
      <c r="F21" s="104">
        <v>15</v>
      </c>
      <c r="G21" s="102">
        <f t="shared" si="0"/>
        <v>0</v>
      </c>
      <c r="H21" s="103">
        <f t="shared" si="1"/>
        <v>0</v>
      </c>
      <c r="I21" s="104">
        <f t="shared" si="2"/>
        <v>14</v>
      </c>
      <c r="J21" s="377">
        <f>_xlfn.IFNA(VLOOKUP(CONCATENATE($J$5,$B21,$C21),CAP!$A$6:$N$200,14,FALSE),0)</f>
        <v>0</v>
      </c>
      <c r="K21" s="105">
        <f>_xlfn.IFNA(VLOOKUP(CONCATENATE($K$5,$B21,$C21),ALB!$A$6:$N$200,14,FALSE),0)</f>
        <v>0</v>
      </c>
      <c r="L21" s="105">
        <f>_xlfn.IFNA(VLOOKUP(CONCATENATE($L$5,$B21,$C21),'ESP1'!$A$6:$N$200,14,FALSE),0)</f>
        <v>0</v>
      </c>
      <c r="M21" s="105">
        <f>_xlfn.IFNA(VLOOKUP(CONCATENATE($M$5,$B21,$C21),DARD!$A$6:$N$135,14,FALSE),0)</f>
        <v>0</v>
      </c>
      <c r="N21" s="105">
        <f>_xlfn.IFNA(VLOOKUP(CONCATENATE($N$5,$B21,$C21),AVON!$A$6:$N$144,14,FALSE),0)</f>
        <v>0</v>
      </c>
      <c r="O21" s="105">
        <f>_xlfn.IFNA(VLOOKUP(CONCATENATE($O$5,$B21,$C21),MUR!$A$6:$N$203,14,FALSE),0)</f>
        <v>0</v>
      </c>
      <c r="P21" s="105">
        <f>_xlfn.IFNA(VLOOKUP(CONCATENATE($P$5,$B21,$C21),BAL!$A$6:$N$200,14,FALSE),0)</f>
        <v>0</v>
      </c>
      <c r="Q21" s="105">
        <f>_xlfn.IFNA(VLOOKUP(CONCATENATE($Q$5,$B21,$C21),KAL!$A$6:$N$199,14,FALSE),0)</f>
        <v>0</v>
      </c>
      <c r="R21" s="105">
        <f>_xlfn.IFNA(VLOOKUP(CONCATENATE($R$5,$B21,$C21),KEL!$A$6:$N$200,14,FALSE),0)</f>
        <v>0</v>
      </c>
      <c r="S21" s="105">
        <f>_xlfn.IFNA(VLOOKUP(CONCATENATE($S$5,$B21,$C21),'ESP2'!$A$6:$N$194,14,FALSE),0)</f>
        <v>0</v>
      </c>
      <c r="T21" s="105">
        <f>_xlfn.IFNA(VLOOKUP(CONCATENATE($T$5,$B21,$C21),MOON!$A$6:$N$198,14,FALSE),0)</f>
        <v>0</v>
      </c>
      <c r="U21" s="105">
        <f>_xlfn.IFNA(VLOOKUP(CONCATENATE($U$5,$B21,$C21),DRY!$A$8:$N$198,14,FALSE),0)</f>
        <v>0</v>
      </c>
      <c r="V21" s="105">
        <f>_xlfn.IFNA(VLOOKUP(CONCATENATE($W$5,$B21,$C21),WALL!$A$6:$N$198,14,FALSE),0)</f>
        <v>0</v>
      </c>
      <c r="W21" s="105">
        <f>_xlfn.IFNA(VLOOKUP(CONCATENATE($W$5,$B21,$C21),'23SC'!$A$6:$N$198,14,FALSE),0)</f>
        <v>0</v>
      </c>
      <c r="X21" s="105">
        <f>_xlfn.IFNA(VLOOKUP(CONCATENATE($X$5,$B21,$C21),GID!$A$6:$N$198,14,FALSE),0)</f>
        <v>0</v>
      </c>
      <c r="Y21" s="105"/>
      <c r="Z21" s="105"/>
      <c r="AA21" s="105"/>
      <c r="AB21" s="105">
        <f>_xlfn.IFNA(VLOOKUP(CONCATENATE($AB$5,$B21,$C21),Spare3!$A$6:$N$198,14,FALSE),0)</f>
        <v>0</v>
      </c>
      <c r="AC21" s="105">
        <f>_xlfn.IFNA(VLOOKUP(CONCATENATE($AC$5,$B21,$C21),Spare4!$A$6:$N$200,14,FALSE),0)</f>
        <v>0</v>
      </c>
      <c r="AD21" s="123"/>
    </row>
    <row r="22" spans="1:30" x14ac:dyDescent="0.25">
      <c r="A22" s="492"/>
      <c r="B22" s="100" t="s">
        <v>266</v>
      </c>
      <c r="C22" s="107" t="s">
        <v>267</v>
      </c>
      <c r="D22" s="107" t="s">
        <v>210</v>
      </c>
      <c r="E22" s="108">
        <v>45041</v>
      </c>
      <c r="F22" s="104">
        <v>13</v>
      </c>
      <c r="G22" s="102">
        <f t="shared" si="0"/>
        <v>0</v>
      </c>
      <c r="H22" s="103">
        <f t="shared" si="1"/>
        <v>0</v>
      </c>
      <c r="I22" s="104">
        <f t="shared" si="2"/>
        <v>14</v>
      </c>
      <c r="J22" s="377">
        <f>_xlfn.IFNA(VLOOKUP(CONCATENATE($J$5,$B22,$C22),CAP!$A$6:$N$200,14,FALSE),0)</f>
        <v>0</v>
      </c>
      <c r="K22" s="105">
        <f>_xlfn.IFNA(VLOOKUP(CONCATENATE($K$5,$B22,$C22),ALB!$A$6:$N$200,14,FALSE),0)</f>
        <v>0</v>
      </c>
      <c r="L22" s="105">
        <f>_xlfn.IFNA(VLOOKUP(CONCATENATE($L$5,$B22,$C22),'ESP1'!$A$6:$N$200,14,FALSE),0)</f>
        <v>0</v>
      </c>
      <c r="M22" s="105">
        <f>_xlfn.IFNA(VLOOKUP(CONCATENATE($M$5,$B22,$C22),DARD!$A$6:$N$135,14,FALSE),0)</f>
        <v>0</v>
      </c>
      <c r="N22" s="105">
        <f>_xlfn.IFNA(VLOOKUP(CONCATENATE($N$5,$B22,$C22),AVON!$A$6:$N$144,14,FALSE),0)</f>
        <v>0</v>
      </c>
      <c r="O22" s="105">
        <f>_xlfn.IFNA(VLOOKUP(CONCATENATE($O$5,$B22,$C22),MUR!$A$6:$N$203,14,FALSE),0)</f>
        <v>0</v>
      </c>
      <c r="P22" s="105">
        <f>_xlfn.IFNA(VLOOKUP(CONCATENATE($P$5,$B22,$C22),BAL!$A$6:$N$200,14,FALSE),0)</f>
        <v>0</v>
      </c>
      <c r="Q22" s="105">
        <f>_xlfn.IFNA(VLOOKUP(CONCATENATE($Q$5,$B22,$C22),KAL!$A$6:$N$199,14,FALSE),0)</f>
        <v>0</v>
      </c>
      <c r="R22" s="105">
        <f>_xlfn.IFNA(VLOOKUP(CONCATENATE($R$5,$B22,$C22),KEL!$A$6:$N$200,14,FALSE),0)</f>
        <v>0</v>
      </c>
      <c r="S22" s="105">
        <f>_xlfn.IFNA(VLOOKUP(CONCATENATE($S$5,$B22,$C22),'ESP2'!$A$6:$N$194,14,FALSE),0)</f>
        <v>0</v>
      </c>
      <c r="T22" s="105">
        <f>_xlfn.IFNA(VLOOKUP(CONCATENATE($T$5,$B22,$C22),MOON!$A$6:$N$198,14,FALSE),0)</f>
        <v>0</v>
      </c>
      <c r="U22" s="105">
        <f>_xlfn.IFNA(VLOOKUP(CONCATENATE($U$5,$B22,$C22),DRY!$A$8:$N$198,14,FALSE),0)</f>
        <v>0</v>
      </c>
      <c r="V22" s="105">
        <f>_xlfn.IFNA(VLOOKUP(CONCATENATE($W$5,$B22,$C22),WALL!$A$6:$N$198,14,FALSE),0)</f>
        <v>0</v>
      </c>
      <c r="W22" s="105">
        <f>_xlfn.IFNA(VLOOKUP(CONCATENATE($W$5,$B22,$C22),'23SC'!$A$6:$N$198,14,FALSE),0)</f>
        <v>0</v>
      </c>
      <c r="X22" s="105">
        <f>_xlfn.IFNA(VLOOKUP(CONCATENATE($X$5,$B22,$C22),GID!$A$6:$N$198,14,FALSE),0)</f>
        <v>0</v>
      </c>
      <c r="Y22" s="105"/>
      <c r="Z22" s="105"/>
      <c r="AA22" s="105"/>
      <c r="AB22" s="105">
        <f>_xlfn.IFNA(VLOOKUP(CONCATENATE($AB$5,$B22,$C22),Spare3!$A$6:$N$198,14,FALSE),0)</f>
        <v>0</v>
      </c>
      <c r="AC22" s="105">
        <f>_xlfn.IFNA(VLOOKUP(CONCATENATE($AC$5,$B22,$C22),Spare4!$A$6:$N$200,14,FALSE),0)</f>
        <v>0</v>
      </c>
      <c r="AD22" s="123"/>
    </row>
    <row r="23" spans="1:30" x14ac:dyDescent="0.25">
      <c r="A23" s="492"/>
      <c r="B23" s="100" t="s">
        <v>271</v>
      </c>
      <c r="C23" s="107" t="s">
        <v>272</v>
      </c>
      <c r="D23" s="101" t="s">
        <v>184</v>
      </c>
      <c r="E23" s="108">
        <v>45028</v>
      </c>
      <c r="F23" s="104">
        <v>13</v>
      </c>
      <c r="G23" s="102">
        <f t="shared" si="0"/>
        <v>0</v>
      </c>
      <c r="H23" s="103">
        <f t="shared" si="1"/>
        <v>0</v>
      </c>
      <c r="I23" s="104">
        <f t="shared" si="2"/>
        <v>14</v>
      </c>
      <c r="J23" s="377">
        <f>_xlfn.IFNA(VLOOKUP(CONCATENATE($J$5,$B23,$C23),CAP!$A$6:$N$200,14,FALSE),0)</f>
        <v>0</v>
      </c>
      <c r="K23" s="105">
        <f>_xlfn.IFNA(VLOOKUP(CONCATENATE($K$5,$B23,$C23),ALB!$A$6:$N$200,14,FALSE),0)</f>
        <v>0</v>
      </c>
      <c r="L23" s="105">
        <f>_xlfn.IFNA(VLOOKUP(CONCATENATE($L$5,$B23,$C23),'ESP1'!$A$6:$N$200,14,FALSE),0)</f>
        <v>0</v>
      </c>
      <c r="M23" s="105">
        <f>_xlfn.IFNA(VLOOKUP(CONCATENATE($M$5,$B23,$C23),DARD!$A$6:$N$135,14,FALSE),0)</f>
        <v>0</v>
      </c>
      <c r="N23" s="105">
        <f>_xlfn.IFNA(VLOOKUP(CONCATENATE($N$5,$B23,$C23),AVON!$A$6:$N$144,14,FALSE),0)</f>
        <v>0</v>
      </c>
      <c r="O23" s="105">
        <f>_xlfn.IFNA(VLOOKUP(CONCATENATE($O$5,$B23,$C23),MUR!$A$6:$N$203,14,FALSE),0)</f>
        <v>0</v>
      </c>
      <c r="P23" s="105">
        <f>_xlfn.IFNA(VLOOKUP(CONCATENATE($P$5,$B23,$C23),BAL!$A$6:$N$200,14,FALSE),0)</f>
        <v>0</v>
      </c>
      <c r="Q23" s="105">
        <f>_xlfn.IFNA(VLOOKUP(CONCATENATE($Q$5,$B23,$C23),KAL!$A$6:$N$199,14,FALSE),0)</f>
        <v>0</v>
      </c>
      <c r="R23" s="105">
        <f>_xlfn.IFNA(VLOOKUP(CONCATENATE($R$5,$B23,$C23),KEL!$A$6:$N$200,14,FALSE),0)</f>
        <v>0</v>
      </c>
      <c r="S23" s="105">
        <f>_xlfn.IFNA(VLOOKUP(CONCATENATE($S$5,$B23,$C23),'ESP2'!$A$6:$N$194,14,FALSE),0)</f>
        <v>0</v>
      </c>
      <c r="T23" s="105">
        <f>_xlfn.IFNA(VLOOKUP(CONCATENATE($T$5,$B23,$C23),MOON!$A$6:$N$198,14,FALSE),0)</f>
        <v>0</v>
      </c>
      <c r="U23" s="105">
        <f>_xlfn.IFNA(VLOOKUP(CONCATENATE($U$5,$B23,$C23),DRY!$A$8:$N$198,14,FALSE),0)</f>
        <v>0</v>
      </c>
      <c r="V23" s="105">
        <f>_xlfn.IFNA(VLOOKUP(CONCATENATE($W$5,$B23,$C23),WALL!$A$6:$N$198,14,FALSE),0)</f>
        <v>0</v>
      </c>
      <c r="W23" s="105">
        <f>_xlfn.IFNA(VLOOKUP(CONCATENATE($W$5,$B23,$C23),'23SC'!$A$6:$N$198,14,FALSE),0)</f>
        <v>0</v>
      </c>
      <c r="X23" s="105">
        <f>_xlfn.IFNA(VLOOKUP(CONCATENATE($X$5,$B23,$C23),GID!$A$6:$N$198,14,FALSE),0)</f>
        <v>0</v>
      </c>
      <c r="Y23" s="105"/>
      <c r="Z23" s="105"/>
      <c r="AA23" s="105"/>
      <c r="AB23" s="105">
        <f>_xlfn.IFNA(VLOOKUP(CONCATENATE($AB$5,$B23,$C23),Spare3!$A$6:$N$198,14,FALSE),0)</f>
        <v>0</v>
      </c>
      <c r="AC23" s="105">
        <f>_xlfn.IFNA(VLOOKUP(CONCATENATE($AC$5,$B23,$C23),Spare4!$A$6:$N$200,14,FALSE),0)</f>
        <v>0</v>
      </c>
      <c r="AD23" s="123"/>
    </row>
    <row r="24" spans="1:30" x14ac:dyDescent="0.25">
      <c r="A24" s="492"/>
      <c r="B24" s="100" t="s">
        <v>437</v>
      </c>
      <c r="C24" s="107" t="s">
        <v>444</v>
      </c>
      <c r="D24" s="107" t="s">
        <v>273</v>
      </c>
      <c r="E24" s="108">
        <v>45097</v>
      </c>
      <c r="F24" s="104">
        <v>13</v>
      </c>
      <c r="G24" s="102">
        <f t="shared" si="0"/>
        <v>0</v>
      </c>
      <c r="H24" s="103">
        <f t="shared" si="1"/>
        <v>0</v>
      </c>
      <c r="I24" s="104">
        <f t="shared" si="2"/>
        <v>14</v>
      </c>
      <c r="J24" s="377">
        <f>_xlfn.IFNA(VLOOKUP(CONCATENATE($J$5,$B24,$C24),CAP!$A$6:$N$200,14,FALSE),0)</f>
        <v>0</v>
      </c>
      <c r="K24" s="105">
        <f>_xlfn.IFNA(VLOOKUP(CONCATENATE($K$5,$B24,$C24),ALB!$A$6:$N$200,14,FALSE),0)</f>
        <v>0</v>
      </c>
      <c r="L24" s="105">
        <f>_xlfn.IFNA(VLOOKUP(CONCATENATE($L$5,$B24,$C24),'ESP1'!$A$6:$N$200,14,FALSE),0)</f>
        <v>0</v>
      </c>
      <c r="M24" s="105">
        <f>_xlfn.IFNA(VLOOKUP(CONCATENATE($M$5,$B24,$C24),DARD!$A$6:$N$135,14,FALSE),0)</f>
        <v>0</v>
      </c>
      <c r="N24" s="105">
        <f>_xlfn.IFNA(VLOOKUP(CONCATENATE($N$5,$B24,$C24),AVON!$A$6:$N$144,14,FALSE),0)</f>
        <v>0</v>
      </c>
      <c r="O24" s="105">
        <f>_xlfn.IFNA(VLOOKUP(CONCATENATE($O$5,$B24,$C24),MUR!$A$6:$N$203,14,FALSE),0)</f>
        <v>0</v>
      </c>
      <c r="P24" s="105">
        <f>_xlfn.IFNA(VLOOKUP(CONCATENATE($P$5,$B24,$C24),BAL!$A$6:$N$200,14,FALSE),0)</f>
        <v>0</v>
      </c>
      <c r="Q24" s="105">
        <f>_xlfn.IFNA(VLOOKUP(CONCATENATE($Q$5,$B24,$C24),KAL!$A$6:$N$199,14,FALSE),0)</f>
        <v>0</v>
      </c>
      <c r="R24" s="105">
        <f>_xlfn.IFNA(VLOOKUP(CONCATENATE($R$5,$B24,$C24),KEL!$A$6:$N$200,14,FALSE),0)</f>
        <v>0</v>
      </c>
      <c r="S24" s="105">
        <f>_xlfn.IFNA(VLOOKUP(CONCATENATE($S$5,$B24,$C24),'ESP2'!$A$6:$N$194,14,FALSE),0)</f>
        <v>0</v>
      </c>
      <c r="T24" s="105">
        <f>_xlfn.IFNA(VLOOKUP(CONCATENATE($T$5,$B24,$C24),MOON!$A$6:$N$198,14,FALSE),0)</f>
        <v>0</v>
      </c>
      <c r="U24" s="105">
        <f>_xlfn.IFNA(VLOOKUP(CONCATENATE($U$5,$B24,$C24),DRY!$A$8:$N$198,14,FALSE),0)</f>
        <v>0</v>
      </c>
      <c r="V24" s="105">
        <f>_xlfn.IFNA(VLOOKUP(CONCATENATE($W$5,$B24,$C24),WALL!$A$6:$N$198,14,FALSE),0)</f>
        <v>0</v>
      </c>
      <c r="W24" s="105">
        <f>_xlfn.IFNA(VLOOKUP(CONCATENATE($W$5,$B24,$C24),'23SC'!$A$6:$N$198,14,FALSE),0)</f>
        <v>0</v>
      </c>
      <c r="X24" s="105">
        <f>_xlfn.IFNA(VLOOKUP(CONCATENATE($X$5,$B24,$C24),GID!$A$6:$N$198,14,FALSE),0)</f>
        <v>0</v>
      </c>
      <c r="Y24" s="105"/>
      <c r="Z24" s="105"/>
      <c r="AA24" s="105"/>
      <c r="AB24" s="105">
        <f>_xlfn.IFNA(VLOOKUP(CONCATENATE($AB$5,$B24,$C24),Spare3!$A$6:$N$198,14,FALSE),0)</f>
        <v>0</v>
      </c>
      <c r="AC24" s="105">
        <f>_xlfn.IFNA(VLOOKUP(CONCATENATE($AC$5,$B24,$C24),Spare4!$A$6:$N$200,14,FALSE),0)</f>
        <v>0</v>
      </c>
      <c r="AD24" s="122"/>
    </row>
    <row r="25" spans="1:30" x14ac:dyDescent="0.25">
      <c r="A25" s="492"/>
      <c r="B25" s="100" t="s">
        <v>275</v>
      </c>
      <c r="C25" s="107" t="s">
        <v>446</v>
      </c>
      <c r="D25" s="107" t="s">
        <v>276</v>
      </c>
      <c r="E25" s="108">
        <v>45034</v>
      </c>
      <c r="F25" s="104">
        <v>16</v>
      </c>
      <c r="G25" s="102">
        <f t="shared" si="0"/>
        <v>0</v>
      </c>
      <c r="H25" s="103">
        <f t="shared" si="1"/>
        <v>0</v>
      </c>
      <c r="I25" s="104">
        <f t="shared" si="2"/>
        <v>14</v>
      </c>
      <c r="J25" s="377">
        <f>_xlfn.IFNA(VLOOKUP(CONCATENATE($J$5,$B25,$C25),CAP!$A$6:$N$200,14,FALSE),0)</f>
        <v>0</v>
      </c>
      <c r="K25" s="105">
        <f>_xlfn.IFNA(VLOOKUP(CONCATENATE($K$5,$B25,$C25),ALB!$A$6:$N$200,14,FALSE),0)</f>
        <v>0</v>
      </c>
      <c r="L25" s="105">
        <f>_xlfn.IFNA(VLOOKUP(CONCATENATE($L$5,$B25,$C25),'ESP1'!$A$6:$N$200,14,FALSE),0)</f>
        <v>0</v>
      </c>
      <c r="M25" s="105">
        <f>_xlfn.IFNA(VLOOKUP(CONCATENATE($M$5,$B25,$C25),DARD!$A$6:$N$135,14,FALSE),0)</f>
        <v>0</v>
      </c>
      <c r="N25" s="105">
        <f>_xlfn.IFNA(VLOOKUP(CONCATENATE($N$5,$B25,$C25),AVON!$A$6:$N$144,14,FALSE),0)</f>
        <v>0</v>
      </c>
      <c r="O25" s="105">
        <f>_xlfn.IFNA(VLOOKUP(CONCATENATE($O$5,$B25,$C25),MUR!$A$6:$N$203,14,FALSE),0)</f>
        <v>0</v>
      </c>
      <c r="P25" s="105">
        <f>_xlfn.IFNA(VLOOKUP(CONCATENATE($P$5,$B25,$C25),BAL!$A$6:$N$200,14,FALSE),0)</f>
        <v>0</v>
      </c>
      <c r="Q25" s="105">
        <f>_xlfn.IFNA(VLOOKUP(CONCATENATE($Q$5,$B25,$C25),KAL!$A$6:$N$199,14,FALSE),0)</f>
        <v>0</v>
      </c>
      <c r="R25" s="105">
        <f>_xlfn.IFNA(VLOOKUP(CONCATENATE($R$5,$B25,$C25),KEL!$A$6:$N$200,14,FALSE),0)</f>
        <v>0</v>
      </c>
      <c r="S25" s="105">
        <f>_xlfn.IFNA(VLOOKUP(CONCATENATE($S$5,$B25,$C25),'ESP2'!$A$6:$N$194,14,FALSE),0)</f>
        <v>0</v>
      </c>
      <c r="T25" s="105">
        <f>_xlfn.IFNA(VLOOKUP(CONCATENATE($T$5,$B25,$C25),MOON!$A$6:$N$198,14,FALSE),0)</f>
        <v>0</v>
      </c>
      <c r="U25" s="105">
        <f>_xlfn.IFNA(VLOOKUP(CONCATENATE($U$5,$B25,$C25),DRY!$A$8:$N$198,14,FALSE),0)</f>
        <v>0</v>
      </c>
      <c r="V25" s="105">
        <f>_xlfn.IFNA(VLOOKUP(CONCATENATE($W$5,$B25,$C25),WALL!$A$6:$N$198,14,FALSE),0)</f>
        <v>0</v>
      </c>
      <c r="W25" s="105">
        <f>_xlfn.IFNA(VLOOKUP(CONCATENATE($W$5,$B25,$C25),'23SC'!$A$6:$N$198,14,FALSE),0)</f>
        <v>0</v>
      </c>
      <c r="X25" s="105">
        <f>_xlfn.IFNA(VLOOKUP(CONCATENATE($X$5,$B25,$C25),GID!$A$6:$N$198,14,FALSE),0)</f>
        <v>0</v>
      </c>
      <c r="Y25" s="105"/>
      <c r="Z25" s="105"/>
      <c r="AA25" s="105"/>
      <c r="AB25" s="105">
        <f>_xlfn.IFNA(VLOOKUP(CONCATENATE($AB$5,$B25,$C25),Spare3!$A$6:$N$198,14,FALSE),0)</f>
        <v>0</v>
      </c>
      <c r="AC25" s="105">
        <f>_xlfn.IFNA(VLOOKUP(CONCATENATE($AC$5,$B25,$C25),Spare4!$A$6:$N$200,14,FALSE),0)</f>
        <v>0</v>
      </c>
      <c r="AD25" s="122"/>
    </row>
    <row r="26" spans="1:30" x14ac:dyDescent="0.25">
      <c r="A26" s="492"/>
      <c r="B26" s="100" t="s">
        <v>277</v>
      </c>
      <c r="C26" s="107" t="s">
        <v>447</v>
      </c>
      <c r="D26" s="107" t="s">
        <v>278</v>
      </c>
      <c r="E26" s="108">
        <v>45028</v>
      </c>
      <c r="F26" s="104">
        <v>14</v>
      </c>
      <c r="G26" s="102">
        <f t="shared" si="0"/>
        <v>0</v>
      </c>
      <c r="H26" s="103">
        <f t="shared" si="1"/>
        <v>0</v>
      </c>
      <c r="I26" s="104">
        <f t="shared" si="2"/>
        <v>14</v>
      </c>
      <c r="J26" s="377">
        <f>_xlfn.IFNA(VLOOKUP(CONCATENATE($J$5,$B26,$C26),CAP!$A$6:$N$200,14,FALSE),0)</f>
        <v>0</v>
      </c>
      <c r="K26" s="105">
        <f>_xlfn.IFNA(VLOOKUP(CONCATENATE($K$5,$B26,$C26),ALB!$A$6:$N$200,14,FALSE),0)</f>
        <v>0</v>
      </c>
      <c r="L26" s="105">
        <f>_xlfn.IFNA(VLOOKUP(CONCATENATE($L$5,$B26,$C26),'ESP1'!$A$6:$N$200,14,FALSE),0)</f>
        <v>0</v>
      </c>
      <c r="M26" s="105">
        <f>_xlfn.IFNA(VLOOKUP(CONCATENATE($M$5,$B26,$C26),DARD!$A$6:$N$135,14,FALSE),0)</f>
        <v>0</v>
      </c>
      <c r="N26" s="105">
        <f>_xlfn.IFNA(VLOOKUP(CONCATENATE($N$5,$B26,$C26),AVON!$A$6:$N$144,14,FALSE),0)</f>
        <v>0</v>
      </c>
      <c r="O26" s="105">
        <f>_xlfn.IFNA(VLOOKUP(CONCATENATE($O$5,$B26,$C26),MUR!$A$6:$N$203,14,FALSE),0)</f>
        <v>0</v>
      </c>
      <c r="P26" s="105">
        <f>_xlfn.IFNA(VLOOKUP(CONCATENATE($P$5,$B26,$C26),BAL!$A$6:$N$200,14,FALSE),0)</f>
        <v>0</v>
      </c>
      <c r="Q26" s="105">
        <f>_xlfn.IFNA(VLOOKUP(CONCATENATE($Q$5,$B26,$C26),KAL!$A$6:$N$199,14,FALSE),0)</f>
        <v>0</v>
      </c>
      <c r="R26" s="105">
        <f>_xlfn.IFNA(VLOOKUP(CONCATENATE($R$5,$B26,$C26),KEL!$A$6:$N$200,14,FALSE),0)</f>
        <v>0</v>
      </c>
      <c r="S26" s="105">
        <f>_xlfn.IFNA(VLOOKUP(CONCATENATE($S$5,$B26,$C26),'ESP2'!$A$6:$N$194,14,FALSE),0)</f>
        <v>0</v>
      </c>
      <c r="T26" s="105">
        <f>_xlfn.IFNA(VLOOKUP(CONCATENATE($T$5,$B26,$C26),MOON!$A$6:$N$198,14,FALSE),0)</f>
        <v>0</v>
      </c>
      <c r="U26" s="105">
        <f>_xlfn.IFNA(VLOOKUP(CONCATENATE($U$5,$B26,$C26),DRY!$A$8:$N$198,14,FALSE),0)</f>
        <v>0</v>
      </c>
      <c r="V26" s="105">
        <f>_xlfn.IFNA(VLOOKUP(CONCATENATE($W$5,$B26,$C26),WALL!$A$6:$N$198,14,FALSE),0)</f>
        <v>0</v>
      </c>
      <c r="W26" s="105">
        <f>_xlfn.IFNA(VLOOKUP(CONCATENATE($W$5,$B26,$C26),'23SC'!$A$6:$N$198,14,FALSE),0)</f>
        <v>0</v>
      </c>
      <c r="X26" s="105">
        <f>_xlfn.IFNA(VLOOKUP(CONCATENATE($X$5,$B26,$C26),GID!$A$6:$N$198,14,FALSE),0)</f>
        <v>0</v>
      </c>
      <c r="Y26" s="105"/>
      <c r="Z26" s="105"/>
      <c r="AA26" s="105"/>
      <c r="AB26" s="105">
        <f>_xlfn.IFNA(VLOOKUP(CONCATENATE($AB$5,$B26,$C26),Spare3!$A$6:$N$198,14,FALSE),0)</f>
        <v>0</v>
      </c>
      <c r="AC26" s="105">
        <f>_xlfn.IFNA(VLOOKUP(CONCATENATE($AC$5,$B26,$C26),Spare4!$A$6:$N$200,14,FALSE),0)</f>
        <v>0</v>
      </c>
      <c r="AD26" s="122"/>
    </row>
    <row r="27" spans="1:30" x14ac:dyDescent="0.25">
      <c r="A27" s="492"/>
      <c r="B27" s="100" t="s">
        <v>279</v>
      </c>
      <c r="C27" s="107" t="s">
        <v>280</v>
      </c>
      <c r="D27" s="107" t="s">
        <v>244</v>
      </c>
      <c r="E27" s="108">
        <v>45061</v>
      </c>
      <c r="F27" s="104">
        <v>15</v>
      </c>
      <c r="G27" s="102">
        <f t="shared" si="0"/>
        <v>0</v>
      </c>
      <c r="H27" s="103">
        <f t="shared" si="1"/>
        <v>0</v>
      </c>
      <c r="I27" s="104">
        <f t="shared" si="2"/>
        <v>14</v>
      </c>
      <c r="J27" s="377">
        <f>_xlfn.IFNA(VLOOKUP(CONCATENATE($J$5,$B27,$C27),CAP!$A$6:$N$200,14,FALSE),0)</f>
        <v>0</v>
      </c>
      <c r="K27" s="105">
        <f>_xlfn.IFNA(VLOOKUP(CONCATENATE($K$5,$B27,$C27),ALB!$A$6:$N$200,14,FALSE),0)</f>
        <v>0</v>
      </c>
      <c r="L27" s="105">
        <f>_xlfn.IFNA(VLOOKUP(CONCATENATE($L$5,$B27,$C27),'ESP1'!$A$6:$N$200,14,FALSE),0)</f>
        <v>0</v>
      </c>
      <c r="M27" s="105">
        <f>_xlfn.IFNA(VLOOKUP(CONCATENATE($M$5,$B27,$C27),DARD!$A$6:$N$135,14,FALSE),0)</f>
        <v>0</v>
      </c>
      <c r="N27" s="105">
        <f>_xlfn.IFNA(VLOOKUP(CONCATENATE($N$5,$B27,$C27),AVON!$A$6:$N$144,14,FALSE),0)</f>
        <v>0</v>
      </c>
      <c r="O27" s="105">
        <f>_xlfn.IFNA(VLOOKUP(CONCATENATE($O$5,$B27,$C27),MUR!$A$6:$N$203,14,FALSE),0)</f>
        <v>0</v>
      </c>
      <c r="P27" s="105">
        <f>_xlfn.IFNA(VLOOKUP(CONCATENATE($P$5,$B27,$C27),BAL!$A$6:$N$200,14,FALSE),0)</f>
        <v>0</v>
      </c>
      <c r="Q27" s="105">
        <f>_xlfn.IFNA(VLOOKUP(CONCATENATE($Q$5,$B27,$C27),KAL!$A$6:$N$199,14,FALSE),0)</f>
        <v>0</v>
      </c>
      <c r="R27" s="105">
        <f>_xlfn.IFNA(VLOOKUP(CONCATENATE($R$5,$B27,$C27),KEL!$A$6:$N$200,14,FALSE),0)</f>
        <v>0</v>
      </c>
      <c r="S27" s="105">
        <f>_xlfn.IFNA(VLOOKUP(CONCATENATE($S$5,$B27,$C27),'ESP2'!$A$6:$N$194,14,FALSE),0)</f>
        <v>0</v>
      </c>
      <c r="T27" s="105">
        <f>_xlfn.IFNA(VLOOKUP(CONCATENATE($T$5,$B27,$C27),MOON!$A$6:$N$198,14,FALSE),0)</f>
        <v>0</v>
      </c>
      <c r="U27" s="105">
        <f>_xlfn.IFNA(VLOOKUP(CONCATENATE($U$5,$B27,$C27),DRY!$A$8:$N$198,14,FALSE),0)</f>
        <v>0</v>
      </c>
      <c r="V27" s="105">
        <f>_xlfn.IFNA(VLOOKUP(CONCATENATE($W$5,$B27,$C27),WALL!$A$6:$N$198,14,FALSE),0)</f>
        <v>0</v>
      </c>
      <c r="W27" s="105">
        <f>_xlfn.IFNA(VLOOKUP(CONCATENATE($W$5,$B27,$C27),'23SC'!$A$6:$N$198,14,FALSE),0)</f>
        <v>0</v>
      </c>
      <c r="X27" s="105">
        <f>_xlfn.IFNA(VLOOKUP(CONCATENATE($X$5,$B27,$C27),GID!$A$6:$N$198,14,FALSE),0)</f>
        <v>0</v>
      </c>
      <c r="Y27" s="105"/>
      <c r="Z27" s="105"/>
      <c r="AA27" s="105"/>
      <c r="AB27" s="105">
        <f>_xlfn.IFNA(VLOOKUP(CONCATENATE($AB$5,$B27,$C27),Spare3!$A$6:$N$198,14,FALSE),0)</f>
        <v>0</v>
      </c>
      <c r="AC27" s="105">
        <f>_xlfn.IFNA(VLOOKUP(CONCATENATE($AC$5,$B27,$C27),Spare4!$A$6:$N$200,14,FALSE),0)</f>
        <v>0</v>
      </c>
      <c r="AD27" s="123"/>
    </row>
    <row r="28" spans="1:30" x14ac:dyDescent="0.25">
      <c r="A28" s="492"/>
      <c r="B28" s="100" t="s">
        <v>281</v>
      </c>
      <c r="C28" s="107" t="s">
        <v>282</v>
      </c>
      <c r="D28" s="107" t="s">
        <v>184</v>
      </c>
      <c r="E28" s="108">
        <v>45029</v>
      </c>
      <c r="F28" s="104">
        <v>15</v>
      </c>
      <c r="G28" s="102">
        <f t="shared" si="0"/>
        <v>0</v>
      </c>
      <c r="H28" s="103">
        <f t="shared" si="1"/>
        <v>0</v>
      </c>
      <c r="I28" s="104">
        <f t="shared" si="2"/>
        <v>14</v>
      </c>
      <c r="J28" s="377">
        <f>_xlfn.IFNA(VLOOKUP(CONCATENATE($J$5,$B28,$C28),CAP!$A$6:$N$200,14,FALSE),0)</f>
        <v>0</v>
      </c>
      <c r="K28" s="105">
        <f>_xlfn.IFNA(VLOOKUP(CONCATENATE($K$5,$B28,$C28),ALB!$A$6:$N$200,14,FALSE),0)</f>
        <v>0</v>
      </c>
      <c r="L28" s="105">
        <f>_xlfn.IFNA(VLOOKUP(CONCATENATE($L$5,$B28,$C28),'ESP1'!$A$6:$N$200,14,FALSE),0)</f>
        <v>0</v>
      </c>
      <c r="M28" s="105">
        <f>_xlfn.IFNA(VLOOKUP(CONCATENATE($M$5,$B28,$C28),DARD!$A$6:$N$135,14,FALSE),0)</f>
        <v>0</v>
      </c>
      <c r="N28" s="105">
        <f>_xlfn.IFNA(VLOOKUP(CONCATENATE($N$5,$B28,$C28),AVON!$A$6:$N$144,14,FALSE),0)</f>
        <v>0</v>
      </c>
      <c r="O28" s="105">
        <f>_xlfn.IFNA(VLOOKUP(CONCATENATE($O$5,$B28,$C28),MUR!$A$6:$N$203,14,FALSE),0)</f>
        <v>0</v>
      </c>
      <c r="P28" s="105">
        <f>_xlfn.IFNA(VLOOKUP(CONCATENATE($P$5,$B28,$C28),BAL!$A$6:$N$200,14,FALSE),0)</f>
        <v>0</v>
      </c>
      <c r="Q28" s="105">
        <f>_xlfn.IFNA(VLOOKUP(CONCATENATE($Q$5,$B28,$C28),KAL!$A$6:$N$199,14,FALSE),0)</f>
        <v>0</v>
      </c>
      <c r="R28" s="105">
        <f>_xlfn.IFNA(VLOOKUP(CONCATENATE($R$5,$B28,$C28),KEL!$A$6:$N$200,14,FALSE),0)</f>
        <v>0</v>
      </c>
      <c r="S28" s="105">
        <f>_xlfn.IFNA(VLOOKUP(CONCATENATE($S$5,$B28,$C28),'ESP2'!$A$6:$N$194,14,FALSE),0)</f>
        <v>0</v>
      </c>
      <c r="T28" s="105">
        <f>_xlfn.IFNA(VLOOKUP(CONCATENATE($T$5,$B28,$C28),MOON!$A$6:$N$198,14,FALSE),0)</f>
        <v>0</v>
      </c>
      <c r="U28" s="105">
        <f>_xlfn.IFNA(VLOOKUP(CONCATENATE($U$5,$B28,$C28),DRY!$A$8:$N$198,14,FALSE),0)</f>
        <v>0</v>
      </c>
      <c r="V28" s="105">
        <f>_xlfn.IFNA(VLOOKUP(CONCATENATE($W$5,$B28,$C28),WALL!$A$6:$N$198,14,FALSE),0)</f>
        <v>0</v>
      </c>
      <c r="W28" s="105">
        <f>_xlfn.IFNA(VLOOKUP(CONCATENATE($W$5,$B28,$C28),'23SC'!$A$6:$N$198,14,FALSE),0)</f>
        <v>0</v>
      </c>
      <c r="X28" s="105">
        <f>_xlfn.IFNA(VLOOKUP(CONCATENATE($X$5,$B28,$C28),GID!$A$6:$N$198,14,FALSE),0)</f>
        <v>0</v>
      </c>
      <c r="Y28" s="105"/>
      <c r="Z28" s="105"/>
      <c r="AA28" s="105"/>
      <c r="AB28" s="105">
        <f>_xlfn.IFNA(VLOOKUP(CONCATENATE($AB$5,$B28,$C28),Spare3!$A$6:$N$198,14,FALSE),0)</f>
        <v>0</v>
      </c>
      <c r="AC28" s="105">
        <f>_xlfn.IFNA(VLOOKUP(CONCATENATE($AC$5,$B28,$C28),Spare4!$A$6:$N$200,14,FALSE),0)</f>
        <v>0</v>
      </c>
      <c r="AD28" s="123"/>
    </row>
    <row r="29" spans="1:30" x14ac:dyDescent="0.25">
      <c r="A29" s="492"/>
      <c r="B29" s="100" t="s">
        <v>439</v>
      </c>
      <c r="C29" s="107" t="s">
        <v>448</v>
      </c>
      <c r="D29" s="107" t="s">
        <v>177</v>
      </c>
      <c r="E29" s="108">
        <v>45030</v>
      </c>
      <c r="F29" s="104">
        <v>15</v>
      </c>
      <c r="G29" s="102">
        <f t="shared" si="0"/>
        <v>0</v>
      </c>
      <c r="H29" s="103">
        <f t="shared" si="1"/>
        <v>0</v>
      </c>
      <c r="I29" s="104">
        <f t="shared" si="2"/>
        <v>14</v>
      </c>
      <c r="J29" s="377">
        <f>_xlfn.IFNA(VLOOKUP(CONCATENATE($J$5,$B29,$C29),CAP!$A$6:$N$200,14,FALSE),0)</f>
        <v>0</v>
      </c>
      <c r="K29" s="105">
        <f>_xlfn.IFNA(VLOOKUP(CONCATENATE($K$5,$B29,$C29),ALB!$A$6:$N$200,14,FALSE),0)</f>
        <v>0</v>
      </c>
      <c r="L29" s="105">
        <f>_xlfn.IFNA(VLOOKUP(CONCATENATE($L$5,$B29,$C29),'ESP1'!$A$6:$N$200,14,FALSE),0)</f>
        <v>0</v>
      </c>
      <c r="M29" s="105">
        <f>_xlfn.IFNA(VLOOKUP(CONCATENATE($M$5,$B29,$C29),DARD!$A$6:$N$135,14,FALSE),0)</f>
        <v>0</v>
      </c>
      <c r="N29" s="105">
        <f>_xlfn.IFNA(VLOOKUP(CONCATENATE($N$5,$B29,$C29),AVON!$A$6:$N$144,14,FALSE),0)</f>
        <v>0</v>
      </c>
      <c r="O29" s="105">
        <f>_xlfn.IFNA(VLOOKUP(CONCATENATE($O$5,$B29,$C29),MUR!$A$6:$N$203,14,FALSE),0)</f>
        <v>0</v>
      </c>
      <c r="P29" s="105">
        <f>_xlfn.IFNA(VLOOKUP(CONCATENATE($P$5,$B29,$C29),BAL!$A$6:$N$200,14,FALSE),0)</f>
        <v>0</v>
      </c>
      <c r="Q29" s="105">
        <f>_xlfn.IFNA(VLOOKUP(CONCATENATE($Q$5,$B29,$C29),KAL!$A$6:$N$199,14,FALSE),0)</f>
        <v>0</v>
      </c>
      <c r="R29" s="105">
        <f>_xlfn.IFNA(VLOOKUP(CONCATENATE($R$5,$B29,$C29),KEL!$A$6:$N$200,14,FALSE),0)</f>
        <v>0</v>
      </c>
      <c r="S29" s="105">
        <f>_xlfn.IFNA(VLOOKUP(CONCATENATE($S$5,$B29,$C29),'ESP2'!$A$6:$N$194,14,FALSE),0)</f>
        <v>0</v>
      </c>
      <c r="T29" s="105">
        <f>_xlfn.IFNA(VLOOKUP(CONCATENATE($T$5,$B29,$C29),MOON!$A$6:$N$198,14,FALSE),0)</f>
        <v>0</v>
      </c>
      <c r="U29" s="105">
        <f>_xlfn.IFNA(VLOOKUP(CONCATENATE($U$5,$B29,$C29),DRY!$A$8:$N$198,14,FALSE),0)</f>
        <v>0</v>
      </c>
      <c r="V29" s="105">
        <f>_xlfn.IFNA(VLOOKUP(CONCATENATE($W$5,$B29,$C29),WALL!$A$6:$N$198,14,FALSE),0)</f>
        <v>0</v>
      </c>
      <c r="W29" s="105">
        <f>_xlfn.IFNA(VLOOKUP(CONCATENATE($W$5,$B29,$C29),'23SC'!$A$6:$N$198,14,FALSE),0)</f>
        <v>0</v>
      </c>
      <c r="X29" s="105">
        <f>_xlfn.IFNA(VLOOKUP(CONCATENATE($X$5,$B29,$C29),GID!$A$6:$N$198,14,FALSE),0)</f>
        <v>0</v>
      </c>
      <c r="Y29" s="105"/>
      <c r="Z29" s="105"/>
      <c r="AA29" s="105"/>
      <c r="AB29" s="105">
        <f>_xlfn.IFNA(VLOOKUP(CONCATENATE($AB$5,$B29,$C29),Spare3!$A$6:$N$198,14,FALSE),0)</f>
        <v>0</v>
      </c>
      <c r="AC29" s="105">
        <f>_xlfn.IFNA(VLOOKUP(CONCATENATE($AC$5,$B29,$C29),Spare4!$A$6:$N$200,14,FALSE),0)</f>
        <v>0</v>
      </c>
      <c r="AD29" s="123"/>
    </row>
    <row r="30" spans="1:30" x14ac:dyDescent="0.25">
      <c r="A30" s="492"/>
      <c r="B30" s="100" t="s">
        <v>285</v>
      </c>
      <c r="C30" s="107" t="s">
        <v>286</v>
      </c>
      <c r="D30" s="101" t="s">
        <v>287</v>
      </c>
      <c r="E30" s="108">
        <v>45034</v>
      </c>
      <c r="F30" s="104">
        <v>16</v>
      </c>
      <c r="G30" s="102">
        <f t="shared" si="0"/>
        <v>0</v>
      </c>
      <c r="H30" s="103">
        <f t="shared" si="1"/>
        <v>0</v>
      </c>
      <c r="I30" s="104">
        <f t="shared" si="2"/>
        <v>14</v>
      </c>
      <c r="J30" s="377">
        <f>_xlfn.IFNA(VLOOKUP(CONCATENATE($J$5,$B30,$C30),CAP!$A$6:$N$200,14,FALSE),0)</f>
        <v>0</v>
      </c>
      <c r="K30" s="105">
        <f>_xlfn.IFNA(VLOOKUP(CONCATENATE($K$5,$B30,$C30),ALB!$A$6:$N$200,14,FALSE),0)</f>
        <v>0</v>
      </c>
      <c r="L30" s="105">
        <f>_xlfn.IFNA(VLOOKUP(CONCATENATE($L$5,$B30,$C30),'ESP1'!$A$6:$N$200,14,FALSE),0)</f>
        <v>0</v>
      </c>
      <c r="M30" s="105">
        <f>_xlfn.IFNA(VLOOKUP(CONCATENATE($M$5,$B30,$C30),DARD!$A$6:$N$135,14,FALSE),0)</f>
        <v>0</v>
      </c>
      <c r="N30" s="105">
        <f>_xlfn.IFNA(VLOOKUP(CONCATENATE($N$5,$B30,$C30),AVON!$A$6:$N$144,14,FALSE),0)</f>
        <v>0</v>
      </c>
      <c r="O30" s="105">
        <f>_xlfn.IFNA(VLOOKUP(CONCATENATE($O$5,$B30,$C30),MUR!$A$6:$N$203,14,FALSE),0)</f>
        <v>0</v>
      </c>
      <c r="P30" s="105">
        <f>_xlfn.IFNA(VLOOKUP(CONCATENATE($P$5,$B30,$C30),BAL!$A$6:$N$200,14,FALSE),0)</f>
        <v>0</v>
      </c>
      <c r="Q30" s="105">
        <f>_xlfn.IFNA(VLOOKUP(CONCATENATE($Q$5,$B30,$C30),KAL!$A$6:$N$199,14,FALSE),0)</f>
        <v>0</v>
      </c>
      <c r="R30" s="105">
        <f>_xlfn.IFNA(VLOOKUP(CONCATENATE($R$5,$B30,$C30),KEL!$A$6:$N$200,14,FALSE),0)</f>
        <v>0</v>
      </c>
      <c r="S30" s="105">
        <f>_xlfn.IFNA(VLOOKUP(CONCATENATE($S$5,$B30,$C30),'ESP2'!$A$6:$N$194,14,FALSE),0)</f>
        <v>0</v>
      </c>
      <c r="T30" s="105">
        <f>_xlfn.IFNA(VLOOKUP(CONCATENATE($T$5,$B30,$C30),MOON!$A$6:$N$198,14,FALSE),0)</f>
        <v>0</v>
      </c>
      <c r="U30" s="105">
        <f>_xlfn.IFNA(VLOOKUP(CONCATENATE($U$5,$B30,$C30),DRY!$A$8:$N$198,14,FALSE),0)</f>
        <v>0</v>
      </c>
      <c r="V30" s="105">
        <f>_xlfn.IFNA(VLOOKUP(CONCATENATE($W$5,$B30,$C30),WALL!$A$6:$N$198,14,FALSE),0)</f>
        <v>0</v>
      </c>
      <c r="W30" s="105">
        <f>_xlfn.IFNA(VLOOKUP(CONCATENATE($W$5,$B30,$C30),'23SC'!$A$6:$N$198,14,FALSE),0)</f>
        <v>0</v>
      </c>
      <c r="X30" s="105">
        <f>_xlfn.IFNA(VLOOKUP(CONCATENATE($X$5,$B30,$C30),GID!$A$6:$N$198,14,FALSE),0)</f>
        <v>0</v>
      </c>
      <c r="Y30" s="105"/>
      <c r="Z30" s="105"/>
      <c r="AA30" s="105"/>
      <c r="AB30" s="105">
        <f>_xlfn.IFNA(VLOOKUP(CONCATENATE($AB$5,$B30,$C30),Spare3!$A$6:$N$198,14,FALSE),0)</f>
        <v>0</v>
      </c>
      <c r="AC30" s="105">
        <f>_xlfn.IFNA(VLOOKUP(CONCATENATE($AC$5,$B30,$C30),Spare4!$A$6:$N$200,14,FALSE),0)</f>
        <v>0</v>
      </c>
      <c r="AD30" s="123"/>
    </row>
    <row r="31" spans="1:30" x14ac:dyDescent="0.25">
      <c r="A31" s="492"/>
      <c r="B31" s="100" t="s">
        <v>288</v>
      </c>
      <c r="C31" s="107" t="s">
        <v>289</v>
      </c>
      <c r="D31" s="107" t="s">
        <v>251</v>
      </c>
      <c r="E31" s="108">
        <v>45035</v>
      </c>
      <c r="F31" s="104">
        <v>16</v>
      </c>
      <c r="G31" s="102">
        <f t="shared" si="0"/>
        <v>0</v>
      </c>
      <c r="H31" s="103">
        <f t="shared" si="1"/>
        <v>0</v>
      </c>
      <c r="I31" s="104">
        <f t="shared" si="2"/>
        <v>14</v>
      </c>
      <c r="J31" s="377">
        <f>_xlfn.IFNA(VLOOKUP(CONCATENATE($J$5,$B31,$C31),CAP!$A$6:$N$200,14,FALSE),0)</f>
        <v>0</v>
      </c>
      <c r="K31" s="105">
        <f>_xlfn.IFNA(VLOOKUP(CONCATENATE($K$5,$B31,$C31),ALB!$A$6:$N$200,14,FALSE),0)</f>
        <v>0</v>
      </c>
      <c r="L31" s="105">
        <f>_xlfn.IFNA(VLOOKUP(CONCATENATE($L$5,$B31,$C31),'ESP1'!$A$6:$N$200,14,FALSE),0)</f>
        <v>0</v>
      </c>
      <c r="M31" s="105">
        <f>_xlfn.IFNA(VLOOKUP(CONCATENATE($M$5,$B31,$C31),DARD!$A$6:$N$135,14,FALSE),0)</f>
        <v>0</v>
      </c>
      <c r="N31" s="105">
        <f>_xlfn.IFNA(VLOOKUP(CONCATENATE($N$5,$B31,$C31),AVON!$A$6:$N$144,14,FALSE),0)</f>
        <v>0</v>
      </c>
      <c r="O31" s="105">
        <f>_xlfn.IFNA(VLOOKUP(CONCATENATE($O$5,$B31,$C31),MUR!$A$6:$N$203,14,FALSE),0)</f>
        <v>0</v>
      </c>
      <c r="P31" s="105">
        <f>_xlfn.IFNA(VLOOKUP(CONCATENATE($P$5,$B31,$C31),BAL!$A$6:$N$200,14,FALSE),0)</f>
        <v>0</v>
      </c>
      <c r="Q31" s="105">
        <f>_xlfn.IFNA(VLOOKUP(CONCATENATE($Q$5,$B31,$C31),KAL!$A$6:$N$199,14,FALSE),0)</f>
        <v>0</v>
      </c>
      <c r="R31" s="105">
        <f>_xlfn.IFNA(VLOOKUP(CONCATENATE($R$5,$B31,$C31),KEL!$A$6:$N$200,14,FALSE),0)</f>
        <v>0</v>
      </c>
      <c r="S31" s="105">
        <f>_xlfn.IFNA(VLOOKUP(CONCATENATE($S$5,$B31,$C31),'ESP2'!$A$6:$N$194,14,FALSE),0)</f>
        <v>0</v>
      </c>
      <c r="T31" s="105">
        <f>_xlfn.IFNA(VLOOKUP(CONCATENATE($T$5,$B31,$C31),MOON!$A$6:$N$198,14,FALSE),0)</f>
        <v>0</v>
      </c>
      <c r="U31" s="105">
        <f>_xlfn.IFNA(VLOOKUP(CONCATENATE($U$5,$B31,$C31),DRY!$A$8:$N$198,14,FALSE),0)</f>
        <v>0</v>
      </c>
      <c r="V31" s="105">
        <f>_xlfn.IFNA(VLOOKUP(CONCATENATE($W$5,$B31,$C31),WALL!$A$6:$N$198,14,FALSE),0)</f>
        <v>0</v>
      </c>
      <c r="W31" s="105">
        <f>_xlfn.IFNA(VLOOKUP(CONCATENATE($W$5,$B31,$C31),'23SC'!$A$6:$N$198,14,FALSE),0)</f>
        <v>0</v>
      </c>
      <c r="X31" s="105">
        <f>_xlfn.IFNA(VLOOKUP(CONCATENATE($X$5,$B31,$C31),GID!$A$6:$N$198,14,FALSE),0)</f>
        <v>0</v>
      </c>
      <c r="Y31" s="105"/>
      <c r="Z31" s="105"/>
      <c r="AA31" s="105"/>
      <c r="AB31" s="105">
        <f>_xlfn.IFNA(VLOOKUP(CONCATENATE($AB$5,$B31,$C31),Spare3!$A$6:$N$198,14,FALSE),0)</f>
        <v>0</v>
      </c>
      <c r="AC31" s="105">
        <f>_xlfn.IFNA(VLOOKUP(CONCATENATE($AC$5,$B31,$C31),Spare4!$A$6:$N$200,14,FALSE),0)</f>
        <v>0</v>
      </c>
      <c r="AD31" s="122"/>
    </row>
    <row r="32" spans="1:30" x14ac:dyDescent="0.25">
      <c r="A32" s="492"/>
      <c r="B32" s="100" t="s">
        <v>292</v>
      </c>
      <c r="C32" s="107" t="s">
        <v>293</v>
      </c>
      <c r="D32" s="107" t="s">
        <v>294</v>
      </c>
      <c r="E32" s="108">
        <v>45029</v>
      </c>
      <c r="F32" s="104">
        <v>16</v>
      </c>
      <c r="G32" s="102">
        <f t="shared" si="0"/>
        <v>0</v>
      </c>
      <c r="H32" s="103">
        <f t="shared" si="1"/>
        <v>0</v>
      </c>
      <c r="I32" s="104">
        <f t="shared" si="2"/>
        <v>14</v>
      </c>
      <c r="J32" s="105">
        <f>_xlfn.IFNA(VLOOKUP(CONCATENATE($J$5,$B32,$C32),CAP!$A$6:$N$200,14,FALSE),0)</f>
        <v>0</v>
      </c>
      <c r="K32" s="105">
        <f>_xlfn.IFNA(VLOOKUP(CONCATENATE($K$5,$B32,$C32),ALB!$A$6:$N$200,14,FALSE),0)</f>
        <v>0</v>
      </c>
      <c r="L32" s="105">
        <f>_xlfn.IFNA(VLOOKUP(CONCATENATE($L$5,$B32,$C32),'ESP1'!$A$6:$N$200,14,FALSE),0)</f>
        <v>0</v>
      </c>
      <c r="M32" s="105">
        <f>_xlfn.IFNA(VLOOKUP(CONCATENATE($M$5,$B32,$C32),DARD!$A$6:$N$135,14,FALSE),0)</f>
        <v>0</v>
      </c>
      <c r="N32" s="105">
        <f>_xlfn.IFNA(VLOOKUP(CONCATENATE($N$5,$B32,$C32),AVON!$A$6:$N$144,14,FALSE),0)</f>
        <v>0</v>
      </c>
      <c r="O32" s="105">
        <f>_xlfn.IFNA(VLOOKUP(CONCATENATE($O$5,$B32,$C32),MUR!$A$6:$N$203,14,FALSE),0)</f>
        <v>0</v>
      </c>
      <c r="P32" s="105">
        <f>_xlfn.IFNA(VLOOKUP(CONCATENATE($P$5,$B32,$C32),BAL!$A$6:$N$200,14,FALSE),0)</f>
        <v>0</v>
      </c>
      <c r="Q32" s="105">
        <f>_xlfn.IFNA(VLOOKUP(CONCATENATE($Q$5,$B32,$C32),KAL!$A$6:$N$199,14,FALSE),0)</f>
        <v>0</v>
      </c>
      <c r="R32" s="105">
        <f>_xlfn.IFNA(VLOOKUP(CONCATENATE($R$5,$B32,$C32),KEL!$A$6:$N$200,14,FALSE),0)</f>
        <v>0</v>
      </c>
      <c r="S32" s="105">
        <f>_xlfn.IFNA(VLOOKUP(CONCATENATE($S$5,$B32,$C32),'ESP2'!$A$6:$N$194,14,FALSE),0)</f>
        <v>0</v>
      </c>
      <c r="T32" s="105">
        <f>_xlfn.IFNA(VLOOKUP(CONCATENATE($T$5,$B32,$C32),MOON!$A$6:$N$198,14,FALSE),0)</f>
        <v>0</v>
      </c>
      <c r="U32" s="105">
        <f>_xlfn.IFNA(VLOOKUP(CONCATENATE($U$5,$B32,$C32),DRY!$A$8:$N$198,14,FALSE),0)</f>
        <v>0</v>
      </c>
      <c r="V32" s="105">
        <f>_xlfn.IFNA(VLOOKUP(CONCATENATE($W$5,$B32,$C32),WALL!$A$6:$N$198,14,FALSE),0)</f>
        <v>0</v>
      </c>
      <c r="W32" s="105">
        <f>_xlfn.IFNA(VLOOKUP(CONCATENATE($W$5,$B32,$C32),'23SC'!$A$6:$N$198,14,FALSE),0)</f>
        <v>0</v>
      </c>
      <c r="X32" s="105">
        <f>_xlfn.IFNA(VLOOKUP(CONCATENATE($X$5,$B32,$C32),GID!$A$6:$N$198,14,FALSE),0)</f>
        <v>0</v>
      </c>
      <c r="Y32" s="105"/>
      <c r="Z32" s="105"/>
      <c r="AA32" s="105"/>
      <c r="AB32" s="105">
        <f>_xlfn.IFNA(VLOOKUP(CONCATENATE($AB$5,$B32,$C32),Spare3!$A$6:$N$198,14,FALSE),0)</f>
        <v>0</v>
      </c>
      <c r="AC32" s="105">
        <f>_xlfn.IFNA(VLOOKUP(CONCATENATE($AC$5,$B32,$C32),Spare4!$A$6:$N$200,14,FALSE),0)</f>
        <v>0</v>
      </c>
      <c r="AD32" s="122"/>
    </row>
    <row r="33" spans="1:30" x14ac:dyDescent="0.25">
      <c r="A33" s="492"/>
      <c r="B33" s="100" t="s">
        <v>295</v>
      </c>
      <c r="C33" s="107" t="s">
        <v>296</v>
      </c>
      <c r="D33" s="107" t="s">
        <v>297</v>
      </c>
      <c r="E33" s="108">
        <v>45030</v>
      </c>
      <c r="F33" s="104">
        <v>14</v>
      </c>
      <c r="G33" s="102">
        <f t="shared" si="0"/>
        <v>0</v>
      </c>
      <c r="H33" s="103">
        <f t="shared" si="1"/>
        <v>0</v>
      </c>
      <c r="I33" s="104">
        <f t="shared" si="2"/>
        <v>14</v>
      </c>
      <c r="J33" s="105">
        <f>_xlfn.IFNA(VLOOKUP(CONCATENATE($J$5,$B33,$C33),CAP!$A$6:$N$200,14,FALSE),0)</f>
        <v>0</v>
      </c>
      <c r="K33" s="105">
        <f>_xlfn.IFNA(VLOOKUP(CONCATENATE($K$5,$B33,$C33),ALB!$A$6:$N$200,14,FALSE),0)</f>
        <v>0</v>
      </c>
      <c r="L33" s="105">
        <f>_xlfn.IFNA(VLOOKUP(CONCATENATE($L$5,$B33,$C33),'ESP1'!$A$6:$N$200,14,FALSE),0)</f>
        <v>0</v>
      </c>
      <c r="M33" s="105">
        <f>_xlfn.IFNA(VLOOKUP(CONCATENATE($M$5,$B33,$C33),DARD!$A$6:$N$135,14,FALSE),0)</f>
        <v>0</v>
      </c>
      <c r="N33" s="105">
        <f>_xlfn.IFNA(VLOOKUP(CONCATENATE($N$5,$B33,$C33),AVON!$A$6:$N$144,14,FALSE),0)</f>
        <v>0</v>
      </c>
      <c r="O33" s="105">
        <f>_xlfn.IFNA(VLOOKUP(CONCATENATE($O$5,$B33,$C33),MUR!$A$6:$N$203,14,FALSE),0)</f>
        <v>0</v>
      </c>
      <c r="P33" s="105">
        <f>_xlfn.IFNA(VLOOKUP(CONCATENATE($P$5,$B33,$C33),BAL!$A$6:$N$200,14,FALSE),0)</f>
        <v>0</v>
      </c>
      <c r="Q33" s="105">
        <f>_xlfn.IFNA(VLOOKUP(CONCATENATE($Q$5,$B33,$C33),KAL!$A$6:$N$199,14,FALSE),0)</f>
        <v>0</v>
      </c>
      <c r="R33" s="105">
        <f>_xlfn.IFNA(VLOOKUP(CONCATENATE($R$5,$B33,$C33),KEL!$A$6:$N$200,14,FALSE),0)</f>
        <v>0</v>
      </c>
      <c r="S33" s="105">
        <f>_xlfn.IFNA(VLOOKUP(CONCATENATE($S$5,$B33,$C33),'ESP2'!$A$6:$N$194,14,FALSE),0)</f>
        <v>0</v>
      </c>
      <c r="T33" s="105">
        <f>_xlfn.IFNA(VLOOKUP(CONCATENATE($T$5,$B33,$C33),MOON!$A$6:$N$198,14,FALSE),0)</f>
        <v>0</v>
      </c>
      <c r="U33" s="105">
        <f>_xlfn.IFNA(VLOOKUP(CONCATENATE($U$5,$B33,$C33),DRY!$A$8:$N$198,14,FALSE),0)</f>
        <v>0</v>
      </c>
      <c r="V33" s="105">
        <f>_xlfn.IFNA(VLOOKUP(CONCATENATE($W$5,$B33,$C33),WALL!$A$6:$N$198,14,FALSE),0)</f>
        <v>0</v>
      </c>
      <c r="W33" s="105">
        <f>_xlfn.IFNA(VLOOKUP(CONCATENATE($W$5,$B33,$C33),'23SC'!$A$6:$N$198,14,FALSE),0)</f>
        <v>0</v>
      </c>
      <c r="X33" s="105">
        <f>_xlfn.IFNA(VLOOKUP(CONCATENATE($X$5,$B33,$C33),GID!$A$6:$N$198,14,FALSE),0)</f>
        <v>0</v>
      </c>
      <c r="Y33" s="105"/>
      <c r="Z33" s="105"/>
      <c r="AA33" s="105"/>
      <c r="AB33" s="105">
        <f>_xlfn.IFNA(VLOOKUP(CONCATENATE($AB$5,$B33,$C33),Spare3!$A$6:$N$198,14,FALSE),0)</f>
        <v>0</v>
      </c>
      <c r="AC33" s="105">
        <f>_xlfn.IFNA(VLOOKUP(CONCATENATE($AC$5,$B33,$C33),Spare4!$A$6:$N$200,14,FALSE),0)</f>
        <v>0</v>
      </c>
      <c r="AD33" s="122"/>
    </row>
    <row r="34" spans="1:30" x14ac:dyDescent="0.25">
      <c r="A34" s="492"/>
      <c r="B34" s="100" t="s">
        <v>298</v>
      </c>
      <c r="C34" s="107" t="s">
        <v>1206</v>
      </c>
      <c r="D34" s="107" t="s">
        <v>299</v>
      </c>
      <c r="E34" s="108">
        <v>45043</v>
      </c>
      <c r="F34" s="104">
        <v>13</v>
      </c>
      <c r="G34" s="102">
        <f t="shared" si="0"/>
        <v>0</v>
      </c>
      <c r="H34" s="103">
        <f t="shared" si="1"/>
        <v>0</v>
      </c>
      <c r="I34" s="104">
        <f t="shared" si="2"/>
        <v>14</v>
      </c>
      <c r="J34" s="105">
        <f>_xlfn.IFNA(VLOOKUP(CONCATENATE($J$5,$B34,$C34),CAP!$A$6:$N$200,14,FALSE),0)</f>
        <v>0</v>
      </c>
      <c r="K34" s="105">
        <f>_xlfn.IFNA(VLOOKUP(CONCATENATE($K$5,$B34,$C34),ALB!$A$6:$N$200,14,FALSE),0)</f>
        <v>0</v>
      </c>
      <c r="L34" s="105">
        <f>_xlfn.IFNA(VLOOKUP(CONCATENATE($L$5,$B34,$C34),'ESP1'!$A$6:$N$200,14,FALSE),0)</f>
        <v>0</v>
      </c>
      <c r="M34" s="105">
        <f>_xlfn.IFNA(VLOOKUP(CONCATENATE($M$5,$B34,$C34),DARD!$A$6:$N$135,14,FALSE),0)</f>
        <v>0</v>
      </c>
      <c r="N34" s="105">
        <f>_xlfn.IFNA(VLOOKUP(CONCATENATE($N$5,$B34,$C34),AVON!$A$6:$N$144,14,FALSE),0)</f>
        <v>0</v>
      </c>
      <c r="O34" s="105">
        <f>_xlfn.IFNA(VLOOKUP(CONCATENATE($O$5,$B34,$C34),MUR!$A$6:$N$203,14,FALSE),0)</f>
        <v>0</v>
      </c>
      <c r="P34" s="105">
        <f>_xlfn.IFNA(VLOOKUP(CONCATENATE($P$5,$B34,$C34),BAL!$A$6:$N$200,14,FALSE),0)</f>
        <v>0</v>
      </c>
      <c r="Q34" s="105">
        <f>_xlfn.IFNA(VLOOKUP(CONCATENATE($Q$5,$B34,$C34),KAL!$A$6:$N$199,14,FALSE),0)</f>
        <v>0</v>
      </c>
      <c r="R34" s="105">
        <f>_xlfn.IFNA(VLOOKUP(CONCATENATE($R$5,$B34,$C34),KEL!$A$6:$N$200,14,FALSE),0)</f>
        <v>0</v>
      </c>
      <c r="S34" s="105">
        <f>_xlfn.IFNA(VLOOKUP(CONCATENATE($S$5,$B34,$C34),'ESP2'!$A$6:$N$194,14,FALSE),0)</f>
        <v>0</v>
      </c>
      <c r="T34" s="105">
        <f>_xlfn.IFNA(VLOOKUP(CONCATENATE($T$5,$B34,$C34),MOON!$A$6:$N$198,14,FALSE),0)</f>
        <v>0</v>
      </c>
      <c r="U34" s="105">
        <f>_xlfn.IFNA(VLOOKUP(CONCATENATE($U$5,$B34,$C34),DRY!$A$8:$N$198,14,FALSE),0)</f>
        <v>0</v>
      </c>
      <c r="V34" s="105">
        <f>_xlfn.IFNA(VLOOKUP(CONCATENATE($W$5,$B34,$C34),WALL!$A$6:$N$198,14,FALSE),0)</f>
        <v>0</v>
      </c>
      <c r="W34" s="105">
        <f>_xlfn.IFNA(VLOOKUP(CONCATENATE($W$5,$B34,$C34),'23SC'!$A$6:$N$198,14,FALSE),0)</f>
        <v>0</v>
      </c>
      <c r="X34" s="105">
        <f>_xlfn.IFNA(VLOOKUP(CONCATENATE($X$5,$B34,$C34),GID!$A$6:$N$198,14,FALSE),0)</f>
        <v>0</v>
      </c>
      <c r="Y34" s="105"/>
      <c r="Z34" s="105"/>
      <c r="AA34" s="105"/>
      <c r="AB34" s="105">
        <f>_xlfn.IFNA(VLOOKUP(CONCATENATE($AB$5,$B34,$C34),Spare3!$A$6:$N$198,14,FALSE),0)</f>
        <v>0</v>
      </c>
      <c r="AC34" s="105">
        <f>_xlfn.IFNA(VLOOKUP(CONCATENATE($AC$5,$B34,$C34),Spare4!$A$6:$N$200,14,FALSE),0)</f>
        <v>0</v>
      </c>
      <c r="AD34" s="123"/>
    </row>
    <row r="35" spans="1:30" x14ac:dyDescent="0.25">
      <c r="A35" s="492"/>
      <c r="B35" s="100" t="s">
        <v>300</v>
      </c>
      <c r="C35" s="107" t="s">
        <v>450</v>
      </c>
      <c r="D35" s="107" t="s">
        <v>301</v>
      </c>
      <c r="E35" s="108">
        <v>45049</v>
      </c>
      <c r="F35" s="104">
        <v>15</v>
      </c>
      <c r="G35" s="102">
        <f t="shared" si="0"/>
        <v>0</v>
      </c>
      <c r="H35" s="103">
        <f t="shared" si="1"/>
        <v>0</v>
      </c>
      <c r="I35" s="104">
        <f t="shared" si="2"/>
        <v>14</v>
      </c>
      <c r="J35" s="105">
        <f>_xlfn.IFNA(VLOOKUP(CONCATENATE($J$5,$B35,$C35),CAP!$A$6:$N$200,14,FALSE),0)</f>
        <v>0</v>
      </c>
      <c r="K35" s="105">
        <f>_xlfn.IFNA(VLOOKUP(CONCATENATE($K$5,$B35,$C35),ALB!$A$6:$N$200,14,FALSE),0)</f>
        <v>0</v>
      </c>
      <c r="L35" s="105">
        <f>_xlfn.IFNA(VLOOKUP(CONCATENATE($L$5,$B35,$C35),'ESP1'!$A$6:$N$200,14,FALSE),0)</f>
        <v>0</v>
      </c>
      <c r="M35" s="105">
        <f>_xlfn.IFNA(VLOOKUP(CONCATENATE($M$5,$B35,$C35),DARD!$A$6:$N$135,14,FALSE),0)</f>
        <v>0</v>
      </c>
      <c r="N35" s="105">
        <f>_xlfn.IFNA(VLOOKUP(CONCATENATE($N$5,$B35,$C35),AVON!$A$6:$N$144,14,FALSE),0)</f>
        <v>0</v>
      </c>
      <c r="O35" s="105">
        <f>_xlfn.IFNA(VLOOKUP(CONCATENATE($O$5,$B35,$C35),MUR!$A$6:$N$203,14,FALSE),0)</f>
        <v>0</v>
      </c>
      <c r="P35" s="105">
        <f>_xlfn.IFNA(VLOOKUP(CONCATENATE($P$5,$B35,$C35),BAL!$A$6:$N$200,14,FALSE),0)</f>
        <v>0</v>
      </c>
      <c r="Q35" s="105">
        <f>_xlfn.IFNA(VLOOKUP(CONCATENATE($Q$5,$B35,$C35),KAL!$A$6:$N$199,14,FALSE),0)</f>
        <v>0</v>
      </c>
      <c r="R35" s="105">
        <f>_xlfn.IFNA(VLOOKUP(CONCATENATE($R$5,$B35,$C35),KEL!$A$6:$N$200,14,FALSE),0)</f>
        <v>0</v>
      </c>
      <c r="S35" s="105">
        <f>_xlfn.IFNA(VLOOKUP(CONCATENATE($S$5,$B35,$C35),'ESP2'!$A$6:$N$194,14,FALSE),0)</f>
        <v>0</v>
      </c>
      <c r="T35" s="105">
        <f>_xlfn.IFNA(VLOOKUP(CONCATENATE($T$5,$B35,$C35),MOON!$A$6:$N$198,14,FALSE),0)</f>
        <v>0</v>
      </c>
      <c r="U35" s="105">
        <f>_xlfn.IFNA(VLOOKUP(CONCATENATE($U$5,$B35,$C35),DRY!$A$8:$N$198,14,FALSE),0)</f>
        <v>0</v>
      </c>
      <c r="V35" s="105">
        <f>_xlfn.IFNA(VLOOKUP(CONCATENATE($W$5,$B35,$C35),WALL!$A$6:$N$198,14,FALSE),0)</f>
        <v>0</v>
      </c>
      <c r="W35" s="105">
        <f>_xlfn.IFNA(VLOOKUP(CONCATENATE($W$5,$B35,$C35),'23SC'!$A$6:$N$198,14,FALSE),0)</f>
        <v>0</v>
      </c>
      <c r="X35" s="105">
        <f>_xlfn.IFNA(VLOOKUP(CONCATENATE($X$5,$B35,$C35),GID!$A$6:$N$198,14,FALSE),0)</f>
        <v>0</v>
      </c>
      <c r="Y35" s="105"/>
      <c r="Z35" s="105"/>
      <c r="AA35" s="105"/>
      <c r="AB35" s="105">
        <f>_xlfn.IFNA(VLOOKUP(CONCATENATE($AB$5,$B35,$C35),Spare3!$A$6:$N$198,14,FALSE),0)</f>
        <v>0</v>
      </c>
      <c r="AC35" s="105">
        <f>_xlfn.IFNA(VLOOKUP(CONCATENATE($AC$5,$B35,$C35),Spare4!$A$6:$N$200,14,FALSE),0)</f>
        <v>0</v>
      </c>
      <c r="AD35" s="123"/>
    </row>
    <row r="36" spans="1:30" x14ac:dyDescent="0.25">
      <c r="A36" s="492"/>
      <c r="B36" s="100" t="s">
        <v>306</v>
      </c>
      <c r="C36" s="107" t="s">
        <v>307</v>
      </c>
      <c r="D36" s="107" t="s">
        <v>308</v>
      </c>
      <c r="E36" s="108">
        <v>45030</v>
      </c>
      <c r="F36" s="104">
        <v>16</v>
      </c>
      <c r="G36" s="102">
        <f t="shared" si="0"/>
        <v>0</v>
      </c>
      <c r="H36" s="103">
        <f t="shared" si="1"/>
        <v>0</v>
      </c>
      <c r="I36" s="104">
        <f t="shared" si="2"/>
        <v>14</v>
      </c>
      <c r="J36" s="105">
        <f>_xlfn.IFNA(VLOOKUP(CONCATENATE($J$5,$B36,$C36),CAP!$A$6:$N$200,14,FALSE),0)</f>
        <v>0</v>
      </c>
      <c r="K36" s="105">
        <f>_xlfn.IFNA(VLOOKUP(CONCATENATE($K$5,$B36,$C36),ALB!$A$6:$N$200,14,FALSE),0)</f>
        <v>0</v>
      </c>
      <c r="L36" s="105">
        <f>_xlfn.IFNA(VLOOKUP(CONCATENATE($L$5,$B36,$C36),'ESP1'!$A$6:$N$200,14,FALSE),0)</f>
        <v>0</v>
      </c>
      <c r="M36" s="105">
        <f>_xlfn.IFNA(VLOOKUP(CONCATENATE($M$5,$B36,$C36),DARD!$A$6:$N$135,14,FALSE),0)</f>
        <v>0</v>
      </c>
      <c r="N36" s="105">
        <f>_xlfn.IFNA(VLOOKUP(CONCATENATE($N$5,$B36,$C36),AVON!$A$6:$N$144,14,FALSE),0)</f>
        <v>0</v>
      </c>
      <c r="O36" s="105">
        <f>_xlfn.IFNA(VLOOKUP(CONCATENATE($O$5,$B36,$C36),MUR!$A$6:$N$203,14,FALSE),0)</f>
        <v>0</v>
      </c>
      <c r="P36" s="105">
        <f>_xlfn.IFNA(VLOOKUP(CONCATENATE($P$5,$B36,$C36),BAL!$A$6:$N$200,14,FALSE),0)</f>
        <v>0</v>
      </c>
      <c r="Q36" s="105">
        <f>_xlfn.IFNA(VLOOKUP(CONCATENATE($Q$5,$B36,$C36),KAL!$A$6:$N$199,14,FALSE),0)</f>
        <v>0</v>
      </c>
      <c r="R36" s="105">
        <f>_xlfn.IFNA(VLOOKUP(CONCATENATE($R$5,$B36,$C36),KEL!$A$6:$N$200,14,FALSE),0)</f>
        <v>0</v>
      </c>
      <c r="S36" s="105">
        <f>_xlfn.IFNA(VLOOKUP(CONCATENATE($S$5,$B36,$C36),'ESP2'!$A$6:$N$194,14,FALSE),0)</f>
        <v>0</v>
      </c>
      <c r="T36" s="105">
        <f>_xlfn.IFNA(VLOOKUP(CONCATENATE($T$5,$B36,$C36),MOON!$A$6:$N$198,14,FALSE),0)</f>
        <v>0</v>
      </c>
      <c r="U36" s="105">
        <f>_xlfn.IFNA(VLOOKUP(CONCATENATE($U$5,$B36,$C36),DRY!$A$8:$N$198,14,FALSE),0)</f>
        <v>0</v>
      </c>
      <c r="V36" s="105">
        <f>_xlfn.IFNA(VLOOKUP(CONCATENATE($W$5,$B36,$C36),WALL!$A$6:$N$198,14,FALSE),0)</f>
        <v>0</v>
      </c>
      <c r="W36" s="105">
        <f>_xlfn.IFNA(VLOOKUP(CONCATENATE($W$5,$B36,$C36),'23SC'!$A$6:$N$198,14,FALSE),0)</f>
        <v>0</v>
      </c>
      <c r="X36" s="105">
        <f>_xlfn.IFNA(VLOOKUP(CONCATENATE($X$5,$B36,$C36),'ESP2'!$A$6:$N$191,14,FALSE),0)</f>
        <v>0</v>
      </c>
      <c r="Y36" s="105"/>
      <c r="Z36" s="105"/>
      <c r="AA36" s="105"/>
      <c r="AB36" s="105">
        <f>_xlfn.IFNA(VLOOKUP(CONCATENATE($AB$5,$B36,$C36),Spare3!$A$6:$N$198,14,FALSE),0)</f>
        <v>0</v>
      </c>
      <c r="AC36" s="105">
        <f>_xlfn.IFNA(VLOOKUP(CONCATENATE($AC$5,$B36,$C36),Spare4!$A$6:$N$200,14,FALSE),0)</f>
        <v>0</v>
      </c>
      <c r="AD36" s="122"/>
    </row>
    <row r="37" spans="1:30" x14ac:dyDescent="0.25">
      <c r="A37" s="492"/>
      <c r="B37" s="100" t="s">
        <v>309</v>
      </c>
      <c r="C37" s="107" t="s">
        <v>310</v>
      </c>
      <c r="D37" s="107" t="s">
        <v>993</v>
      </c>
      <c r="E37" s="108">
        <v>45028</v>
      </c>
      <c r="F37" s="104">
        <v>14</v>
      </c>
      <c r="G37" s="102">
        <f t="shared" si="0"/>
        <v>0</v>
      </c>
      <c r="H37" s="103">
        <f t="shared" si="1"/>
        <v>0</v>
      </c>
      <c r="I37" s="104">
        <f t="shared" si="2"/>
        <v>14</v>
      </c>
      <c r="J37" s="105">
        <f>_xlfn.IFNA(VLOOKUP(CONCATENATE($J$5,$B37,$C37),CAP!$A$6:$N$200,14,FALSE),0)</f>
        <v>0</v>
      </c>
      <c r="K37" s="105">
        <f>_xlfn.IFNA(VLOOKUP(CONCATENATE($K$5,$B37,$C37),ALB!$A$6:$N$200,14,FALSE),0)</f>
        <v>0</v>
      </c>
      <c r="L37" s="105">
        <f>_xlfn.IFNA(VLOOKUP(CONCATENATE($L$5,$B37,$C37),'ESP1'!$A$6:$N$200,14,FALSE),0)</f>
        <v>0</v>
      </c>
      <c r="M37" s="105">
        <f>_xlfn.IFNA(VLOOKUP(CONCATENATE($M$5,$B37,$C37),DARD!$A$6:$N$135,14,FALSE),0)</f>
        <v>0</v>
      </c>
      <c r="N37" s="105">
        <f>_xlfn.IFNA(VLOOKUP(CONCATENATE($N$5,$B37,$C37),AVON!$A$6:$N$144,14,FALSE),0)</f>
        <v>0</v>
      </c>
      <c r="O37" s="105">
        <f>_xlfn.IFNA(VLOOKUP(CONCATENATE($O$5,$B37,$C37),MUR!$A$6:$N$203,14,FALSE),0)</f>
        <v>0</v>
      </c>
      <c r="P37" s="105">
        <f>_xlfn.IFNA(VLOOKUP(CONCATENATE($P$5,$B37,$C37),BAL!$A$6:$N$200,14,FALSE),0)</f>
        <v>0</v>
      </c>
      <c r="Q37" s="105">
        <f>_xlfn.IFNA(VLOOKUP(CONCATENATE($Q$5,$B37,$C37),KAL!$A$6:$N$199,14,FALSE),0)</f>
        <v>0</v>
      </c>
      <c r="R37" s="105">
        <f>_xlfn.IFNA(VLOOKUP(CONCATENATE($R$5,$B37,$C37),KEL!$A$6:$N$200,14,FALSE),0)</f>
        <v>0</v>
      </c>
      <c r="S37" s="105">
        <f>_xlfn.IFNA(VLOOKUP(CONCATENATE($S$5,$B37,$C37),'ESP2'!$A$6:$N$194,14,FALSE),0)</f>
        <v>0</v>
      </c>
      <c r="T37" s="105">
        <f>_xlfn.IFNA(VLOOKUP(CONCATENATE($T$5,$B37,$C37),MOON!$A$6:$N$198,14,FALSE),0)</f>
        <v>0</v>
      </c>
      <c r="U37" s="105">
        <f>_xlfn.IFNA(VLOOKUP(CONCATENATE($U$5,$B37,$C37),DRY!$A$8:$N$198,14,FALSE),0)</f>
        <v>0</v>
      </c>
      <c r="V37" s="105">
        <f>_xlfn.IFNA(VLOOKUP(CONCATENATE($W$5,$B37,$C37),WALL!$A$6:$N$198,14,FALSE),0)</f>
        <v>0</v>
      </c>
      <c r="W37" s="105">
        <f>_xlfn.IFNA(VLOOKUP(CONCATENATE($W$5,$B37,$C37),'23SC'!$A$6:$N$198,14,FALSE),0)</f>
        <v>0</v>
      </c>
      <c r="X37" s="105">
        <f>_xlfn.IFNA(VLOOKUP(CONCATENATE($X$5,$B37,$C37),KEL!$A$6:$N$195,14,FALSE),0)</f>
        <v>0</v>
      </c>
      <c r="Y37" s="105"/>
      <c r="Z37" s="105"/>
      <c r="AA37" s="105"/>
      <c r="AB37" s="105">
        <f>_xlfn.IFNA(VLOOKUP(CONCATENATE($AB$5,$B37,$C37),Spare3!$A$6:$N$198,14,FALSE),0)</f>
        <v>0</v>
      </c>
      <c r="AC37" s="105">
        <f>_xlfn.IFNA(VLOOKUP(CONCATENATE($AC$5,$B37,$C37),Spare4!$A$6:$N$200,14,FALSE),0)</f>
        <v>0</v>
      </c>
      <c r="AD37" s="122"/>
    </row>
    <row r="38" spans="1:30" x14ac:dyDescent="0.25">
      <c r="A38" s="492"/>
      <c r="B38" s="100" t="s">
        <v>318</v>
      </c>
      <c r="C38" s="107" t="s">
        <v>451</v>
      </c>
      <c r="D38" s="107" t="s">
        <v>312</v>
      </c>
      <c r="E38" s="108">
        <v>45028</v>
      </c>
      <c r="F38" s="104">
        <v>13</v>
      </c>
      <c r="G38" s="102">
        <f t="shared" si="0"/>
        <v>0</v>
      </c>
      <c r="H38" s="103">
        <f t="shared" si="1"/>
        <v>0</v>
      </c>
      <c r="I38" s="104">
        <f t="shared" si="2"/>
        <v>14</v>
      </c>
      <c r="J38" s="105">
        <f>_xlfn.IFNA(VLOOKUP(CONCATENATE($J$5,$B38,$C38),CAP!$A$6:$N$200,14,FALSE),0)</f>
        <v>0</v>
      </c>
      <c r="K38" s="105">
        <f>_xlfn.IFNA(VLOOKUP(CONCATENATE($K$5,$B38,$C38),ALB!$A$6:$N$200,14,FALSE),0)</f>
        <v>0</v>
      </c>
      <c r="L38" s="105">
        <f>_xlfn.IFNA(VLOOKUP(CONCATENATE($L$5,$B38,$C38),'ESP1'!$A$6:$N$200,14,FALSE),0)</f>
        <v>0</v>
      </c>
      <c r="M38" s="105">
        <f>_xlfn.IFNA(VLOOKUP(CONCATENATE($M$5,$B38,$C38),DARD!$A$6:$N$135,14,FALSE),0)</f>
        <v>0</v>
      </c>
      <c r="N38" s="105">
        <f>_xlfn.IFNA(VLOOKUP(CONCATENATE($N$5,$B38,$C38),AVON!$A$6:$N$144,14,FALSE),0)</f>
        <v>0</v>
      </c>
      <c r="O38" s="105">
        <f>_xlfn.IFNA(VLOOKUP(CONCATENATE($O$5,$B38,$C38),MUR!$A$6:$N$203,14,FALSE),0)</f>
        <v>0</v>
      </c>
      <c r="P38" s="105">
        <f>_xlfn.IFNA(VLOOKUP(CONCATENATE($P$5,$B38,$C38),BAL!$A$6:$N$200,14,FALSE),0)</f>
        <v>0</v>
      </c>
      <c r="Q38" s="105">
        <f>_xlfn.IFNA(VLOOKUP(CONCATENATE($Q$5,$B38,$C38),KAL!$A$6:$N$199,14,FALSE),0)</f>
        <v>0</v>
      </c>
      <c r="R38" s="105">
        <f>_xlfn.IFNA(VLOOKUP(CONCATENATE($R$5,$B38,$C38),KEL!$A$6:$N$200,14,FALSE),0)</f>
        <v>0</v>
      </c>
      <c r="S38" s="105">
        <f>_xlfn.IFNA(VLOOKUP(CONCATENATE($S$5,$B38,$C38),'ESP2'!$A$6:$N$194,14,FALSE),0)</f>
        <v>0</v>
      </c>
      <c r="T38" s="105">
        <f>_xlfn.IFNA(VLOOKUP(CONCATENATE($T$5,$B38,$C38),MOON!$A$6:$N$198,14,FALSE),0)</f>
        <v>0</v>
      </c>
      <c r="U38" s="105">
        <f>_xlfn.IFNA(VLOOKUP(CONCATENATE($U$5,$B38,$C38),DRY!$A$8:$N$198,14,FALSE),0)</f>
        <v>0</v>
      </c>
      <c r="V38" s="105">
        <f>_xlfn.IFNA(VLOOKUP(CONCATENATE($W$5,$B38,$C38),WALL!$A$6:$N$198,14,FALSE),0)</f>
        <v>0</v>
      </c>
      <c r="W38" s="105">
        <f>_xlfn.IFNA(VLOOKUP(CONCATENATE($W$5,$B38,$C38),'23SC'!$A$6:$N$198,14,FALSE),0)</f>
        <v>0</v>
      </c>
      <c r="X38" s="105">
        <f>_xlfn.IFNA(VLOOKUP(CONCATENATE($X$5,$B38,$C38),KEL!$A$6:$N$195,14,FALSE),0)</f>
        <v>0</v>
      </c>
      <c r="Y38" s="105"/>
      <c r="Z38" s="105"/>
      <c r="AA38" s="105"/>
      <c r="AB38" s="105">
        <f>_xlfn.IFNA(VLOOKUP(CONCATENATE($AB$5,$B38,$C38),Spare3!$A$6:$N$198,14,FALSE),0)</f>
        <v>0</v>
      </c>
      <c r="AC38" s="105">
        <f>_xlfn.IFNA(VLOOKUP(CONCATENATE($AC$5,$B38,$C38),Spare4!$A$6:$N$200,14,FALSE),0)</f>
        <v>0</v>
      </c>
      <c r="AD38" s="123"/>
    </row>
    <row r="39" spans="1:30" x14ac:dyDescent="0.25">
      <c r="A39" s="492"/>
      <c r="B39" s="100" t="s">
        <v>824</v>
      </c>
      <c r="C39" s="107" t="s">
        <v>825</v>
      </c>
      <c r="D39" s="107" t="s">
        <v>992</v>
      </c>
      <c r="E39" s="108">
        <v>45157</v>
      </c>
      <c r="F39" s="104">
        <v>15</v>
      </c>
      <c r="G39" s="102">
        <f t="shared" si="0"/>
        <v>0</v>
      </c>
      <c r="H39" s="103">
        <f t="shared" si="1"/>
        <v>0</v>
      </c>
      <c r="I39" s="104">
        <f t="shared" si="2"/>
        <v>14</v>
      </c>
      <c r="J39" s="105">
        <f>_xlfn.IFNA(VLOOKUP(CONCATENATE($J$5,$B39,$C39),CAP!$A$6:$N$200,14,FALSE),0)</f>
        <v>0</v>
      </c>
      <c r="K39" s="105">
        <f>_xlfn.IFNA(VLOOKUP(CONCATENATE($K$5,$B39,$C39),ALB!$A$6:$N$200,14,FALSE),0)</f>
        <v>0</v>
      </c>
      <c r="L39" s="105">
        <f>_xlfn.IFNA(VLOOKUP(CONCATENATE($L$5,$B39,$C39),'ESP1'!$A$6:$N$200,14,FALSE),0)</f>
        <v>0</v>
      </c>
      <c r="M39" s="105">
        <f>_xlfn.IFNA(VLOOKUP(CONCATENATE($M$5,$B39,$C39),DARD!$A$6:$N$135,14,FALSE),0)</f>
        <v>0</v>
      </c>
      <c r="N39" s="105">
        <f>_xlfn.IFNA(VLOOKUP(CONCATENATE($N$5,$B39,$C39),AVON!$A$6:$N$144,14,FALSE),0)</f>
        <v>0</v>
      </c>
      <c r="O39" s="105">
        <f>_xlfn.IFNA(VLOOKUP(CONCATENATE($O$5,$B39,$C39),MUR!$A$6:$N$203,14,FALSE),0)</f>
        <v>0</v>
      </c>
      <c r="P39" s="105">
        <f>_xlfn.IFNA(VLOOKUP(CONCATENATE($P$5,$B39,$C39),BAL!$A$6:$N$200,14,FALSE),0)</f>
        <v>0</v>
      </c>
      <c r="Q39" s="105">
        <f>_xlfn.IFNA(VLOOKUP(CONCATENATE($Q$5,$B39,$C39),KAL!$A$6:$N$199,14,FALSE),0)</f>
        <v>0</v>
      </c>
      <c r="R39" s="105">
        <f>_xlfn.IFNA(VLOOKUP(CONCATENATE($R$5,$B39,$C39),KEL!$A$6:$N$200,14,FALSE),0)</f>
        <v>0</v>
      </c>
      <c r="S39" s="105">
        <f>_xlfn.IFNA(VLOOKUP(CONCATENATE($S$5,$B39,$C39),'ESP2'!$A$6:$N$194,14,FALSE),0)</f>
        <v>0</v>
      </c>
      <c r="T39" s="105">
        <f>_xlfn.IFNA(VLOOKUP(CONCATENATE($T$5,$B39,$C39),MOON!$A$6:$N$198,14,FALSE),0)</f>
        <v>0</v>
      </c>
      <c r="U39" s="105">
        <f>_xlfn.IFNA(VLOOKUP(CONCATENATE($U$5,$B39,$C39),DRY!$A$8:$N$198,14,FALSE),0)</f>
        <v>0</v>
      </c>
      <c r="V39" s="105">
        <f>_xlfn.IFNA(VLOOKUP(CONCATENATE($W$5,$B39,$C39),WALL!$A$6:$N$198,14,FALSE),0)</f>
        <v>0</v>
      </c>
      <c r="W39" s="105">
        <f>_xlfn.IFNA(VLOOKUP(CONCATENATE($W$5,$B39,$C39),'23SC'!$A$6:$N$198,14,FALSE),0)</f>
        <v>0</v>
      </c>
      <c r="X39" s="105">
        <f>_xlfn.IFNA(VLOOKUP(CONCATENATE($X$5,$B39,$C39),KEL!$A$6:$N$195,14,FALSE),0)</f>
        <v>0</v>
      </c>
      <c r="Y39" s="105"/>
      <c r="Z39" s="105"/>
      <c r="AA39" s="105"/>
      <c r="AB39" s="105">
        <f>_xlfn.IFNA(VLOOKUP(CONCATENATE($AB$5,$B39,$C39),Spare3!$A$6:$N$198,14,FALSE),0)</f>
        <v>0</v>
      </c>
      <c r="AC39" s="105">
        <f>_xlfn.IFNA(VLOOKUP(CONCATENATE($AC$5,$B39,$C39),Spare4!$A$6:$N$200,14,FALSE),0)</f>
        <v>0</v>
      </c>
      <c r="AD39" s="123"/>
    </row>
    <row r="40" spans="1:30" x14ac:dyDescent="0.25">
      <c r="A40" s="492"/>
      <c r="B40" s="100"/>
      <c r="C40" s="107"/>
      <c r="D40" s="107"/>
      <c r="E40" s="108"/>
      <c r="F40" s="104"/>
      <c r="G40" s="102"/>
      <c r="H40" s="103"/>
      <c r="I40" s="104"/>
      <c r="J40" s="105">
        <f>_xlfn.IFNA(VLOOKUP(CONCATENATE($J$5,$B40,$C40),CAP!$A$6:$N$200,14,FALSE),0)</f>
        <v>0</v>
      </c>
      <c r="K40" s="105">
        <f>_xlfn.IFNA(VLOOKUP(CONCATENATE($K$5,$B40,$C40),ALB!$A$6:$N$200,14,FALSE),0)</f>
        <v>0</v>
      </c>
      <c r="L40" s="105">
        <f>_xlfn.IFNA(VLOOKUP(CONCATENATE($L$5,$B40,$C40),'ESP1'!$A$6:$N$200,14,FALSE),0)</f>
        <v>0</v>
      </c>
      <c r="M40" s="105">
        <f>_xlfn.IFNA(VLOOKUP(CONCATENATE($M$5,$B40,$C40),DARD!$A$6:$N$135,14,FALSE),0)</f>
        <v>0</v>
      </c>
      <c r="N40" s="105">
        <f>_xlfn.IFNA(VLOOKUP(CONCATENATE($N$5,$B40,$C40),AVON!$A$6:$N$144,14,FALSE),0)</f>
        <v>0</v>
      </c>
      <c r="O40" s="105">
        <f>_xlfn.IFNA(VLOOKUP(CONCATENATE($O$5,$B40,$C40),MUR!$A$6:$N$203,14,FALSE),0)</f>
        <v>0</v>
      </c>
      <c r="P40" s="105">
        <f>_xlfn.IFNA(VLOOKUP(CONCATENATE($P$5,$B40,$C40),BAL!$A$6:$N$200,14,FALSE),0)</f>
        <v>0</v>
      </c>
      <c r="Q40" s="105">
        <f>_xlfn.IFNA(VLOOKUP(CONCATENATE($Q$5,$B40,$C40),KAL!$A$6:$N$199,14,FALSE),0)</f>
        <v>0</v>
      </c>
      <c r="R40" s="105">
        <f>_xlfn.IFNA(VLOOKUP(CONCATENATE($R$5,$B40,$C40),KEL!$A$6:$N$200,14,FALSE),0)</f>
        <v>0</v>
      </c>
      <c r="S40" s="105">
        <f>_xlfn.IFNA(VLOOKUP(CONCATENATE($S$5,$B40,$C40),'ESP2'!$A$6:$N$194,14,FALSE),0)</f>
        <v>0</v>
      </c>
      <c r="T40" s="105">
        <f>_xlfn.IFNA(VLOOKUP(CONCATENATE($T$5,$B40,$C40),MOON!$A$6:$N$198,14,FALSE),0)</f>
        <v>0</v>
      </c>
      <c r="U40" s="105">
        <f>_xlfn.IFNA(VLOOKUP(CONCATENATE($U$5,$B40,$C40),DRY!$A$8:$N$198,14,FALSE),0)</f>
        <v>0</v>
      </c>
      <c r="V40" s="105">
        <f>_xlfn.IFNA(VLOOKUP(CONCATENATE($W$5,$B40,$C40),WALL!$A$6:$N$198,14,FALSE),0)</f>
        <v>0</v>
      </c>
      <c r="W40" s="105">
        <f>_xlfn.IFNA(VLOOKUP(CONCATENATE($W$5,$B40,$C40),'23SC'!$A$6:$N$198,14,FALSE),0)</f>
        <v>0</v>
      </c>
      <c r="X40" s="105">
        <f>_xlfn.IFNA(VLOOKUP(CONCATENATE($X$5,$B40,$C40),KEL!$A$6:$N$195,14,FALSE),0)</f>
        <v>0</v>
      </c>
      <c r="Y40" s="105"/>
      <c r="Z40" s="105"/>
      <c r="AA40" s="105"/>
      <c r="AB40" s="105">
        <f>_xlfn.IFNA(VLOOKUP(CONCATENATE($AB$5,$B40,$C40),Spare3!$A$6:$N$198,14,FALSE),0)</f>
        <v>0</v>
      </c>
      <c r="AC40" s="105">
        <f>_xlfn.IFNA(VLOOKUP(CONCATENATE($AC$5,$B40,$C40),Spare4!$A$6:$N$200,14,FALSE),0)</f>
        <v>0</v>
      </c>
      <c r="AD40" s="123"/>
    </row>
    <row r="41" spans="1:30" x14ac:dyDescent="0.25">
      <c r="A41" s="492"/>
      <c r="B41" s="100"/>
      <c r="C41" s="107"/>
      <c r="D41" s="107"/>
      <c r="E41" s="108"/>
      <c r="F41" s="104"/>
      <c r="G41" s="102"/>
      <c r="H41" s="103"/>
      <c r="I41" s="104"/>
      <c r="J41" s="105">
        <f>_xlfn.IFNA(VLOOKUP(CONCATENATE($J$5,$B41,$C41),CAP!$A$6:$N$200,14,FALSE),0)</f>
        <v>0</v>
      </c>
      <c r="K41" s="105">
        <f>_xlfn.IFNA(VLOOKUP(CONCATENATE($K$5,$B41,$C41),ALB!$A$6:$N$200,14,FALSE),0)</f>
        <v>0</v>
      </c>
      <c r="L41" s="105">
        <f>_xlfn.IFNA(VLOOKUP(CONCATENATE($L$5,$B41,$C41),'ESP1'!$A$6:$N$200,14,FALSE),0)</f>
        <v>0</v>
      </c>
      <c r="M41" s="105">
        <f>_xlfn.IFNA(VLOOKUP(CONCATENATE($M$5,$B41,$C41),DARD!$A$6:$N$135,14,FALSE),0)</f>
        <v>0</v>
      </c>
      <c r="N41" s="105">
        <f>_xlfn.IFNA(VLOOKUP(CONCATENATE($N$5,$B41,$C41),AVON!$A$6:$N$144,14,FALSE),0)</f>
        <v>0</v>
      </c>
      <c r="O41" s="105">
        <f>_xlfn.IFNA(VLOOKUP(CONCATENATE($O$5,$B41,$C41),MUR!$A$6:$N$203,14,FALSE),0)</f>
        <v>0</v>
      </c>
      <c r="P41" s="105">
        <f>_xlfn.IFNA(VLOOKUP(CONCATENATE($P$5,$B41,$C41),BAL!$A$6:$N$200,14,FALSE),0)</f>
        <v>0</v>
      </c>
      <c r="Q41" s="105">
        <f>_xlfn.IFNA(VLOOKUP(CONCATENATE($Q$5,$B41,$C41),KAL!$A$6:$N$199,14,FALSE),0)</f>
        <v>0</v>
      </c>
      <c r="R41" s="105">
        <f>_xlfn.IFNA(VLOOKUP(CONCATENATE($R$5,$B41,$C41),KEL!$A$6:$N$200,14,FALSE),0)</f>
        <v>0</v>
      </c>
      <c r="S41" s="105">
        <f>_xlfn.IFNA(VLOOKUP(CONCATENATE($S$5,$B41,$C41),'ESP2'!$A$6:$N$194,14,FALSE),0)</f>
        <v>0</v>
      </c>
      <c r="T41" s="105">
        <f>_xlfn.IFNA(VLOOKUP(CONCATENATE($T$5,$B41,$C41),MOON!$A$6:$N$198,14,FALSE),0)</f>
        <v>0</v>
      </c>
      <c r="U41" s="105">
        <f>_xlfn.IFNA(VLOOKUP(CONCATENATE($U$5,$B41,$C41),DRY!$A$8:$N$198,14,FALSE),0)</f>
        <v>0</v>
      </c>
      <c r="V41" s="105">
        <f>_xlfn.IFNA(VLOOKUP(CONCATENATE($W$5,$B41,$C41),WALL!$A$6:$N$198,14,FALSE),0)</f>
        <v>0</v>
      </c>
      <c r="W41" s="105">
        <f>_xlfn.IFNA(VLOOKUP(CONCATENATE($W$5,$B41,$C41),'23SC'!$A$6:$N$198,14,FALSE),0)</f>
        <v>0</v>
      </c>
      <c r="X41" s="105">
        <f>_xlfn.IFNA(VLOOKUP(CONCATENATE($X$5,$B41,$C41),KEL!$A$6:$N$195,14,FALSE),0)</f>
        <v>0</v>
      </c>
      <c r="Y41" s="105"/>
      <c r="Z41" s="105"/>
      <c r="AA41" s="105"/>
      <c r="AB41" s="105">
        <f>_xlfn.IFNA(VLOOKUP(CONCATENATE($AB$5,$B41,$C41),Spare3!$A$6:$N$198,14,FALSE),0)</f>
        <v>0</v>
      </c>
      <c r="AC41" s="105">
        <f>_xlfn.IFNA(VLOOKUP(CONCATENATE($AC$5,$B41,$C41),Spare4!$A$6:$N$200,14,FALSE),0)</f>
        <v>0</v>
      </c>
      <c r="AD41" s="123"/>
    </row>
    <row r="42" spans="1:30" x14ac:dyDescent="0.25">
      <c r="A42" s="492"/>
      <c r="B42" s="100"/>
      <c r="C42" s="107"/>
      <c r="D42" s="101"/>
      <c r="E42" s="108"/>
      <c r="F42" s="104"/>
      <c r="G42" s="102"/>
      <c r="H42" s="103"/>
      <c r="I42" s="104"/>
      <c r="J42" s="105">
        <f>_xlfn.IFNA(VLOOKUP(CONCATENATE($J$5,$B42,$C42),CAP!$A$6:$N$200,14,FALSE),0)</f>
        <v>0</v>
      </c>
      <c r="K42" s="105">
        <f>_xlfn.IFNA(VLOOKUP(CONCATENATE($K$5,$B42,$C42),ALB!$A$6:$N$200,14,FALSE),0)</f>
        <v>0</v>
      </c>
      <c r="L42" s="105">
        <f>_xlfn.IFNA(VLOOKUP(CONCATENATE($L$5,$B42,$C42),'ESP1'!$A$6:$N$200,14,FALSE),0)</f>
        <v>0</v>
      </c>
      <c r="M42" s="105">
        <f>_xlfn.IFNA(VLOOKUP(CONCATENATE($M$5,$B42,$C42),DARD!$A$6:$N$135,14,FALSE),0)</f>
        <v>0</v>
      </c>
      <c r="N42" s="105">
        <f>_xlfn.IFNA(VLOOKUP(CONCATENATE($N$5,$B42,$C42),AVON!$A$6:$N$144,14,FALSE),0)</f>
        <v>0</v>
      </c>
      <c r="O42" s="105">
        <f>_xlfn.IFNA(VLOOKUP(CONCATENATE($O$5,$B42,$C42),MUR!$A$6:$N$203,14,FALSE),0)</f>
        <v>0</v>
      </c>
      <c r="P42" s="105">
        <f>_xlfn.IFNA(VLOOKUP(CONCATENATE($P$5,$B42,$C42),BAL!$A$6:$N$200,14,FALSE),0)</f>
        <v>0</v>
      </c>
      <c r="Q42" s="105">
        <f>_xlfn.IFNA(VLOOKUP(CONCATENATE($Q$5,$B42,$C42),KAL!$A$6:$N$199,14,FALSE),0)</f>
        <v>0</v>
      </c>
      <c r="R42" s="105">
        <f>_xlfn.IFNA(VLOOKUP(CONCATENATE($R$5,$B42,$C42),KEL!$A$6:$N$200,14,FALSE),0)</f>
        <v>0</v>
      </c>
      <c r="S42" s="105">
        <f>_xlfn.IFNA(VLOOKUP(CONCATENATE($S$5,$B42,$C42),'ESP2'!$A$6:$N$194,14,FALSE),0)</f>
        <v>0</v>
      </c>
      <c r="T42" s="105">
        <f>_xlfn.IFNA(VLOOKUP(CONCATENATE($T$5,$B42,$C42),MOON!$A$8:$N$198,14,FALSE),0)</f>
        <v>0</v>
      </c>
      <c r="U42" s="105">
        <f>_xlfn.IFNA(VLOOKUP(CONCATENATE($U$5,$B42,$C42),DRY!$A$8:$N$198,14,FALSE),0)</f>
        <v>0</v>
      </c>
      <c r="V42" s="105">
        <f>_xlfn.IFNA(VLOOKUP(CONCATENATE($W$5,$B42,$C42),WALL!$A$6:$N$198,14,FALSE),0)</f>
        <v>0</v>
      </c>
      <c r="W42" s="105">
        <f>_xlfn.IFNA(VLOOKUP(CONCATENATE($W$5,$B42,$C42),[1]PCWA!$A$6:$N$198,14,FALSE),0)</f>
        <v>0</v>
      </c>
      <c r="X42" s="105">
        <f>_xlfn.IFNA(VLOOKUP(CONCATENATE($X$5,$B42,$C42),KEL!$A$6:$N$195,14,FALSE),0)</f>
        <v>0</v>
      </c>
      <c r="Y42" s="105"/>
      <c r="Z42" s="105"/>
      <c r="AA42" s="105"/>
      <c r="AB42" s="105">
        <f>_xlfn.IFNA(VLOOKUP(CONCATENATE($AB$5,$B42,$C42),Spare3!$A$6:$N$198,14,FALSE),0)</f>
        <v>0</v>
      </c>
      <c r="AC42" s="105">
        <f>_xlfn.IFNA(VLOOKUP(CONCATENATE($AC$5,$B42,$C42),Spare4!$A$6:$N$200,14,FALSE),0)</f>
        <v>0</v>
      </c>
      <c r="AD42" s="122"/>
    </row>
    <row r="43" spans="1:30" x14ac:dyDescent="0.25">
      <c r="A43" s="492"/>
      <c r="B43" s="100"/>
      <c r="C43" s="107"/>
      <c r="D43" s="107"/>
      <c r="E43" s="108"/>
      <c r="F43" s="104"/>
      <c r="G43" s="102"/>
      <c r="H43" s="103"/>
      <c r="I43" s="104"/>
      <c r="J43" s="105">
        <f>_xlfn.IFNA(VLOOKUP(CONCATENATE($J$5,$B43,$C43),CAP!$A$6:$N$200,14,FALSE),0)</f>
        <v>0</v>
      </c>
      <c r="K43" s="105">
        <f>_xlfn.IFNA(VLOOKUP(CONCATENATE($K$5,$B43,$C43),ALB!$A$6:$N$200,14,FALSE),0)</f>
        <v>0</v>
      </c>
      <c r="L43" s="105">
        <f>_xlfn.IFNA(VLOOKUP(CONCATENATE($L$5,$B43,$C43),'ESP1'!$A$6:$N$200,14,FALSE),0)</f>
        <v>0</v>
      </c>
      <c r="M43" s="105">
        <f>_xlfn.IFNA(VLOOKUP(CONCATENATE($M$5,$B43,$C43),DARD!$A$6:$N$135,14,FALSE),0)</f>
        <v>0</v>
      </c>
      <c r="N43" s="105">
        <f>_xlfn.IFNA(VLOOKUP(CONCATENATE($N$5,$B43,$C43),AVON!$A$6:$N$144,14,FALSE),0)</f>
        <v>0</v>
      </c>
      <c r="O43" s="105">
        <f>_xlfn.IFNA(VLOOKUP(CONCATENATE($O$5,$B43,$C43),MUR!$A$6:$N$203,14,FALSE),0)</f>
        <v>0</v>
      </c>
      <c r="P43" s="105">
        <f>_xlfn.IFNA(VLOOKUP(CONCATENATE($P$5,$B43,$C43),BAL!$A$6:$N$200,14,FALSE),0)</f>
        <v>0</v>
      </c>
      <c r="Q43" s="105">
        <f>_xlfn.IFNA(VLOOKUP(CONCATENATE($Q$5,$B43,$C43),KAL!$A$6:$N$199,14,FALSE),0)</f>
        <v>0</v>
      </c>
      <c r="R43" s="105">
        <f>_xlfn.IFNA(VLOOKUP(CONCATENATE($R$5,$B43,$C43),KEL!$A$6:$N$200,14,FALSE),0)</f>
        <v>0</v>
      </c>
      <c r="S43" s="105">
        <f>_xlfn.IFNA(VLOOKUP(CONCATENATE($S$5,$B43,$C43),'ESP2'!$A$6:$N$194,14,FALSE),0)</f>
        <v>0</v>
      </c>
      <c r="T43" s="105">
        <f>_xlfn.IFNA(VLOOKUP(CONCATENATE($T$5,$B43,$C43),MOON!$A$8:$N$198,14,FALSE),0)</f>
        <v>0</v>
      </c>
      <c r="U43" s="105">
        <f>_xlfn.IFNA(VLOOKUP(CONCATENATE($U$5,$B43,$C43),DRY!$A$8:$N$198,14,FALSE),0)</f>
        <v>0</v>
      </c>
      <c r="V43" s="105">
        <f>_xlfn.IFNA(VLOOKUP(CONCATENATE($W$5,$B43,$C43),[1]PCWA!$A$6:$N$198,14,FALSE),0)</f>
        <v>0</v>
      </c>
      <c r="W43" s="105">
        <f>_xlfn.IFNA(VLOOKUP(CONCATENATE($W$5,$B43,$C43),[1]PCWA!$A$6:$N$198,14,FALSE),0)</f>
        <v>0</v>
      </c>
      <c r="X43" s="105">
        <f>_xlfn.IFNA(VLOOKUP(CONCATENATE($X$5,$B43,$C43),KEL!$A$6:$N$195,14,FALSE),0)</f>
        <v>0</v>
      </c>
      <c r="Y43" s="105"/>
      <c r="Z43" s="105"/>
      <c r="AA43" s="105"/>
      <c r="AB43" s="105">
        <f>_xlfn.IFNA(VLOOKUP(CONCATENATE($AB$5,$B43,$C43),Spare3!$A$6:$N$198,14,FALSE),0)</f>
        <v>0</v>
      </c>
      <c r="AC43" s="105">
        <f>_xlfn.IFNA(VLOOKUP(CONCATENATE($AC$5,$B43,$C43),Spare4!$A$6:$N$200,14,FALSE),0)</f>
        <v>0</v>
      </c>
      <c r="AD43" s="122"/>
    </row>
    <row r="44" spans="1:30" ht="14.4" thickBot="1" x14ac:dyDescent="0.3">
      <c r="A44" s="492"/>
      <c r="B44" s="109"/>
      <c r="C44" s="110"/>
      <c r="D44" s="110"/>
      <c r="E44" s="111"/>
      <c r="F44" s="112"/>
      <c r="G44" s="113"/>
      <c r="H44" s="114"/>
      <c r="I44" s="112"/>
      <c r="J44" s="405">
        <f>_xlfn.IFNA(VLOOKUP(CONCATENATE($J$5,$B44,$C44),CAP!$A$6:$N$200,14,FALSE),0)</f>
        <v>0</v>
      </c>
      <c r="K44" s="115">
        <f>_xlfn.IFNA(VLOOKUP(CONCATENATE($K$5,$B44,$C44),ALB!$A$6:$N$200,14,FALSE),0)</f>
        <v>0</v>
      </c>
      <c r="L44" s="115">
        <f>_xlfn.IFNA(VLOOKUP(CONCATENATE($L$5,$B44,$C44),'ESP1'!$A$6:$N$200,14,FALSE),0)</f>
        <v>0</v>
      </c>
      <c r="M44" s="115">
        <f>_xlfn.IFNA(VLOOKUP(CONCATENATE($M$5,$B44,$C44),DARD!$A$6:$N$135,14,FALSE),0)</f>
        <v>0</v>
      </c>
      <c r="N44" s="115">
        <f>_xlfn.IFNA(VLOOKUP(CONCATENATE($N$5,$B44,$C44),AVON!$A$6:$N$144,14,FALSE),0)</f>
        <v>0</v>
      </c>
      <c r="O44" s="115">
        <f>_xlfn.IFNA(VLOOKUP(CONCATENATE($O$5,$B44,$C44),MUR!$A$6:$N$203,14,FALSE),0)</f>
        <v>0</v>
      </c>
      <c r="P44" s="115">
        <f>_xlfn.IFNA(VLOOKUP(CONCATENATE($P$5,$B44,$C44),BAL!$A$6:$N$200,14,FALSE),0)</f>
        <v>0</v>
      </c>
      <c r="Q44" s="115">
        <f>_xlfn.IFNA(VLOOKUP(CONCATENATE($Q$5,$B44,$C44),KAL!$A$6:$N$199,14,FALSE),0)</f>
        <v>0</v>
      </c>
      <c r="R44" s="115">
        <f>_xlfn.IFNA(VLOOKUP(CONCATENATE($R$5,$B44,$C44),KEL!$A$6:$N$200,14,FALSE),0)</f>
        <v>0</v>
      </c>
      <c r="S44" s="115">
        <f>_xlfn.IFNA(VLOOKUP(CONCATENATE($S$5,$B44,$C44),'ESP2'!$A$6:$N$194,14,FALSE),0)</f>
        <v>0</v>
      </c>
      <c r="T44" s="115">
        <f>_xlfn.IFNA(VLOOKUP(CONCATENATE($T$5,$B44,$C44),MOON!$A$8:$N$198,14,FALSE),0)</f>
        <v>0</v>
      </c>
      <c r="U44" s="115">
        <f>_xlfn.IFNA(VLOOKUP(CONCATENATE($U$5,$B44,$C44),DRY!$A$8:$N$198,14,FALSE),0)</f>
        <v>0</v>
      </c>
      <c r="V44" s="115">
        <f>_xlfn.IFNA(VLOOKUP(CONCATENATE($W$5,$B44,$C44),[1]PCWA!$A$6:$N$198,14,FALSE),0)</f>
        <v>0</v>
      </c>
      <c r="W44" s="115">
        <f>_xlfn.IFNA(VLOOKUP(CONCATENATE($W$5,$B44,$C44),[1]PCWA!$A$6:$N$198,14,FALSE),0)</f>
        <v>0</v>
      </c>
      <c r="X44" s="115">
        <f>_xlfn.IFNA(VLOOKUP(CONCATENATE($X$5,$B44,$C44),KEL!$A$6:$N$195,14,FALSE),0)</f>
        <v>0</v>
      </c>
      <c r="Y44" s="115"/>
      <c r="Z44" s="115"/>
      <c r="AA44" s="115"/>
      <c r="AB44" s="115">
        <f>_xlfn.IFNA(VLOOKUP(CONCATENATE($AB$5,$B44,$C44),Spare3!$A$6:$N$198,14,FALSE),0)</f>
        <v>0</v>
      </c>
      <c r="AC44" s="115">
        <f>_xlfn.IFNA(VLOOKUP(CONCATENATE($AC$5,$B44,$C44),Spare4!$A$6:$N$200,14,FALSE),0)</f>
        <v>0</v>
      </c>
      <c r="AD44" s="122"/>
    </row>
    <row r="45" spans="1:30" ht="15.6" x14ac:dyDescent="0.25">
      <c r="A45" s="492"/>
      <c r="B45" s="124"/>
      <c r="C45" s="124"/>
      <c r="D45" s="124"/>
      <c r="E45" s="125"/>
      <c r="F45" s="125"/>
      <c r="G45" s="125"/>
      <c r="H45" s="126"/>
      <c r="I45" s="125"/>
      <c r="J45" s="404"/>
      <c r="K45" s="404"/>
      <c r="L45" s="404"/>
      <c r="M45" s="404"/>
      <c r="N45" s="404"/>
      <c r="O45" s="404"/>
      <c r="P45" s="404"/>
      <c r="Q45" s="404"/>
      <c r="R45" s="404"/>
      <c r="S45" s="404"/>
      <c r="T45" s="404"/>
      <c r="U45" s="404"/>
      <c r="V45" s="404"/>
      <c r="W45" s="404"/>
      <c r="X45" s="481"/>
      <c r="Y45" s="482"/>
      <c r="Z45" s="482"/>
      <c r="AA45" s="482"/>
      <c r="AB45" s="127"/>
      <c r="AC45" s="127"/>
      <c r="AD45" s="125"/>
    </row>
    <row r="46" spans="1:30" x14ac:dyDescent="0.25">
      <c r="A46" s="125"/>
      <c r="B46" s="124"/>
      <c r="C46" s="124"/>
      <c r="D46" s="124"/>
      <c r="E46" s="125"/>
      <c r="F46" s="125"/>
      <c r="G46" s="125"/>
      <c r="H46" s="126"/>
      <c r="I46" s="123"/>
      <c r="J46" s="404"/>
      <c r="K46" s="404"/>
      <c r="L46" s="404"/>
      <c r="M46" s="404"/>
      <c r="N46" s="404"/>
      <c r="O46" s="404"/>
      <c r="P46" s="404"/>
      <c r="Q46" s="404"/>
      <c r="R46" s="404"/>
      <c r="S46" s="404"/>
      <c r="T46" s="404"/>
      <c r="U46" s="404"/>
      <c r="V46" s="404"/>
      <c r="W46" s="404"/>
      <c r="X46" s="482"/>
      <c r="Y46" s="482"/>
      <c r="Z46" s="482"/>
      <c r="AA46" s="482"/>
      <c r="AB46" s="123"/>
      <c r="AC46" s="123"/>
      <c r="AD46" s="125"/>
    </row>
    <row r="47" spans="1:30" x14ac:dyDescent="0.25">
      <c r="B47" s="28"/>
    </row>
    <row r="48" spans="1:30" x14ac:dyDescent="0.25">
      <c r="B48" s="28"/>
    </row>
    <row r="49" spans="2:2" x14ac:dyDescent="0.25">
      <c r="B49" s="28"/>
    </row>
    <row r="50" spans="2:2" x14ac:dyDescent="0.25">
      <c r="B50" s="28"/>
    </row>
    <row r="51" spans="2:2" x14ac:dyDescent="0.25">
      <c r="B51" s="28"/>
    </row>
    <row r="52" spans="2:2" x14ac:dyDescent="0.25">
      <c r="B52" s="28"/>
    </row>
    <row r="53" spans="2:2" x14ac:dyDescent="0.25">
      <c r="B53" s="28"/>
    </row>
    <row r="54" spans="2:2" x14ac:dyDescent="0.25">
      <c r="B54" s="28"/>
    </row>
    <row r="55" spans="2:2" x14ac:dyDescent="0.25">
      <c r="B55" s="28"/>
    </row>
    <row r="56" spans="2:2" x14ac:dyDescent="0.25">
      <c r="B56" s="28"/>
    </row>
    <row r="57" spans="2:2" x14ac:dyDescent="0.25">
      <c r="B57" s="28"/>
    </row>
    <row r="58" spans="2:2" x14ac:dyDescent="0.25">
      <c r="B58" s="28"/>
    </row>
    <row r="59" spans="2:2" x14ac:dyDescent="0.25">
      <c r="B59" s="28"/>
    </row>
    <row r="60" spans="2:2" x14ac:dyDescent="0.25">
      <c r="B60" s="28"/>
    </row>
    <row r="61" spans="2:2" x14ac:dyDescent="0.25">
      <c r="B61" s="28"/>
    </row>
    <row r="62" spans="2:2" x14ac:dyDescent="0.25">
      <c r="B62" s="28"/>
    </row>
    <row r="63" spans="2:2" x14ac:dyDescent="0.25">
      <c r="B63" s="28"/>
    </row>
    <row r="64" spans="2:2" x14ac:dyDescent="0.25">
      <c r="B64" s="28"/>
    </row>
    <row r="65" spans="2:2" x14ac:dyDescent="0.25">
      <c r="B65" s="28"/>
    </row>
    <row r="66" spans="2:2" x14ac:dyDescent="0.25">
      <c r="B66" s="28"/>
    </row>
    <row r="67" spans="2:2" x14ac:dyDescent="0.25">
      <c r="B67" s="28"/>
    </row>
    <row r="68" spans="2:2" x14ac:dyDescent="0.25">
      <c r="B68" s="28"/>
    </row>
    <row r="69" spans="2:2" x14ac:dyDescent="0.25">
      <c r="B69" s="28"/>
    </row>
    <row r="70" spans="2:2" x14ac:dyDescent="0.25">
      <c r="B70" s="28"/>
    </row>
    <row r="71" spans="2:2" x14ac:dyDescent="0.25">
      <c r="B71" s="28"/>
    </row>
    <row r="72" spans="2:2" x14ac:dyDescent="0.25">
      <c r="B72" s="28"/>
    </row>
    <row r="73" spans="2:2" x14ac:dyDescent="0.25">
      <c r="B73" s="28"/>
    </row>
    <row r="74" spans="2:2" x14ac:dyDescent="0.25">
      <c r="B74" s="28"/>
    </row>
    <row r="75" spans="2:2" x14ac:dyDescent="0.25">
      <c r="B75" s="28"/>
    </row>
    <row r="76" spans="2:2" x14ac:dyDescent="0.25">
      <c r="B76" s="28"/>
    </row>
    <row r="77" spans="2:2" x14ac:dyDescent="0.25">
      <c r="B77" s="28"/>
    </row>
    <row r="78" spans="2:2" x14ac:dyDescent="0.25">
      <c r="B78" s="28"/>
    </row>
    <row r="79" spans="2:2" x14ac:dyDescent="0.25">
      <c r="B79" s="28"/>
    </row>
    <row r="80" spans="2:2" x14ac:dyDescent="0.25">
      <c r="B80" s="28"/>
    </row>
    <row r="81" spans="2:2" x14ac:dyDescent="0.25">
      <c r="B81" s="28"/>
    </row>
    <row r="82" spans="2:2" x14ac:dyDescent="0.25">
      <c r="B82" s="28"/>
    </row>
    <row r="83" spans="2:2" x14ac:dyDescent="0.25">
      <c r="B83" s="28"/>
    </row>
    <row r="84" spans="2:2" x14ac:dyDescent="0.25">
      <c r="B84" s="28"/>
    </row>
    <row r="85" spans="2:2" x14ac:dyDescent="0.25">
      <c r="B85" s="28"/>
    </row>
    <row r="86" spans="2:2" x14ac:dyDescent="0.25">
      <c r="B86" s="28"/>
    </row>
    <row r="87" spans="2:2" x14ac:dyDescent="0.25">
      <c r="B87" s="28"/>
    </row>
    <row r="88" spans="2:2" x14ac:dyDescent="0.25">
      <c r="B88" s="28"/>
    </row>
    <row r="89" spans="2:2" x14ac:dyDescent="0.25">
      <c r="B89" s="28"/>
    </row>
    <row r="90" spans="2:2" x14ac:dyDescent="0.25">
      <c r="B90" s="28"/>
    </row>
    <row r="91" spans="2:2" x14ac:dyDescent="0.25">
      <c r="B91" s="28"/>
    </row>
    <row r="92" spans="2:2" x14ac:dyDescent="0.25">
      <c r="B92" s="28"/>
    </row>
    <row r="93" spans="2:2" x14ac:dyDescent="0.25">
      <c r="B93" s="28"/>
    </row>
    <row r="94" spans="2:2" x14ac:dyDescent="0.25">
      <c r="B94" s="28"/>
    </row>
    <row r="95" spans="2:2" x14ac:dyDescent="0.25">
      <c r="B95" s="28"/>
    </row>
    <row r="96" spans="2:2" x14ac:dyDescent="0.25">
      <c r="B96" s="28"/>
    </row>
    <row r="97" spans="2:2" x14ac:dyDescent="0.25">
      <c r="B97" s="28"/>
    </row>
    <row r="98" spans="2:2" x14ac:dyDescent="0.25">
      <c r="B98" s="28"/>
    </row>
    <row r="99" spans="2:2" x14ac:dyDescent="0.25">
      <c r="B99" s="28"/>
    </row>
    <row r="100" spans="2:2" x14ac:dyDescent="0.25">
      <c r="B100" s="28"/>
    </row>
    <row r="101" spans="2:2" x14ac:dyDescent="0.25">
      <c r="B101" s="28"/>
    </row>
    <row r="102" spans="2:2" x14ac:dyDescent="0.25">
      <c r="B102" s="28"/>
    </row>
    <row r="103" spans="2:2" x14ac:dyDescent="0.25">
      <c r="B103" s="28"/>
    </row>
    <row r="104" spans="2:2" x14ac:dyDescent="0.25">
      <c r="B104" s="28"/>
    </row>
    <row r="105" spans="2:2" x14ac:dyDescent="0.25">
      <c r="B105" s="28"/>
    </row>
    <row r="106" spans="2:2" x14ac:dyDescent="0.25">
      <c r="B106" s="28"/>
    </row>
    <row r="107" spans="2:2" x14ac:dyDescent="0.25">
      <c r="B107" s="28"/>
    </row>
    <row r="108" spans="2:2" x14ac:dyDescent="0.25">
      <c r="B108" s="28"/>
    </row>
    <row r="109" spans="2:2" x14ac:dyDescent="0.25">
      <c r="B109" s="28"/>
    </row>
    <row r="110" spans="2:2" x14ac:dyDescent="0.25">
      <c r="B110" s="28"/>
    </row>
    <row r="111" spans="2:2" x14ac:dyDescent="0.25">
      <c r="B111" s="28"/>
    </row>
    <row r="112" spans="2:2" x14ac:dyDescent="0.25">
      <c r="B112" s="28"/>
    </row>
    <row r="113" spans="2:2" x14ac:dyDescent="0.25">
      <c r="B113" s="28"/>
    </row>
    <row r="114" spans="2:2" x14ac:dyDescent="0.25">
      <c r="B114" s="28"/>
    </row>
    <row r="115" spans="2:2" x14ac:dyDescent="0.25">
      <c r="B115" s="28"/>
    </row>
    <row r="116" spans="2:2" x14ac:dyDescent="0.25">
      <c r="B116" s="28"/>
    </row>
    <row r="117" spans="2:2" x14ac:dyDescent="0.25">
      <c r="B117" s="28"/>
    </row>
    <row r="118" spans="2:2" x14ac:dyDescent="0.25">
      <c r="B118" s="28"/>
    </row>
    <row r="119" spans="2:2" x14ac:dyDescent="0.25">
      <c r="B119" s="28"/>
    </row>
    <row r="120" spans="2:2" x14ac:dyDescent="0.25">
      <c r="B120" s="28"/>
    </row>
    <row r="121" spans="2:2" x14ac:dyDescent="0.25">
      <c r="B121" s="28"/>
    </row>
    <row r="122" spans="2:2" x14ac:dyDescent="0.25">
      <c r="B122" s="28"/>
    </row>
    <row r="123" spans="2:2" x14ac:dyDescent="0.25">
      <c r="B123" s="28"/>
    </row>
    <row r="124" spans="2:2" x14ac:dyDescent="0.25">
      <c r="B124" s="28"/>
    </row>
    <row r="125" spans="2:2" x14ac:dyDescent="0.25">
      <c r="B125" s="28"/>
    </row>
    <row r="126" spans="2:2" x14ac:dyDescent="0.25">
      <c r="B126" s="28"/>
    </row>
    <row r="127" spans="2:2" x14ac:dyDescent="0.25">
      <c r="B127" s="28"/>
    </row>
    <row r="128" spans="2:2" x14ac:dyDescent="0.25">
      <c r="B128" s="28"/>
    </row>
    <row r="129" spans="2:2" x14ac:dyDescent="0.25">
      <c r="B129" s="28"/>
    </row>
  </sheetData>
  <sortState xmlns:xlrd2="http://schemas.microsoft.com/office/spreadsheetml/2017/richdata2" ref="B6:I13">
    <sortCondition descending="1" ref="H6:H13"/>
  </sortState>
  <mergeCells count="61">
    <mergeCell ref="O3:O4"/>
    <mergeCell ref="P3:P4"/>
    <mergeCell ref="J3:J4"/>
    <mergeCell ref="K3:K4"/>
    <mergeCell ref="L3:L4"/>
    <mergeCell ref="M3:M4"/>
    <mergeCell ref="N3:N4"/>
    <mergeCell ref="F1:F2"/>
    <mergeCell ref="A1:A45"/>
    <mergeCell ref="B1:B2"/>
    <mergeCell ref="C1:C2"/>
    <mergeCell ref="D1:D2"/>
    <mergeCell ref="E1:E2"/>
    <mergeCell ref="N1:N2"/>
    <mergeCell ref="Q1:Q2"/>
    <mergeCell ref="R1:R2"/>
    <mergeCell ref="S1:S2"/>
    <mergeCell ref="O1:O2"/>
    <mergeCell ref="P1:P2"/>
    <mergeCell ref="I1:I2"/>
    <mergeCell ref="J1:J2"/>
    <mergeCell ref="K1:K2"/>
    <mergeCell ref="L1:L2"/>
    <mergeCell ref="M1:M2"/>
    <mergeCell ref="AB3:AB4"/>
    <mergeCell ref="AB1:AB2"/>
    <mergeCell ref="AC1:AC2"/>
    <mergeCell ref="B3:B4"/>
    <mergeCell ref="C3:C4"/>
    <mergeCell ref="D3:D4"/>
    <mergeCell ref="E3:E4"/>
    <mergeCell ref="F3:F4"/>
    <mergeCell ref="G3:G4"/>
    <mergeCell ref="H3:H4"/>
    <mergeCell ref="I3:I4"/>
    <mergeCell ref="Z1:Z2"/>
    <mergeCell ref="AA1:AA2"/>
    <mergeCell ref="T1:T2"/>
    <mergeCell ref="G1:G2"/>
    <mergeCell ref="H1:H2"/>
    <mergeCell ref="V1:V2"/>
    <mergeCell ref="U1:U2"/>
    <mergeCell ref="U3:U4"/>
    <mergeCell ref="AC3:AC4"/>
    <mergeCell ref="R3:R4"/>
    <mergeCell ref="S3:S4"/>
    <mergeCell ref="T3:T4"/>
    <mergeCell ref="V3:V4"/>
    <mergeCell ref="W3:W4"/>
    <mergeCell ref="X3:X4"/>
    <mergeCell ref="Y3:Y4"/>
    <mergeCell ref="Z3:Z4"/>
    <mergeCell ref="AA3:AA4"/>
    <mergeCell ref="W1:W2"/>
    <mergeCell ref="X1:X2"/>
    <mergeCell ref="Y1:Y2"/>
    <mergeCell ref="Y45:Y46"/>
    <mergeCell ref="Z45:Z46"/>
    <mergeCell ref="AA45:AA46"/>
    <mergeCell ref="X45:X46"/>
    <mergeCell ref="Q3:Q4"/>
  </mergeCells>
  <conditionalFormatting sqref="B6:C38">
    <cfRule type="duplicateValues" dxfId="59" priority="1"/>
  </conditionalFormatting>
  <conditionalFormatting sqref="C1:C1048576">
    <cfRule type="duplicateValues" dxfId="58" priority="523"/>
  </conditionalFormatting>
  <conditionalFormatting sqref="C19:C26">
    <cfRule type="duplicateValues" dxfId="57" priority="524"/>
  </conditionalFormatting>
  <conditionalFormatting sqref="C25:C33">
    <cfRule type="duplicateValues" dxfId="56" priority="525"/>
  </conditionalFormatting>
  <conditionalFormatting sqref="C34:C37">
    <cfRule type="duplicateValues" dxfId="55" priority="584"/>
  </conditionalFormatting>
  <conditionalFormatting sqref="C35">
    <cfRule type="duplicateValues" dxfId="54" priority="526"/>
    <cfRule type="duplicateValues" dxfId="53" priority="527"/>
  </conditionalFormatting>
  <conditionalFormatting sqref="C36:C1048576 C1:C20 C32:C34">
    <cfRule type="duplicateValues" dxfId="52" priority="532"/>
  </conditionalFormatting>
  <conditionalFormatting sqref="J6:AC38 X39:AC44 J39:W46">
    <cfRule type="cellIs" dxfId="51" priority="2" operator="lessThan">
      <formula>1</formula>
    </cfRule>
  </conditionalFormatting>
  <pageMargins left="0.25" right="0.25" top="0.75" bottom="0.75" header="0.3" footer="0.3"/>
  <pageSetup paperSize="9" scale="47" fitToHeight="0" pageOrder="overThenDown"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350CF-E4E4-4FFD-A38D-4C926ABBE0BA}">
  <sheetPr>
    <tabColor theme="9" tint="-0.249977111117893"/>
    <pageSetUpPr fitToPage="1"/>
  </sheetPr>
  <dimension ref="A1:AF133"/>
  <sheetViews>
    <sheetView zoomScale="80" zoomScaleNormal="80" zoomScaleSheetLayoutView="90" workbookViewId="0">
      <selection activeCell="B6" sqref="B6:D6"/>
    </sheetView>
  </sheetViews>
  <sheetFormatPr defaultColWidth="14.44140625" defaultRowHeight="13.8" x14ac:dyDescent="0.25"/>
  <cols>
    <col min="1" max="1" width="3.6640625" style="4" bestFit="1" customWidth="1"/>
    <col min="2" max="2" width="20.33203125" style="5" bestFit="1" customWidth="1"/>
    <col min="3" max="3" width="25.88671875" style="5" bestFit="1" customWidth="1"/>
    <col min="4" max="4" width="17" style="5" bestFit="1" customWidth="1"/>
    <col min="5" max="5" width="11" style="4" bestFit="1" customWidth="1"/>
    <col min="6" max="6" width="4.44140625" style="4" bestFit="1" customWidth="1"/>
    <col min="7" max="7" width="6.5546875" style="4" bestFit="1" customWidth="1"/>
    <col min="8" max="8" width="6.44140625" style="6" bestFit="1" customWidth="1"/>
    <col min="9" max="9" width="7.88671875" style="2" bestFit="1" customWidth="1"/>
    <col min="10" max="11" width="8.109375" style="2" bestFit="1" customWidth="1"/>
    <col min="12" max="14" width="8.5546875" style="2" bestFit="1" customWidth="1"/>
    <col min="15" max="16" width="8.5546875" style="2" customWidth="1"/>
    <col min="17" max="18" width="9" style="2" customWidth="1"/>
    <col min="19" max="19" width="8.44140625" style="2" bestFit="1" customWidth="1"/>
    <col min="20" max="20" width="8.6640625" style="2" bestFit="1" customWidth="1"/>
    <col min="21" max="21" width="8.6640625" style="2" customWidth="1"/>
    <col min="22" max="22" width="8.6640625" style="2" bestFit="1" customWidth="1"/>
    <col min="23" max="23" width="8.44140625" style="2" bestFit="1" customWidth="1"/>
    <col min="24" max="24" width="7.109375" style="2" bestFit="1" customWidth="1"/>
    <col min="25" max="25" width="8.88671875" style="2" bestFit="1" customWidth="1"/>
    <col min="26" max="26" width="7.33203125" style="2" bestFit="1" customWidth="1"/>
    <col min="27" max="27" width="8.5546875" style="2" bestFit="1" customWidth="1"/>
    <col min="28" max="28" width="8" style="2" bestFit="1" customWidth="1"/>
    <col min="29" max="29" width="8.44140625" style="2" bestFit="1" customWidth="1"/>
    <col min="30" max="30" width="9.33203125" style="6" bestFit="1" customWidth="1"/>
    <col min="31" max="31" width="7.88671875" style="6" bestFit="1" customWidth="1"/>
    <col min="32" max="16384" width="14.44140625" style="4"/>
  </cols>
  <sheetData>
    <row r="1" spans="1:32" s="3" customFormat="1" ht="12.75" customHeight="1" x14ac:dyDescent="0.25">
      <c r="A1" s="492" t="s">
        <v>173</v>
      </c>
      <c r="B1" s="493" t="s">
        <v>105</v>
      </c>
      <c r="C1" s="493" t="s">
        <v>108</v>
      </c>
      <c r="D1" s="493" t="s">
        <v>0</v>
      </c>
      <c r="E1" s="493" t="s">
        <v>1</v>
      </c>
      <c r="F1" s="483" t="s">
        <v>91</v>
      </c>
      <c r="G1" s="487" t="s">
        <v>89</v>
      </c>
      <c r="H1" s="488" t="s">
        <v>3</v>
      </c>
      <c r="I1" s="489" t="s">
        <v>21</v>
      </c>
      <c r="J1" s="490" t="s">
        <v>172</v>
      </c>
      <c r="K1" s="475" t="s">
        <v>140</v>
      </c>
      <c r="L1" s="475" t="s">
        <v>135</v>
      </c>
      <c r="M1" s="475" t="s">
        <v>134</v>
      </c>
      <c r="N1" s="475" t="s">
        <v>168</v>
      </c>
      <c r="O1" s="475" t="s">
        <v>169</v>
      </c>
      <c r="P1" s="475" t="s">
        <v>136</v>
      </c>
      <c r="Q1" s="475" t="s">
        <v>137</v>
      </c>
      <c r="R1" s="475" t="s">
        <v>170</v>
      </c>
      <c r="S1" s="475" t="s">
        <v>138</v>
      </c>
      <c r="T1" s="475" t="s">
        <v>142</v>
      </c>
      <c r="U1" s="475" t="s">
        <v>139</v>
      </c>
      <c r="V1" s="475" t="s">
        <v>171</v>
      </c>
      <c r="W1" s="475" t="s">
        <v>1232</v>
      </c>
      <c r="X1" s="475" t="s">
        <v>1327</v>
      </c>
      <c r="Y1" s="475"/>
      <c r="Z1" s="475"/>
      <c r="AA1" s="475"/>
      <c r="AB1" s="475"/>
      <c r="AC1" s="475"/>
      <c r="AD1" s="475"/>
      <c r="AE1" s="478"/>
      <c r="AF1" s="122"/>
    </row>
    <row r="2" spans="1:32" s="3" customFormat="1" ht="12.75" customHeight="1" x14ac:dyDescent="0.25">
      <c r="A2" s="492"/>
      <c r="B2" s="494"/>
      <c r="C2" s="494"/>
      <c r="D2" s="494"/>
      <c r="E2" s="494"/>
      <c r="F2" s="483"/>
      <c r="G2" s="484"/>
      <c r="H2" s="483"/>
      <c r="I2" s="485"/>
      <c r="J2" s="491"/>
      <c r="K2" s="476"/>
      <c r="L2" s="476"/>
      <c r="M2" s="476"/>
      <c r="N2" s="476"/>
      <c r="O2" s="476"/>
      <c r="P2" s="476"/>
      <c r="Q2" s="476"/>
      <c r="R2" s="476"/>
      <c r="S2" s="476"/>
      <c r="T2" s="476"/>
      <c r="U2" s="476"/>
      <c r="V2" s="476"/>
      <c r="W2" s="476"/>
      <c r="X2" s="476"/>
      <c r="Y2" s="476"/>
      <c r="Z2" s="476"/>
      <c r="AA2" s="476"/>
      <c r="AB2" s="476"/>
      <c r="AC2" s="476"/>
      <c r="AD2" s="476"/>
      <c r="AE2" s="479"/>
      <c r="AF2" s="122"/>
    </row>
    <row r="3" spans="1:32" s="3" customFormat="1" ht="12.75" customHeight="1" x14ac:dyDescent="0.25">
      <c r="A3" s="492"/>
      <c r="B3" s="494" t="s">
        <v>4</v>
      </c>
      <c r="C3" s="494" t="s">
        <v>5</v>
      </c>
      <c r="D3" s="494" t="s">
        <v>9</v>
      </c>
      <c r="E3" s="494" t="s">
        <v>6</v>
      </c>
      <c r="F3" s="483" t="s">
        <v>2</v>
      </c>
      <c r="G3" s="484" t="s">
        <v>90</v>
      </c>
      <c r="H3" s="483" t="s">
        <v>7</v>
      </c>
      <c r="I3" s="485" t="s">
        <v>20</v>
      </c>
      <c r="J3" s="486" t="s">
        <v>144</v>
      </c>
      <c r="K3" s="477">
        <v>44990</v>
      </c>
      <c r="L3" s="477" t="s">
        <v>161</v>
      </c>
      <c r="M3" s="477" t="s">
        <v>162</v>
      </c>
      <c r="N3" s="477" t="s">
        <v>163</v>
      </c>
      <c r="O3" s="477" t="s">
        <v>152</v>
      </c>
      <c r="P3" s="477">
        <v>45102</v>
      </c>
      <c r="Q3" s="477" t="s">
        <v>164</v>
      </c>
      <c r="R3" s="477" t="s">
        <v>165</v>
      </c>
      <c r="S3" s="477" t="s">
        <v>156</v>
      </c>
      <c r="T3" s="477" t="s">
        <v>166</v>
      </c>
      <c r="U3" s="477" t="s">
        <v>167</v>
      </c>
      <c r="V3" s="477" t="s">
        <v>159</v>
      </c>
      <c r="W3" s="477" t="s">
        <v>160</v>
      </c>
      <c r="X3" s="477"/>
      <c r="Y3" s="477"/>
      <c r="Z3" s="477"/>
      <c r="AA3" s="477"/>
      <c r="AB3" s="477"/>
      <c r="AC3" s="477"/>
      <c r="AD3" s="477"/>
      <c r="AE3" s="480"/>
      <c r="AF3" s="122"/>
    </row>
    <row r="4" spans="1:32" s="2" customFormat="1" ht="12.75" customHeight="1" x14ac:dyDescent="0.25">
      <c r="A4" s="492"/>
      <c r="B4" s="494" t="s">
        <v>4</v>
      </c>
      <c r="C4" s="494"/>
      <c r="D4" s="494"/>
      <c r="E4" s="494"/>
      <c r="F4" s="483"/>
      <c r="G4" s="484"/>
      <c r="H4" s="483"/>
      <c r="I4" s="485"/>
      <c r="J4" s="486"/>
      <c r="K4" s="477"/>
      <c r="L4" s="477"/>
      <c r="M4" s="477"/>
      <c r="N4" s="477"/>
      <c r="O4" s="477"/>
      <c r="P4" s="477"/>
      <c r="Q4" s="477"/>
      <c r="R4" s="477"/>
      <c r="S4" s="477"/>
      <c r="T4" s="477"/>
      <c r="U4" s="477"/>
      <c r="V4" s="477"/>
      <c r="W4" s="477"/>
      <c r="X4" s="477"/>
      <c r="Y4" s="477"/>
      <c r="Z4" s="477"/>
      <c r="AA4" s="477"/>
      <c r="AB4" s="477"/>
      <c r="AC4" s="477"/>
      <c r="AD4" s="477"/>
      <c r="AE4" s="480"/>
      <c r="AF4" s="123"/>
    </row>
    <row r="5" spans="1:32" s="2" customFormat="1" ht="16.2" thickBot="1" x14ac:dyDescent="0.3">
      <c r="A5" s="492"/>
      <c r="B5" s="128" t="s">
        <v>96</v>
      </c>
      <c r="C5" s="128" t="s">
        <v>97</v>
      </c>
      <c r="D5" s="128" t="s">
        <v>9</v>
      </c>
      <c r="E5" s="128" t="s">
        <v>6</v>
      </c>
      <c r="F5" s="129" t="s">
        <v>2</v>
      </c>
      <c r="G5" s="130" t="s">
        <v>28</v>
      </c>
      <c r="H5" s="131" t="s">
        <v>7</v>
      </c>
      <c r="I5" s="132" t="s">
        <v>8</v>
      </c>
      <c r="J5" s="252" t="s">
        <v>116</v>
      </c>
      <c r="K5" s="253" t="s">
        <v>116</v>
      </c>
      <c r="L5" s="252" t="s">
        <v>116</v>
      </c>
      <c r="M5" s="253" t="s">
        <v>116</v>
      </c>
      <c r="N5" s="252" t="s">
        <v>116</v>
      </c>
      <c r="O5" s="253" t="s">
        <v>116</v>
      </c>
      <c r="P5" s="252" t="s">
        <v>116</v>
      </c>
      <c r="Q5" s="253" t="s">
        <v>116</v>
      </c>
      <c r="R5" s="252" t="s">
        <v>116</v>
      </c>
      <c r="S5" s="253" t="s">
        <v>116</v>
      </c>
      <c r="T5" s="252" t="s">
        <v>116</v>
      </c>
      <c r="U5" s="253" t="s">
        <v>116</v>
      </c>
      <c r="V5" s="252" t="s">
        <v>116</v>
      </c>
      <c r="W5" s="254" t="s">
        <v>116</v>
      </c>
      <c r="X5" s="252" t="s">
        <v>116</v>
      </c>
      <c r="Y5" s="253"/>
      <c r="Z5" s="252"/>
      <c r="AA5" s="253"/>
      <c r="AB5" s="253"/>
      <c r="AC5" s="253"/>
      <c r="AD5" s="253"/>
      <c r="AE5" s="254"/>
      <c r="AF5" s="123"/>
    </row>
    <row r="6" spans="1:32" s="3" customFormat="1" x14ac:dyDescent="0.25">
      <c r="A6" s="492"/>
      <c r="B6" s="573" t="s">
        <v>715</v>
      </c>
      <c r="C6" s="574" t="s">
        <v>716</v>
      </c>
      <c r="D6" s="574" t="s">
        <v>122</v>
      </c>
      <c r="E6" s="575">
        <v>45028</v>
      </c>
      <c r="F6" s="576">
        <v>12</v>
      </c>
      <c r="G6" s="577">
        <f t="shared" ref="G6:G19" si="0">COUNTIF(J6:AF6,"&gt;0")</f>
        <v>5</v>
      </c>
      <c r="H6" s="578">
        <f t="shared" ref="H6:H19" si="1">SUM(J6:AG6)</f>
        <v>40</v>
      </c>
      <c r="I6" s="576">
        <f t="shared" ref="I6:I19" si="2">RANK(H6,$H$6:$H$49)</f>
        <v>1</v>
      </c>
      <c r="J6" s="376">
        <f>_xlfn.IFNA(VLOOKUP(CONCATENATE($J$5,$B6,$C6),CAP!$A$6:$N$200,14,FALSE),0)</f>
        <v>0</v>
      </c>
      <c r="K6" s="98">
        <f>_xlfn.IFNA(VLOOKUP(CONCATENATE($K$5,$B6,$C6),ALB!$A$6:$N$200,14,FALSE),0)</f>
        <v>0</v>
      </c>
      <c r="L6" s="98">
        <f>_xlfn.IFNA(VLOOKUP(CONCATENATE($L$5,$B6,$C6),'ESP1'!$A$6:$N$200,14,FALSE),0)</f>
        <v>0</v>
      </c>
      <c r="M6" s="98">
        <f>_xlfn.IFNA(VLOOKUP(CONCATENATE($M$5,$B6,$C6),DARD!$A$6:$N$135,14,FALSE),0)</f>
        <v>0</v>
      </c>
      <c r="N6" s="98">
        <f>_xlfn.IFNA(VLOOKUP(CONCATENATE($N$5,$B6,$C6),AVON!$A$6:$N$144,14,FALSE),0)</f>
        <v>8</v>
      </c>
      <c r="O6" s="98">
        <f>_xlfn.IFNA(VLOOKUP(CONCATENATE($O$5,$B6,$C6),MUR!$A$6:$N$203,14,FALSE),0)</f>
        <v>0</v>
      </c>
      <c r="P6" s="98">
        <f>_xlfn.IFNA(VLOOKUP(CONCATENATE($P$5,$B6,$C6),BAL!$A$6:$N$200,14,FALSE),0)</f>
        <v>0</v>
      </c>
      <c r="Q6" s="98">
        <f>_xlfn.IFNA(VLOOKUP(CONCATENATE($Q$5,$B6,$C6),KAL!$A$6:$N$199,14,FALSE),0)</f>
        <v>9</v>
      </c>
      <c r="R6" s="98">
        <f>_xlfn.IFNA(VLOOKUP(CONCATENATE($R$5,$B6,$C6),KEL!$A$6:$N$200,14,FALSE),0)</f>
        <v>8</v>
      </c>
      <c r="S6" s="98">
        <f>_xlfn.IFNA(VLOOKUP(CONCATENATE($S$5,$B6,$C6),'ESP2'!$A$6:$N$194,14,FALSE),0)</f>
        <v>0</v>
      </c>
      <c r="T6" s="340">
        <f>_xlfn.IFNA(VLOOKUP(CONCATENATE($T$5,$B6,$C6),MOON!$A$6:$N$198,14,FALSE),0)</f>
        <v>9</v>
      </c>
      <c r="U6" s="105">
        <f>_xlfn.IFNA(VLOOKUP(CONCATENATE($U$5,$B6,$C6),DRY!$A$6:$N$198,14,FALSE),0)</f>
        <v>0</v>
      </c>
      <c r="V6" s="98">
        <f>_xlfn.IFNA(VLOOKUP(CONCATENATE($W$5,$B6,$C6),WALL!$A$6:$N$198,14,FALSE),0)</f>
        <v>0</v>
      </c>
      <c r="W6" s="327">
        <f>_xlfn.IFNA(VLOOKUP(CONCATENATE($W$5,$B6,$C6),'23SC'!$A$6:$N$198,14,FALSE),0)</f>
        <v>0</v>
      </c>
      <c r="X6" s="98">
        <f>_xlfn.IFNA(VLOOKUP(CONCATENATE($X$5,$B6,$C6),GID!$A$6:$N$198,14,FALSE),0)</f>
        <v>6</v>
      </c>
      <c r="Y6" s="340"/>
      <c r="Z6" s="98"/>
      <c r="AA6" s="98"/>
      <c r="AB6" s="98"/>
      <c r="AC6" s="98"/>
      <c r="AD6" s="98">
        <f>_xlfn.IFNA(VLOOKUP(CONCATENATE($AD$5,$B6,$C6),Spare5!$A$6:$N$197,14,FALSE),0)</f>
        <v>0</v>
      </c>
      <c r="AE6" s="99">
        <f>_xlfn.IFNA(VLOOKUP(CONCATENATE($AE$5,$B6,$C6),'23SC'!$A$6:$N$231,14,FALSE),0)</f>
        <v>0</v>
      </c>
      <c r="AF6" s="123"/>
    </row>
    <row r="7" spans="1:32" s="3" customFormat="1" x14ac:dyDescent="0.25">
      <c r="A7" s="492"/>
      <c r="B7" s="579" t="s">
        <v>218</v>
      </c>
      <c r="C7" s="580" t="s">
        <v>259</v>
      </c>
      <c r="D7" s="580" t="s">
        <v>260</v>
      </c>
      <c r="E7" s="581">
        <v>45040</v>
      </c>
      <c r="F7" s="582">
        <v>11</v>
      </c>
      <c r="G7" s="583">
        <f t="shared" si="0"/>
        <v>4</v>
      </c>
      <c r="H7" s="584">
        <f t="shared" si="1"/>
        <v>24</v>
      </c>
      <c r="I7" s="585">
        <f t="shared" si="2"/>
        <v>2</v>
      </c>
      <c r="J7" s="377">
        <f>_xlfn.IFNA(VLOOKUP(CONCATENATE($J$5,$B7,$C7),CAP!$A$6:$N$200,14,FALSE),0)</f>
        <v>0</v>
      </c>
      <c r="K7" s="105">
        <f>_xlfn.IFNA(VLOOKUP(CONCATENATE($K$5,$B7,$C7),ALB!$A$6:$N$200,14,FALSE),0)</f>
        <v>9</v>
      </c>
      <c r="L7" s="105">
        <f>_xlfn.IFNA(VLOOKUP(CONCATENATE($L$5,$B7,$C7),'ESP1'!$A$6:$N$200,14,FALSE),0)</f>
        <v>8</v>
      </c>
      <c r="M7" s="105">
        <f>_xlfn.IFNA(VLOOKUP(CONCATENATE($M$5,$B7,$C7),DARD!$A$6:$N$135,14,FALSE),0)</f>
        <v>0</v>
      </c>
      <c r="N7" s="105">
        <f>_xlfn.IFNA(VLOOKUP(CONCATENATE($N$5,$B7,$C7),AVON!$A$6:$N$144,14,FALSE),0)</f>
        <v>0</v>
      </c>
      <c r="O7" s="105">
        <f>_xlfn.IFNA(VLOOKUP(CONCATENATE($O$5,$B7,$C7),MUR!$A$6:$N$203,14,FALSE),0)</f>
        <v>0</v>
      </c>
      <c r="P7" s="105">
        <f>_xlfn.IFNA(VLOOKUP(CONCATENATE($P$5,$B7,$C7),BAL!$A$6:$N$200,14,FALSE),0)</f>
        <v>0</v>
      </c>
      <c r="Q7" s="105">
        <f>_xlfn.IFNA(VLOOKUP(CONCATENATE($Q$5,$B7,$C7),KAL!$A$6:$N$199,14,FALSE),0)</f>
        <v>3</v>
      </c>
      <c r="R7" s="105">
        <f>_xlfn.IFNA(VLOOKUP(CONCATENATE($R$5,$B7,$C7),KEL!$A$6:$N$200,14,FALSE),0)</f>
        <v>0</v>
      </c>
      <c r="S7" s="105">
        <f>_xlfn.IFNA(VLOOKUP(CONCATENATE($S$5,$B7,$C7),'ESP2'!$A$6:$N$194,14,FALSE),0)</f>
        <v>4</v>
      </c>
      <c r="T7" s="105">
        <f>_xlfn.IFNA(VLOOKUP(CONCATENATE($T$5,$B7,$C7),MOON!$A$6:$N$198,14,FALSE),0)</f>
        <v>0</v>
      </c>
      <c r="U7" s="105">
        <f>_xlfn.IFNA(VLOOKUP(CONCATENATE($U$5,$B7,$C7),DRY!$A$6:$N$198,14,FALSE),0)</f>
        <v>0</v>
      </c>
      <c r="V7" s="105">
        <f>_xlfn.IFNA(VLOOKUP(CONCATENATE($W$5,$B7,$C7),WALL!$A$6:$N$198,14,FALSE),0)</f>
        <v>0</v>
      </c>
      <c r="W7" s="105">
        <f>_xlfn.IFNA(VLOOKUP(CONCATENATE($W$5,$B7,$C7),'23SC'!$A$6:$N$198,14,FALSE),0)</f>
        <v>0</v>
      </c>
      <c r="X7" s="105">
        <f>_xlfn.IFNA(VLOOKUP(CONCATENATE($X$5,$B7,$C7),GID!$A$6:$N$198,14,FALSE),0)</f>
        <v>0</v>
      </c>
      <c r="Y7" s="105"/>
      <c r="Z7" s="105"/>
      <c r="AA7" s="105"/>
      <c r="AB7" s="105"/>
      <c r="AC7" s="105"/>
      <c r="AD7" s="105">
        <f>_xlfn.IFNA(VLOOKUP(CONCATENATE($AD$5,$B7,$C7),Spare5!$A$6:$N$197,14,FALSE),0)</f>
        <v>0</v>
      </c>
      <c r="AE7" s="106">
        <f>_xlfn.IFNA(VLOOKUP(CONCATENATE($AE$5,$B7,$C7),'23SC'!$A$6:$N$231,14,FALSE),0)</f>
        <v>0</v>
      </c>
      <c r="AF7" s="123"/>
    </row>
    <row r="8" spans="1:32" s="3" customFormat="1" x14ac:dyDescent="0.25">
      <c r="A8" s="492"/>
      <c r="B8" s="579" t="s">
        <v>253</v>
      </c>
      <c r="C8" s="586" t="s">
        <v>254</v>
      </c>
      <c r="D8" s="586" t="s">
        <v>255</v>
      </c>
      <c r="E8" s="587">
        <v>45036</v>
      </c>
      <c r="F8" s="585">
        <v>12</v>
      </c>
      <c r="G8" s="583">
        <f t="shared" si="0"/>
        <v>3</v>
      </c>
      <c r="H8" s="584">
        <f t="shared" si="1"/>
        <v>18</v>
      </c>
      <c r="I8" s="585">
        <f t="shared" si="2"/>
        <v>3</v>
      </c>
      <c r="J8" s="377">
        <f>_xlfn.IFNA(VLOOKUP(CONCATENATE($J$5,$B8,$C8),CAP!$A$6:$N$200,14,FALSE),0)</f>
        <v>0</v>
      </c>
      <c r="K8" s="105">
        <f>_xlfn.IFNA(VLOOKUP(CONCATENATE($K$5,$B8,$C8),ALB!$A$6:$N$200,14,FALSE),0)</f>
        <v>0</v>
      </c>
      <c r="L8" s="105">
        <f>_xlfn.IFNA(VLOOKUP(CONCATENATE($L$5,$B8,$C8),'ESP1'!$A$6:$N$200,14,FALSE),0)</f>
        <v>0</v>
      </c>
      <c r="M8" s="105">
        <f>_xlfn.IFNA(VLOOKUP(CONCATENATE($M$5,$B8,$C8),DARD!$A$6:$N$135,14,FALSE),0)</f>
        <v>0</v>
      </c>
      <c r="N8" s="105">
        <f>_xlfn.IFNA(VLOOKUP(CONCATENATE($N$5,$B8,$C8),AVON!$A$6:$N$144,14,FALSE),0)</f>
        <v>7</v>
      </c>
      <c r="O8" s="105">
        <f>_xlfn.IFNA(VLOOKUP(CONCATENATE($O$5,$B8,$C8),MUR!$A$6:$N$203,14,FALSE),0)</f>
        <v>0</v>
      </c>
      <c r="P8" s="105">
        <f>_xlfn.IFNA(VLOOKUP(CONCATENATE($P$5,$B8,$C8),BAL!$A$6:$N$200,14,FALSE),0)</f>
        <v>0</v>
      </c>
      <c r="Q8" s="105">
        <f>_xlfn.IFNA(VLOOKUP(CONCATENATE($Q$5,$B8,$C8),KAL!$A$6:$N$199,14,FALSE),0)</f>
        <v>7</v>
      </c>
      <c r="R8" s="105">
        <f>_xlfn.IFNA(VLOOKUP(CONCATENATE($R$5,$B8,$C8),KEL!$A$6:$N$200,14,FALSE),0)</f>
        <v>4</v>
      </c>
      <c r="S8" s="105">
        <f>_xlfn.IFNA(VLOOKUP(CONCATENATE($S$5,$B8,$C8),'ESP2'!$A$6:$N$194,14,FALSE),0)</f>
        <v>0</v>
      </c>
      <c r="T8" s="105">
        <f>_xlfn.IFNA(VLOOKUP(CONCATENATE($T$5,$B8,$C8),MOON!$A$6:$N$198,14,FALSE),0)</f>
        <v>0</v>
      </c>
      <c r="U8" s="105">
        <f>_xlfn.IFNA(VLOOKUP(CONCATENATE($U$5,$B8,$C8),DRY!$A$6:$N$198,14,FALSE),0)</f>
        <v>0</v>
      </c>
      <c r="V8" s="105">
        <f>_xlfn.IFNA(VLOOKUP(CONCATENATE($W$5,$B8,$C8),WALL!$A$6:$N$198,14,FALSE),0)</f>
        <v>0</v>
      </c>
      <c r="W8" s="105">
        <f>_xlfn.IFNA(VLOOKUP(CONCATENATE($W$5,$B8,$C8),'23SC'!$A$6:$N$198,14,FALSE),0)</f>
        <v>0</v>
      </c>
      <c r="X8" s="105">
        <f>_xlfn.IFNA(VLOOKUP(CONCATENATE($X$5,$B8,$C8),GID!$A$6:$N$198,14,FALSE),0)</f>
        <v>0</v>
      </c>
      <c r="Y8" s="105"/>
      <c r="Z8" s="105"/>
      <c r="AA8" s="105"/>
      <c r="AB8" s="105"/>
      <c r="AC8" s="105"/>
      <c r="AD8" s="105">
        <f>_xlfn.IFNA(VLOOKUP(CONCATENATE($AD$5,$B8,$C8),Spare5!$A$6:$N$197,14,FALSE),0)</f>
        <v>0</v>
      </c>
      <c r="AE8" s="106">
        <f>_xlfn.IFNA(VLOOKUP(CONCATENATE($AE$5,$B8,$C8),'23SC'!$A$6:$N$231,14,FALSE),0)</f>
        <v>0</v>
      </c>
      <c r="AF8" s="123"/>
    </row>
    <row r="9" spans="1:32" s="3" customFormat="1" x14ac:dyDescent="0.25">
      <c r="A9" s="492"/>
      <c r="B9" s="579" t="s">
        <v>242</v>
      </c>
      <c r="C9" s="586" t="s">
        <v>1259</v>
      </c>
      <c r="D9" s="586" t="s">
        <v>244</v>
      </c>
      <c r="E9" s="587">
        <v>45028</v>
      </c>
      <c r="F9" s="585">
        <v>10</v>
      </c>
      <c r="G9" s="583">
        <f t="shared" si="0"/>
        <v>2</v>
      </c>
      <c r="H9" s="584">
        <f t="shared" si="1"/>
        <v>15</v>
      </c>
      <c r="I9" s="585">
        <f t="shared" si="2"/>
        <v>4</v>
      </c>
      <c r="J9" s="377">
        <f>_xlfn.IFNA(VLOOKUP(CONCATENATE($J$5,$B9,$C9),CAP!$A$6:$N$200,14,FALSE),0)</f>
        <v>0</v>
      </c>
      <c r="K9" s="105">
        <f>_xlfn.IFNA(VLOOKUP(CONCATENATE($K$5,$B9,$C9),ALB!$A$6:$N$200,14,FALSE),0)</f>
        <v>0</v>
      </c>
      <c r="L9" s="105">
        <f>_xlfn.IFNA(VLOOKUP(CONCATENATE($L$5,$B9,$C9),'ESP1'!$A$6:$N$200,14,FALSE),0)</f>
        <v>0</v>
      </c>
      <c r="M9" s="105">
        <f>_xlfn.IFNA(VLOOKUP(CONCATENATE($M$5,$B9,$C9),DARD!$A$6:$N$135,14,FALSE),0)</f>
        <v>0</v>
      </c>
      <c r="N9" s="105">
        <f>_xlfn.IFNA(VLOOKUP(CONCATENATE($N$5,$B9,$C9),AVON!$A$6:$N$144,14,FALSE),0)</f>
        <v>3</v>
      </c>
      <c r="O9" s="105">
        <f>_xlfn.IFNA(VLOOKUP(CONCATENATE($O$5,$B9,$C9),MUR!$A$6:$N$203,14,FALSE),0)</f>
        <v>0</v>
      </c>
      <c r="P9" s="105">
        <f>_xlfn.IFNA(VLOOKUP(CONCATENATE($P$5,$B9,$C9),BAL!$A$6:$N$200,14,FALSE),0)</f>
        <v>0</v>
      </c>
      <c r="Q9" s="105">
        <f>_xlfn.IFNA(VLOOKUP(CONCATENATE($Q$5,$B9,$C9),KAL!$A$6:$N$199,14,FALSE),0)</f>
        <v>0</v>
      </c>
      <c r="R9" s="105">
        <f>_xlfn.IFNA(VLOOKUP(CONCATENATE($R$5,$B9,$C9),KEL!$A$6:$N$200,14,FALSE),0)</f>
        <v>0</v>
      </c>
      <c r="S9" s="105">
        <f>_xlfn.IFNA(VLOOKUP(CONCATENATE($S$5,$B9,$C9),'ESP2'!$A$6:$N$194,14,FALSE),0)</f>
        <v>0</v>
      </c>
      <c r="T9" s="105">
        <f>_xlfn.IFNA(VLOOKUP(CONCATENATE($T$5,$B9,$C9),MOON!$A$6:$N$198,14,FALSE),0)</f>
        <v>0</v>
      </c>
      <c r="U9" s="105">
        <f>_xlfn.IFNA(VLOOKUP(CONCATENATE($U$5,$B9,$C9),DRY!$A$6:$N$198,14,FALSE),0)</f>
        <v>0</v>
      </c>
      <c r="V9" s="105">
        <f>_xlfn.IFNA(VLOOKUP(CONCATENATE($W$5,$B9,$C9),WALL!$A$6:$N$198,14,FALSE),0)</f>
        <v>0</v>
      </c>
      <c r="W9" s="105">
        <f>_xlfn.IFNA(VLOOKUP(CONCATENATE($W$5,$B9,$C9),'23SC'!$A$6:$N$198,14,FALSE),0)</f>
        <v>12</v>
      </c>
      <c r="X9" s="105">
        <f>_xlfn.IFNA(VLOOKUP(CONCATENATE($X$5,$B9,$C9),GID!$A$6:$N$198,14,FALSE),0)</f>
        <v>0</v>
      </c>
      <c r="Y9" s="105"/>
      <c r="Z9" s="105"/>
      <c r="AA9" s="105"/>
      <c r="AB9" s="105"/>
      <c r="AC9" s="105"/>
      <c r="AD9" s="105">
        <f>_xlfn.IFNA(VLOOKUP(CONCATENATE($AD$5,$B9,$C9),Spare5!$A$6:$N$197,14,FALSE),0)</f>
        <v>0</v>
      </c>
      <c r="AE9" s="106">
        <f>_xlfn.IFNA(VLOOKUP(CONCATENATE($AE$5,$B9,$C9),'23SC'!$A$6:$N$231,14,FALSE),0)</f>
        <v>0</v>
      </c>
      <c r="AF9" s="123"/>
    </row>
    <row r="10" spans="1:32" s="3" customFormat="1" ht="14.4" thickBot="1" x14ac:dyDescent="0.3">
      <c r="A10" s="492"/>
      <c r="B10" s="593" t="s">
        <v>256</v>
      </c>
      <c r="C10" s="594" t="s">
        <v>257</v>
      </c>
      <c r="D10" s="594" t="s">
        <v>258</v>
      </c>
      <c r="E10" s="595">
        <v>45029</v>
      </c>
      <c r="F10" s="596">
        <v>11</v>
      </c>
      <c r="G10" s="597">
        <f t="shared" si="0"/>
        <v>2</v>
      </c>
      <c r="H10" s="598">
        <f t="shared" si="1"/>
        <v>13</v>
      </c>
      <c r="I10" s="596">
        <f t="shared" si="2"/>
        <v>5</v>
      </c>
      <c r="J10" s="377">
        <f>_xlfn.IFNA(VLOOKUP(CONCATENATE($J$5,$B10,$C10),CAP!$A$6:$N$200,14,FALSE),0)</f>
        <v>0</v>
      </c>
      <c r="K10" s="105">
        <f>_xlfn.IFNA(VLOOKUP(CONCATENATE($K$5,$B10,$C10),ALB!$A$6:$N$200,14,FALSE),0)</f>
        <v>0</v>
      </c>
      <c r="L10" s="105">
        <f>_xlfn.IFNA(VLOOKUP(CONCATENATE($L$5,$B10,$C10),'ESP1'!$A$6:$N$200,14,FALSE),0)</f>
        <v>0</v>
      </c>
      <c r="M10" s="105">
        <f>_xlfn.IFNA(VLOOKUP(CONCATENATE($M$5,$B10,$C10),DARD!$A$6:$N$135,14,FALSE),0)</f>
        <v>0</v>
      </c>
      <c r="N10" s="105">
        <f>_xlfn.IFNA(VLOOKUP(CONCATENATE($N$5,$B10,$C10),AVON!$A$6:$N$144,14,FALSE),0)</f>
        <v>0</v>
      </c>
      <c r="O10" s="105">
        <f>_xlfn.IFNA(VLOOKUP(CONCATENATE($O$5,$B10,$C10),MUR!$A$6:$N$203,14,FALSE),0)</f>
        <v>0</v>
      </c>
      <c r="P10" s="105">
        <f>_xlfn.IFNA(VLOOKUP(CONCATENATE($P$5,$B10,$C10),BAL!$A$6:$N$200,14,FALSE),0)</f>
        <v>6</v>
      </c>
      <c r="Q10" s="105">
        <f>_xlfn.IFNA(VLOOKUP(CONCATENATE($Q$5,$B10,$C10),KAL!$A$6:$N$199,14,FALSE),0)</f>
        <v>0</v>
      </c>
      <c r="R10" s="105">
        <f>_xlfn.IFNA(VLOOKUP(CONCATENATE($R$5,$B10,$C10),KEL!$A$6:$N$200,14,FALSE),0)</f>
        <v>0</v>
      </c>
      <c r="S10" s="105">
        <f>_xlfn.IFNA(VLOOKUP(CONCATENATE($S$5,$B10,$C10),'ESP2'!$A$6:$N$194,14,FALSE),0)</f>
        <v>0</v>
      </c>
      <c r="T10" s="105">
        <f>_xlfn.IFNA(VLOOKUP(CONCATENATE($T$5,$B10,$C10),MOON!$A$6:$N$198,14,FALSE),0)</f>
        <v>0</v>
      </c>
      <c r="U10" s="105">
        <f>_xlfn.IFNA(VLOOKUP(CONCATENATE($U$5,$B10,$C10),DRY!$A$6:$N$198,14,FALSE),0)</f>
        <v>0</v>
      </c>
      <c r="V10" s="105">
        <f>_xlfn.IFNA(VLOOKUP(CONCATENATE($W$5,$B10,$C10),WALL!$A$6:$N$198,14,FALSE),0)</f>
        <v>7</v>
      </c>
      <c r="W10" s="105">
        <f>_xlfn.IFNA(VLOOKUP(CONCATENATE($W$5,$B10,$C10),'23SC'!$A$6:$N$198,14,FALSE),0)</f>
        <v>0</v>
      </c>
      <c r="X10" s="105">
        <f>_xlfn.IFNA(VLOOKUP(CONCATENATE($X$5,$B10,$C10),GID!$A$6:$N$198,14,FALSE),0)</f>
        <v>0</v>
      </c>
      <c r="Y10" s="105"/>
      <c r="Z10" s="105"/>
      <c r="AA10" s="105"/>
      <c r="AB10" s="105"/>
      <c r="AC10" s="105"/>
      <c r="AD10" s="105">
        <f>_xlfn.IFNA(VLOOKUP(CONCATENATE($AD$5,$B10,$C10),Spare5!$A$6:$N$197,14,FALSE),0)</f>
        <v>0</v>
      </c>
      <c r="AE10" s="106">
        <f>_xlfn.IFNA(VLOOKUP(CONCATENATE($AE$5,$B10,$C10),'23SC'!$A$6:$N$231,14,FALSE),0)</f>
        <v>0</v>
      </c>
      <c r="AF10" s="123"/>
    </row>
    <row r="11" spans="1:32" s="3" customFormat="1" x14ac:dyDescent="0.25">
      <c r="A11" s="492"/>
      <c r="B11" s="615" t="s">
        <v>240</v>
      </c>
      <c r="C11" s="101" t="s">
        <v>457</v>
      </c>
      <c r="D11" s="101" t="s">
        <v>241</v>
      </c>
      <c r="E11" s="368">
        <v>45028</v>
      </c>
      <c r="F11" s="369">
        <v>11</v>
      </c>
      <c r="G11" s="616">
        <f t="shared" si="0"/>
        <v>1</v>
      </c>
      <c r="H11" s="332">
        <f t="shared" si="1"/>
        <v>6</v>
      </c>
      <c r="I11" s="369">
        <f t="shared" si="2"/>
        <v>8</v>
      </c>
      <c r="J11" s="377">
        <f>_xlfn.IFNA(VLOOKUP(CONCATENATE($J$5,$B11,$C11),CAP!$A$6:$N$200,14,FALSE),0)</f>
        <v>0</v>
      </c>
      <c r="K11" s="105">
        <f>_xlfn.IFNA(VLOOKUP(CONCATENATE($K$5,$B11,$C11),ALB!$A$6:$N$200,14,FALSE),0)</f>
        <v>0</v>
      </c>
      <c r="L11" s="105">
        <f>_xlfn.IFNA(VLOOKUP(CONCATENATE($L$5,$B11,$C11),'ESP1'!$A$6:$N$200,14,FALSE),0)</f>
        <v>0</v>
      </c>
      <c r="M11" s="105">
        <f>_xlfn.IFNA(VLOOKUP(CONCATENATE($M$5,$B11,$C11),DARD!$A$6:$N$135,14,FALSE),0)</f>
        <v>0</v>
      </c>
      <c r="N11" s="105">
        <f>_xlfn.IFNA(VLOOKUP(CONCATENATE($N$5,$B11,$C11),AVON!$A$6:$N$144,14,FALSE),0)</f>
        <v>0</v>
      </c>
      <c r="O11" s="105">
        <f>_xlfn.IFNA(VLOOKUP(CONCATENATE($O$5,$B11,$C11),MUR!$A$6:$N$203,14,FALSE),0)</f>
        <v>0</v>
      </c>
      <c r="P11" s="105">
        <f>_xlfn.IFNA(VLOOKUP(CONCATENATE($P$5,$B11,$C11),BAL!$A$6:$N$200,14,FALSE),0)</f>
        <v>0</v>
      </c>
      <c r="Q11" s="105">
        <f>_xlfn.IFNA(VLOOKUP(CONCATENATE($Q$5,$B11,$C11),KAL!$A$6:$N$199,14,FALSE),0)</f>
        <v>0</v>
      </c>
      <c r="R11" s="105">
        <f>_xlfn.IFNA(VLOOKUP(CONCATENATE($R$5,$B11,$C11),KEL!$A$6:$N$200,14,FALSE),0)</f>
        <v>0</v>
      </c>
      <c r="S11" s="105">
        <f>_xlfn.IFNA(VLOOKUP(CONCATENATE($S$5,$B11,$C11),'ESP2'!$A$6:$N$194,14,FALSE),0)</f>
        <v>0</v>
      </c>
      <c r="T11" s="105">
        <f>_xlfn.IFNA(VLOOKUP(CONCATENATE($T$5,$B11,$C11),MOON!$A$6:$N$198,14,FALSE),0)</f>
        <v>0</v>
      </c>
      <c r="U11" s="105">
        <f>_xlfn.IFNA(VLOOKUP(CONCATENATE($U$5,$B11,$C11),DRY!$A$6:$N$198,14,FALSE),0)</f>
        <v>0</v>
      </c>
      <c r="V11" s="105">
        <f>_xlfn.IFNA(VLOOKUP(CONCATENATE($W$5,$B11,$C11),WALL!$A$6:$N$198,14,FALSE),0)</f>
        <v>6</v>
      </c>
      <c r="W11" s="105">
        <f>_xlfn.IFNA(VLOOKUP(CONCATENATE($W$5,$B11,$C11),'23SC'!$A$6:$N$198,14,FALSE),0)</f>
        <v>0</v>
      </c>
      <c r="X11" s="105">
        <f>_xlfn.IFNA(VLOOKUP(CONCATENATE($X$5,$B11,$C11),GID!$A$6:$N$198,14,FALSE),0)</f>
        <v>0</v>
      </c>
      <c r="Y11" s="105"/>
      <c r="Z11" s="105"/>
      <c r="AA11" s="105"/>
      <c r="AB11" s="105"/>
      <c r="AC11" s="105"/>
      <c r="AD11" s="105">
        <f>_xlfn.IFNA(VLOOKUP(CONCATENATE($AD$5,$B11,$C11),Spare5!$A$6:$N$197,14,FALSE),0)</f>
        <v>0</v>
      </c>
      <c r="AE11" s="106">
        <f>_xlfn.IFNA(VLOOKUP(CONCATENATE($AE$5,$B11,$C11),'23SC'!$A$6:$N$231,14,FALSE),0)</f>
        <v>0</v>
      </c>
      <c r="AF11" s="123"/>
    </row>
    <row r="12" spans="1:32" s="3" customFormat="1" x14ac:dyDescent="0.25">
      <c r="A12" s="492"/>
      <c r="B12" s="100" t="s">
        <v>456</v>
      </c>
      <c r="C12" s="107" t="s">
        <v>458</v>
      </c>
      <c r="D12" s="107" t="s">
        <v>248</v>
      </c>
      <c r="E12" s="108">
        <v>45028</v>
      </c>
      <c r="F12" s="104">
        <v>10</v>
      </c>
      <c r="G12" s="102">
        <f t="shared" si="0"/>
        <v>1</v>
      </c>
      <c r="H12" s="103">
        <f t="shared" si="1"/>
        <v>7</v>
      </c>
      <c r="I12" s="104">
        <f t="shared" si="2"/>
        <v>6</v>
      </c>
      <c r="J12" s="377">
        <f>_xlfn.IFNA(VLOOKUP(CONCATENATE($J$5,$B12,$C12),CAP!$A$6:$N$200,14,FALSE),0)</f>
        <v>0</v>
      </c>
      <c r="K12" s="105">
        <f>_xlfn.IFNA(VLOOKUP(CONCATENATE($K$5,$B12,$C12),ALB!$A$6:$N$200,14,FALSE),0)</f>
        <v>7</v>
      </c>
      <c r="L12" s="105">
        <f>_xlfn.IFNA(VLOOKUP(CONCATENATE($L$5,$B12,$C12),'ESP1'!$A$6:$N$200,14,FALSE),0)</f>
        <v>0</v>
      </c>
      <c r="M12" s="105">
        <f>_xlfn.IFNA(VLOOKUP(CONCATENATE($M$5,$B12,$C12),DARD!$A$6:$N$135,14,FALSE),0)</f>
        <v>0</v>
      </c>
      <c r="N12" s="105">
        <f>_xlfn.IFNA(VLOOKUP(CONCATENATE($N$5,$B12,$C12),AVON!$A$6:$N$144,14,FALSE),0)</f>
        <v>0</v>
      </c>
      <c r="O12" s="105">
        <f>_xlfn.IFNA(VLOOKUP(CONCATENATE($O$5,$B12,$C12),MUR!$A$6:$N$203,14,FALSE),0)</f>
        <v>0</v>
      </c>
      <c r="P12" s="105">
        <f>_xlfn.IFNA(VLOOKUP(CONCATENATE($P$5,$B12,$C12),BAL!$A$6:$N$200,14,FALSE),0)</f>
        <v>0</v>
      </c>
      <c r="Q12" s="105">
        <f>_xlfn.IFNA(VLOOKUP(CONCATENATE($Q$5,$B12,$C12),KAL!$A$6:$N$199,14,FALSE),0)</f>
        <v>0</v>
      </c>
      <c r="R12" s="105">
        <f>_xlfn.IFNA(VLOOKUP(CONCATENATE($R$5,$B12,$C12),KEL!$A$6:$N$200,14,FALSE),0)</f>
        <v>0</v>
      </c>
      <c r="S12" s="105">
        <f>_xlfn.IFNA(VLOOKUP(CONCATENATE($S$5,$B12,$C12),'ESP2'!$A$6:$N$194,14,FALSE),0)</f>
        <v>0</v>
      </c>
      <c r="T12" s="105">
        <f>_xlfn.IFNA(VLOOKUP(CONCATENATE($T$5,$B12,$C12),MOON!$A$6:$N$198,14,FALSE),0)</f>
        <v>0</v>
      </c>
      <c r="U12" s="105">
        <f>_xlfn.IFNA(VLOOKUP(CONCATENATE($U$5,$B12,$C12),DRY!$A$6:$N$198,14,FALSE),0)</f>
        <v>0</v>
      </c>
      <c r="V12" s="105">
        <f>_xlfn.IFNA(VLOOKUP(CONCATENATE($W$5,$B12,$C12),WALL!$A$6:$N$198,14,FALSE),0)</f>
        <v>0</v>
      </c>
      <c r="W12" s="105">
        <f>_xlfn.IFNA(VLOOKUP(CONCATENATE($W$5,$B12,$C12),'23SC'!$A$6:$N$198,14,FALSE),0)</f>
        <v>0</v>
      </c>
      <c r="X12" s="105">
        <f>_xlfn.IFNA(VLOOKUP(CONCATENATE($X$5,$B12,$C12),GID!$A$6:$N$198,14,FALSE),0)</f>
        <v>0</v>
      </c>
      <c r="Y12" s="105"/>
      <c r="Z12" s="105"/>
      <c r="AA12" s="105"/>
      <c r="AB12" s="105"/>
      <c r="AC12" s="105"/>
      <c r="AD12" s="105">
        <f>_xlfn.IFNA(VLOOKUP(CONCATENATE($AD$5,$B12,$C12),Spare5!$A$6:$N$197,14,FALSE),0)</f>
        <v>0</v>
      </c>
      <c r="AE12" s="106">
        <f>_xlfn.IFNA(VLOOKUP(CONCATENATE($AE$5,$B12,$C12),'23SC'!$A$6:$N$231,14,FALSE),0)</f>
        <v>0</v>
      </c>
      <c r="AF12" s="123"/>
    </row>
    <row r="13" spans="1:32" x14ac:dyDescent="0.25">
      <c r="A13" s="492"/>
      <c r="B13" s="100" t="s">
        <v>249</v>
      </c>
      <c r="C13" s="107" t="s">
        <v>250</v>
      </c>
      <c r="D13" s="107" t="s">
        <v>251</v>
      </c>
      <c r="E13" s="108">
        <v>45028</v>
      </c>
      <c r="F13" s="104">
        <v>12</v>
      </c>
      <c r="G13" s="102">
        <f t="shared" si="0"/>
        <v>1</v>
      </c>
      <c r="H13" s="103">
        <f t="shared" si="1"/>
        <v>7</v>
      </c>
      <c r="I13" s="104">
        <f t="shared" si="2"/>
        <v>6</v>
      </c>
      <c r="J13" s="377">
        <f>_xlfn.IFNA(VLOOKUP(CONCATENATE($J$5,$B13,$C13),CAP!$A$6:$N$200,14,FALSE),0)</f>
        <v>0</v>
      </c>
      <c r="K13" s="105">
        <f>_xlfn.IFNA(VLOOKUP(CONCATENATE($K$5,$B13,$C13),ALB!$A$6:$N$200,14,FALSE),0)</f>
        <v>0</v>
      </c>
      <c r="L13" s="105">
        <f>_xlfn.IFNA(VLOOKUP(CONCATENATE($L$5,$B13,$C13),'ESP1'!$A$6:$N$200,14,FALSE),0)</f>
        <v>0</v>
      </c>
      <c r="M13" s="105">
        <f>_xlfn.IFNA(VLOOKUP(CONCATENATE($M$5,$B13,$C13),DARD!$A$6:$N$135,14,FALSE),0)</f>
        <v>0</v>
      </c>
      <c r="N13" s="105">
        <f>_xlfn.IFNA(VLOOKUP(CONCATENATE($N$5,$B13,$C13),AVON!$A$6:$N$144,14,FALSE),0)</f>
        <v>0</v>
      </c>
      <c r="O13" s="105">
        <f>_xlfn.IFNA(VLOOKUP(CONCATENATE($O$5,$B13,$C13),MUR!$A$6:$N$203,14,FALSE),0)</f>
        <v>7</v>
      </c>
      <c r="P13" s="105">
        <f>_xlfn.IFNA(VLOOKUP(CONCATENATE($P$5,$B13,$C13),BAL!$A$6:$N$200,14,FALSE),0)</f>
        <v>0</v>
      </c>
      <c r="Q13" s="105">
        <f>_xlfn.IFNA(VLOOKUP(CONCATENATE($Q$5,$B13,$C13),KAL!$A$6:$N$199,14,FALSE),0)</f>
        <v>0</v>
      </c>
      <c r="R13" s="105">
        <f>_xlfn.IFNA(VLOOKUP(CONCATENATE($R$5,$B13,$C13),KEL!$A$6:$N$200,14,FALSE),0)</f>
        <v>0</v>
      </c>
      <c r="S13" s="105">
        <f>_xlfn.IFNA(VLOOKUP(CONCATENATE($S$5,$B13,$C13),'ESP2'!$A$6:$N$194,14,FALSE),0)</f>
        <v>0</v>
      </c>
      <c r="T13" s="105">
        <f>_xlfn.IFNA(VLOOKUP(CONCATENATE($T$5,$B13,$C13),MOON!$A$6:$N$198,14,FALSE),0)</f>
        <v>0</v>
      </c>
      <c r="U13" s="105">
        <f>_xlfn.IFNA(VLOOKUP(CONCATENATE($U$5,$B13,$C13),DRY!$A$6:$N$198,14,FALSE),0)</f>
        <v>0</v>
      </c>
      <c r="V13" s="105">
        <f>_xlfn.IFNA(VLOOKUP(CONCATENATE($W$5,$B13,$C13),WALL!$A$6:$N$198,14,FALSE),0)</f>
        <v>0</v>
      </c>
      <c r="W13" s="105">
        <f>_xlfn.IFNA(VLOOKUP(CONCATENATE($W$5,$B13,$C13),'23SC'!$A$6:$N$198,14,FALSE),0)</f>
        <v>0</v>
      </c>
      <c r="X13" s="105">
        <f>_xlfn.IFNA(VLOOKUP(CONCATENATE($X$5,$B13,$C13),GID!$A$6:$N$198,14,FALSE),0)</f>
        <v>0</v>
      </c>
      <c r="Y13" s="105"/>
      <c r="Z13" s="105"/>
      <c r="AA13" s="105"/>
      <c r="AB13" s="105"/>
      <c r="AC13" s="105"/>
      <c r="AD13" s="105">
        <f>_xlfn.IFNA(VLOOKUP(CONCATENATE($AD$5,$B13,$C13),Spare5!$A$6:$N$197,14,FALSE),0)</f>
        <v>0</v>
      </c>
      <c r="AE13" s="106">
        <f>_xlfn.IFNA(VLOOKUP(CONCATENATE($AE$5,$B13,$C13),'23SC'!$A$6:$N$231,14,FALSE),0)</f>
        <v>0</v>
      </c>
      <c r="AF13" s="123"/>
    </row>
    <row r="14" spans="1:32" x14ac:dyDescent="0.25">
      <c r="A14" s="492"/>
      <c r="B14" s="100" t="s">
        <v>987</v>
      </c>
      <c r="C14" s="107" t="s">
        <v>988</v>
      </c>
      <c r="D14" s="107" t="s">
        <v>407</v>
      </c>
      <c r="E14" s="108">
        <v>45133</v>
      </c>
      <c r="F14" s="104">
        <v>11</v>
      </c>
      <c r="G14" s="102">
        <f t="shared" si="0"/>
        <v>1</v>
      </c>
      <c r="H14" s="103">
        <f t="shared" si="1"/>
        <v>5</v>
      </c>
      <c r="I14" s="104">
        <f t="shared" si="2"/>
        <v>9</v>
      </c>
      <c r="J14" s="377">
        <f>_xlfn.IFNA(VLOOKUP(CONCATENATE($J$5,$B14,$C14),CAP!$A$6:$N$200,14,FALSE),0)</f>
        <v>0</v>
      </c>
      <c r="K14" s="105">
        <f>_xlfn.IFNA(VLOOKUP(CONCATENATE($K$5,$B14,$C14),ALB!$A$6:$N$200,14,FALSE),0)</f>
        <v>0</v>
      </c>
      <c r="L14" s="105">
        <f>_xlfn.IFNA(VLOOKUP(CONCATENATE($L$5,$B14,$C14),'ESP1'!$A$6:$N$200,14,FALSE),0)</f>
        <v>0</v>
      </c>
      <c r="M14" s="105">
        <f>_xlfn.IFNA(VLOOKUP(CONCATENATE($M$5,$B14,$C14),DARD!$A$6:$N$135,14,FALSE),0)</f>
        <v>0</v>
      </c>
      <c r="N14" s="105">
        <f>_xlfn.IFNA(VLOOKUP(CONCATENATE($N$5,$B14,$C14),AVON!$A$6:$N$144,14,FALSE),0)</f>
        <v>0</v>
      </c>
      <c r="O14" s="105">
        <f>_xlfn.IFNA(VLOOKUP(CONCATENATE($O$5,$B14,$C14),MUR!$A$6:$N$203,14,FALSE),0)</f>
        <v>0</v>
      </c>
      <c r="P14" s="105">
        <f>_xlfn.IFNA(VLOOKUP(CONCATENATE($P$5,$B14,$C14),BAL!$A$6:$N$200,14,FALSE),0)</f>
        <v>0</v>
      </c>
      <c r="Q14" s="105">
        <f>_xlfn.IFNA(VLOOKUP(CONCATENATE($Q$5,$B14,$C14),KAL!$A$6:$N$199,14,FALSE),0)</f>
        <v>0</v>
      </c>
      <c r="R14" s="105">
        <f>_xlfn.IFNA(VLOOKUP(CONCATENATE($R$5,$B14,$C14),KEL!$A$6:$N$200,14,FALSE),0)</f>
        <v>0</v>
      </c>
      <c r="S14" s="105">
        <f>_xlfn.IFNA(VLOOKUP(CONCATENATE($S$5,$B14,$C14),'ESP2'!$A$6:$N$194,14,FALSE),0)</f>
        <v>0</v>
      </c>
      <c r="T14" s="105">
        <f>_xlfn.IFNA(VLOOKUP(CONCATENATE($T$5,$B14,$C14),MOON!$A$6:$N$198,14,FALSE),0)</f>
        <v>0</v>
      </c>
      <c r="U14" s="105">
        <f>_xlfn.IFNA(VLOOKUP(CONCATENATE($U$5,$B14,$C14),DRY!$A$6:$N$198,14,FALSE),0)</f>
        <v>0</v>
      </c>
      <c r="V14" s="105">
        <f>_xlfn.IFNA(VLOOKUP(CONCATENATE($W$5,$B14,$C14),WALL!$A$6:$N$198,14,FALSE),0)</f>
        <v>5</v>
      </c>
      <c r="W14" s="105">
        <f>_xlfn.IFNA(VLOOKUP(CONCATENATE($W$5,$B14,$C14),'23SC'!$A$6:$N$198,14,FALSE),0)</f>
        <v>0</v>
      </c>
      <c r="X14" s="105">
        <f>_xlfn.IFNA(VLOOKUP(CONCATENATE($X$5,$B14,$C14),GID!$A$6:$N$198,14,FALSE),0)</f>
        <v>0</v>
      </c>
      <c r="Y14" s="105"/>
      <c r="Z14" s="105"/>
      <c r="AA14" s="105"/>
      <c r="AB14" s="105"/>
      <c r="AC14" s="105"/>
      <c r="AD14" s="105">
        <f>_xlfn.IFNA(VLOOKUP(CONCATENATE($AD$5,$B14,$C14),Spare5!$A$6:$N$197,14,FALSE),0)</f>
        <v>0</v>
      </c>
      <c r="AE14" s="106">
        <f>_xlfn.IFNA(VLOOKUP(CONCATENATE($AE$5,$B14,$C14),'23SC'!$A$6:$N$231,14,FALSE),0)</f>
        <v>0</v>
      </c>
      <c r="AF14" s="123"/>
    </row>
    <row r="15" spans="1:32" x14ac:dyDescent="0.25">
      <c r="A15" s="492"/>
      <c r="B15" s="100" t="s">
        <v>242</v>
      </c>
      <c r="C15" s="107" t="s">
        <v>1260</v>
      </c>
      <c r="D15" s="107" t="s">
        <v>244</v>
      </c>
      <c r="E15" s="108">
        <v>45034</v>
      </c>
      <c r="F15" s="104">
        <v>10</v>
      </c>
      <c r="G15" s="102">
        <f t="shared" si="0"/>
        <v>0</v>
      </c>
      <c r="H15" s="103">
        <f t="shared" si="1"/>
        <v>0</v>
      </c>
      <c r="I15" s="104">
        <f t="shared" si="2"/>
        <v>10</v>
      </c>
      <c r="J15" s="377">
        <f>_xlfn.IFNA(VLOOKUP(CONCATENATE($J$5,$B15,$C15),CAP!$A$6:$N$200,14,FALSE),0)</f>
        <v>0</v>
      </c>
      <c r="K15" s="105">
        <f>_xlfn.IFNA(VLOOKUP(CONCATENATE($K$5,$B15,$C15),ALB!$A$6:$N$200,14,FALSE),0)</f>
        <v>0</v>
      </c>
      <c r="L15" s="105">
        <f>_xlfn.IFNA(VLOOKUP(CONCATENATE($L$5,$B15,$C15),'ESP1'!$A$6:$N$200,14,FALSE),0)</f>
        <v>0</v>
      </c>
      <c r="M15" s="105">
        <f>_xlfn.IFNA(VLOOKUP(CONCATENATE($M$5,$B15,$C15),DARD!$A$6:$N$135,14,FALSE),0)</f>
        <v>0</v>
      </c>
      <c r="N15" s="105">
        <f>_xlfn.IFNA(VLOOKUP(CONCATENATE($N$5,$B15,$C15),AVON!$A$6:$N$144,14,FALSE),0)</f>
        <v>0</v>
      </c>
      <c r="O15" s="105">
        <f>_xlfn.IFNA(VLOOKUP(CONCATENATE($O$5,$B15,$C15),MUR!$A$6:$N$203,14,FALSE),0)</f>
        <v>0</v>
      </c>
      <c r="P15" s="105">
        <f>_xlfn.IFNA(VLOOKUP(CONCATENATE($P$5,$B15,$C15),BAL!$A$6:$N$200,14,FALSE),0)</f>
        <v>0</v>
      </c>
      <c r="Q15" s="105">
        <f>_xlfn.IFNA(VLOOKUP(CONCATENATE($Q$5,$B15,$C15),KAL!$A$6:$N$199,14,FALSE),0)</f>
        <v>0</v>
      </c>
      <c r="R15" s="105">
        <f>_xlfn.IFNA(VLOOKUP(CONCATENATE($R$5,$B15,$C15),KEL!$A$6:$N$200,14,FALSE),0)</f>
        <v>0</v>
      </c>
      <c r="S15" s="105">
        <f>_xlfn.IFNA(VLOOKUP(CONCATENATE($S$5,$B15,$C15),'ESP2'!$A$6:$N$194,14,FALSE),0)</f>
        <v>0</v>
      </c>
      <c r="T15" s="105">
        <f>_xlfn.IFNA(VLOOKUP(CONCATENATE($T$5,$B15,$C15),MOON!$A$6:$N$198,14,FALSE),0)</f>
        <v>0</v>
      </c>
      <c r="U15" s="105">
        <f>_xlfn.IFNA(VLOOKUP(CONCATENATE($U$5,$B15,$C15),DRY!$A$6:$N$198,14,FALSE),0)</f>
        <v>0</v>
      </c>
      <c r="V15" s="105">
        <f>_xlfn.IFNA(VLOOKUP(CONCATENATE($W$5,$B15,$C15),WALL!$A$6:$N$198,14,FALSE),0)</f>
        <v>0</v>
      </c>
      <c r="W15" s="105">
        <f>_xlfn.IFNA(VLOOKUP(CONCATENATE($W$5,$B15,$C15),'23SC'!$A$6:$N$198,14,FALSE),0)</f>
        <v>0</v>
      </c>
      <c r="X15" s="105">
        <f>_xlfn.IFNA(VLOOKUP(CONCATENATE($X$5,$B15,$C15),GID!$A$6:$N$198,14,FALSE),0)</f>
        <v>0</v>
      </c>
      <c r="Y15" s="105"/>
      <c r="Z15" s="105"/>
      <c r="AA15" s="105"/>
      <c r="AB15" s="105"/>
      <c r="AC15" s="105"/>
      <c r="AD15" s="105">
        <f>_xlfn.IFNA(VLOOKUP(CONCATENATE($AD$5,$B15,$C15),Spare5!$A$6:$N$197,14,FALSE),0)</f>
        <v>0</v>
      </c>
      <c r="AE15" s="106">
        <f>_xlfn.IFNA(VLOOKUP(CONCATENATE($AE$5,$B15,$C15),'23SC'!$A$6:$N$231,14,FALSE),0)</f>
        <v>0</v>
      </c>
      <c r="AF15" s="123"/>
    </row>
    <row r="16" spans="1:32" x14ac:dyDescent="0.25">
      <c r="A16" s="492"/>
      <c r="B16" s="100" t="s">
        <v>454</v>
      </c>
      <c r="C16" s="107" t="s">
        <v>453</v>
      </c>
      <c r="D16" s="107" t="s">
        <v>246</v>
      </c>
      <c r="E16" s="108">
        <v>45030</v>
      </c>
      <c r="F16" s="104">
        <v>12</v>
      </c>
      <c r="G16" s="102">
        <f t="shared" si="0"/>
        <v>0</v>
      </c>
      <c r="H16" s="103">
        <f t="shared" si="1"/>
        <v>0</v>
      </c>
      <c r="I16" s="104">
        <f t="shared" si="2"/>
        <v>10</v>
      </c>
      <c r="J16" s="377">
        <f>_xlfn.IFNA(VLOOKUP(CONCATENATE($J$5,$B16,$C16),CAP!$A$6:$N$200,14,FALSE),0)</f>
        <v>0</v>
      </c>
      <c r="K16" s="105">
        <f>_xlfn.IFNA(VLOOKUP(CONCATENATE($K$5,$B16,$C16),ALB!$A$6:$N$200,14,FALSE),0)</f>
        <v>0</v>
      </c>
      <c r="L16" s="105">
        <f>_xlfn.IFNA(VLOOKUP(CONCATENATE($L$5,$B16,$C16),'ESP1'!$A$6:$N$200,14,FALSE),0)</f>
        <v>0</v>
      </c>
      <c r="M16" s="105">
        <f>_xlfn.IFNA(VLOOKUP(CONCATENATE($M$5,$B16,$C16),DARD!$A$6:$N$135,14,FALSE),0)</f>
        <v>0</v>
      </c>
      <c r="N16" s="105">
        <f>_xlfn.IFNA(VLOOKUP(CONCATENATE($N$5,$B16,$C16),AVON!$A$6:$N$144,14,FALSE),0)</f>
        <v>0</v>
      </c>
      <c r="O16" s="105">
        <f>_xlfn.IFNA(VLOOKUP(CONCATENATE($O$5,$B16,$C16),MUR!$A$6:$N$203,14,FALSE),0)</f>
        <v>0</v>
      </c>
      <c r="P16" s="105">
        <f>_xlfn.IFNA(VLOOKUP(CONCATENATE($P$5,$B16,$C16),BAL!$A$6:$N$200,14,FALSE),0)</f>
        <v>0</v>
      </c>
      <c r="Q16" s="105">
        <f>_xlfn.IFNA(VLOOKUP(CONCATENATE($Q$5,$B16,$C16),KAL!$A$6:$N$199,14,FALSE),0)</f>
        <v>0</v>
      </c>
      <c r="R16" s="105">
        <f>_xlfn.IFNA(VLOOKUP(CONCATENATE($R$5,$B16,$C16),KEL!$A$6:$N$200,14,FALSE),0)</f>
        <v>0</v>
      </c>
      <c r="S16" s="105">
        <f>_xlfn.IFNA(VLOOKUP(CONCATENATE($S$5,$B16,$C16),'ESP2'!$A$6:$N$194,14,FALSE),0)</f>
        <v>0</v>
      </c>
      <c r="T16" s="105">
        <f>_xlfn.IFNA(VLOOKUP(CONCATENATE($T$5,$B16,$C16),MOON!$A$6:$N$198,14,FALSE),0)</f>
        <v>0</v>
      </c>
      <c r="U16" s="105">
        <f>_xlfn.IFNA(VLOOKUP(CONCATENATE($U$5,$B16,$C16),DRY!$A$6:$N$198,14,FALSE),0)</f>
        <v>0</v>
      </c>
      <c r="V16" s="105">
        <f>_xlfn.IFNA(VLOOKUP(CONCATENATE($W$5,$B16,$C16),WALL!$A$6:$N$198,14,FALSE),0)</f>
        <v>0</v>
      </c>
      <c r="W16" s="105">
        <f>_xlfn.IFNA(VLOOKUP(CONCATENATE($W$5,$B16,$C16),'23SC'!$A$6:$N$198,14,FALSE),0)</f>
        <v>0</v>
      </c>
      <c r="X16" s="105">
        <f>_xlfn.IFNA(VLOOKUP(CONCATENATE($X$5,$B16,$C16),GID!$A$6:$N$198,14,FALSE),0)</f>
        <v>0</v>
      </c>
      <c r="Y16" s="105"/>
      <c r="Z16" s="105"/>
      <c r="AA16" s="105"/>
      <c r="AB16" s="105"/>
      <c r="AC16" s="105"/>
      <c r="AD16" s="105">
        <f>_xlfn.IFNA(VLOOKUP(CONCATENATE($AD$5,$B16,$C16),Spare5!$A$6:$N$197,14,FALSE),0)</f>
        <v>0</v>
      </c>
      <c r="AE16" s="106">
        <f>_xlfn.IFNA(VLOOKUP(CONCATENATE($AE$5,$B16,$C16),'23SC'!$A$6:$N$231,14,FALSE),0)</f>
        <v>0</v>
      </c>
      <c r="AF16" s="123"/>
    </row>
    <row r="17" spans="1:32" x14ac:dyDescent="0.25">
      <c r="A17" s="492"/>
      <c r="B17" s="100" t="s">
        <v>455</v>
      </c>
      <c r="C17" s="107" t="s">
        <v>247</v>
      </c>
      <c r="D17" s="107" t="s">
        <v>189</v>
      </c>
      <c r="E17" s="108">
        <v>45034</v>
      </c>
      <c r="F17" s="104">
        <v>12</v>
      </c>
      <c r="G17" s="102">
        <f t="shared" si="0"/>
        <v>0</v>
      </c>
      <c r="H17" s="103">
        <f t="shared" si="1"/>
        <v>0</v>
      </c>
      <c r="I17" s="104">
        <f t="shared" si="2"/>
        <v>10</v>
      </c>
      <c r="J17" s="377">
        <f>_xlfn.IFNA(VLOOKUP(CONCATENATE($J$5,$B17,$C17),CAP!$A$6:$N$200,14,FALSE),0)</f>
        <v>0</v>
      </c>
      <c r="K17" s="105">
        <f>_xlfn.IFNA(VLOOKUP(CONCATENATE($K$5,$B17,$C17),ALB!$A$6:$N$200,14,FALSE),0)</f>
        <v>0</v>
      </c>
      <c r="L17" s="105">
        <f>_xlfn.IFNA(VLOOKUP(CONCATENATE($L$5,$B17,$C17),'ESP1'!$A$6:$N$200,14,FALSE),0)</f>
        <v>0</v>
      </c>
      <c r="M17" s="105">
        <f>_xlfn.IFNA(VLOOKUP(CONCATENATE($M$5,$B17,$C17),DARD!$A$6:$N$135,14,FALSE),0)</f>
        <v>0</v>
      </c>
      <c r="N17" s="105">
        <f>_xlfn.IFNA(VLOOKUP(CONCATENATE($N$5,$B17,$C17),AVON!$A$6:$N$144,14,FALSE),0)</f>
        <v>0</v>
      </c>
      <c r="O17" s="105">
        <f>_xlfn.IFNA(VLOOKUP(CONCATENATE($O$5,$B17,$C17),MUR!$A$6:$N$203,14,FALSE),0)</f>
        <v>0</v>
      </c>
      <c r="P17" s="105">
        <f>_xlfn.IFNA(VLOOKUP(CONCATENATE($P$5,$B17,$C17),BAL!$A$6:$N$200,14,FALSE),0)</f>
        <v>0</v>
      </c>
      <c r="Q17" s="105">
        <f>_xlfn.IFNA(VLOOKUP(CONCATENATE($Q$5,$B17,$C17),KAL!$A$6:$N$199,14,FALSE),0)</f>
        <v>0</v>
      </c>
      <c r="R17" s="105">
        <f>_xlfn.IFNA(VLOOKUP(CONCATENATE($R$5,$B17,$C17),KEL!$A$6:$N$200,14,FALSE),0)</f>
        <v>0</v>
      </c>
      <c r="S17" s="105">
        <f>_xlfn.IFNA(VLOOKUP(CONCATENATE($S$5,$B17,$C17),'ESP2'!$A$6:$N$194,14,FALSE),0)</f>
        <v>0</v>
      </c>
      <c r="T17" s="105">
        <f>_xlfn.IFNA(VLOOKUP(CONCATENATE($T$5,$B17,$C17),MOON!$A$6:$N$198,14,FALSE),0)</f>
        <v>0</v>
      </c>
      <c r="U17" s="105">
        <f>_xlfn.IFNA(VLOOKUP(CONCATENATE($U$5,$B17,$C17),DRY!$A$6:$N$198,14,FALSE),0)</f>
        <v>0</v>
      </c>
      <c r="V17" s="105">
        <f>_xlfn.IFNA(VLOOKUP(CONCATENATE($W$5,$B17,$C17),WALL!$A$6:$N$198,14,FALSE),0)</f>
        <v>0</v>
      </c>
      <c r="W17" s="105">
        <f>_xlfn.IFNA(VLOOKUP(CONCATENATE($W$5,$B17,$C17),'23SC'!$A$6:$N$198,14,FALSE),0)</f>
        <v>0</v>
      </c>
      <c r="X17" s="105">
        <f>_xlfn.IFNA(VLOOKUP(CONCATENATE($X$5,$B17,$C17),GID!$A$6:$N$198,14,FALSE),0)</f>
        <v>0</v>
      </c>
      <c r="Y17" s="105"/>
      <c r="Z17" s="105"/>
      <c r="AA17" s="105"/>
      <c r="AB17" s="105"/>
      <c r="AC17" s="105"/>
      <c r="AD17" s="105">
        <f>_xlfn.IFNA(VLOOKUP(CONCATENATE($AD$5,$B17,$C17),Spare5!$A$6:$N$197,14,FALSE),0)</f>
        <v>0</v>
      </c>
      <c r="AE17" s="106">
        <f>_xlfn.IFNA(VLOOKUP(CONCATENATE($AE$5,$B17,$C17),'23SC'!$A$6:$N$231,14,FALSE),0)</f>
        <v>0</v>
      </c>
      <c r="AF17" s="123"/>
    </row>
    <row r="18" spans="1:32" x14ac:dyDescent="0.25">
      <c r="A18" s="492"/>
      <c r="B18" s="100" t="s">
        <v>208</v>
      </c>
      <c r="C18" s="107" t="s">
        <v>252</v>
      </c>
      <c r="D18" s="107" t="s">
        <v>210</v>
      </c>
      <c r="E18" s="108">
        <v>45034</v>
      </c>
      <c r="F18" s="104">
        <v>10</v>
      </c>
      <c r="G18" s="102">
        <f t="shared" si="0"/>
        <v>0</v>
      </c>
      <c r="H18" s="103">
        <f t="shared" si="1"/>
        <v>0</v>
      </c>
      <c r="I18" s="104">
        <f t="shared" si="2"/>
        <v>10</v>
      </c>
      <c r="J18" s="377">
        <f>_xlfn.IFNA(VLOOKUP(CONCATENATE($J$5,$B18,$C18),CAP!$A$6:$N$200,14,FALSE),0)</f>
        <v>0</v>
      </c>
      <c r="K18" s="105">
        <f>_xlfn.IFNA(VLOOKUP(CONCATENATE($K$5,$B18,$C18),ALB!$A$6:$N$200,14,FALSE),0)</f>
        <v>0</v>
      </c>
      <c r="L18" s="105">
        <f>_xlfn.IFNA(VLOOKUP(CONCATENATE($L$5,$B18,$C18),'ESP1'!$A$6:$N$200,14,FALSE),0)</f>
        <v>0</v>
      </c>
      <c r="M18" s="105">
        <f>_xlfn.IFNA(VLOOKUP(CONCATENATE($M$5,$B18,$C18),DARD!$A$6:$N$135,14,FALSE),0)</f>
        <v>0</v>
      </c>
      <c r="N18" s="105">
        <f>_xlfn.IFNA(VLOOKUP(CONCATENATE($N$5,$B18,$C18),AVON!$A$6:$N$144,14,FALSE),0)</f>
        <v>0</v>
      </c>
      <c r="O18" s="105">
        <f>_xlfn.IFNA(VLOOKUP(CONCATENATE($O$5,$B18,$C18),MUR!$A$6:$N$203,14,FALSE),0)</f>
        <v>0</v>
      </c>
      <c r="P18" s="105">
        <f>_xlfn.IFNA(VLOOKUP(CONCATENATE($P$5,$B18,$C18),BAL!$A$6:$N$200,14,FALSE),0)</f>
        <v>0</v>
      </c>
      <c r="Q18" s="105">
        <f>_xlfn.IFNA(VLOOKUP(CONCATENATE($Q$5,$B18,$C18),KAL!$A$6:$N$199,14,FALSE),0)</f>
        <v>0</v>
      </c>
      <c r="R18" s="105">
        <f>_xlfn.IFNA(VLOOKUP(CONCATENATE($R$5,$B18,$C18),KEL!$A$6:$N$200,14,FALSE),0)</f>
        <v>0</v>
      </c>
      <c r="S18" s="105">
        <f>_xlfn.IFNA(VLOOKUP(CONCATENATE($S$5,$B18,$C18),'ESP2'!$A$6:$N$194,14,FALSE),0)</f>
        <v>0</v>
      </c>
      <c r="T18" s="105">
        <f>_xlfn.IFNA(VLOOKUP(CONCATENATE($T$5,$B18,$C18),MOON!$A$6:$N$198,14,FALSE),0)</f>
        <v>0</v>
      </c>
      <c r="U18" s="105">
        <f>_xlfn.IFNA(VLOOKUP(CONCATENATE($U$5,$B18,$C18),DRY!$A$6:$N$198,14,FALSE),0)</f>
        <v>0</v>
      </c>
      <c r="V18" s="105">
        <f>_xlfn.IFNA(VLOOKUP(CONCATENATE($W$5,$B18,$C18),WALL!$A$6:$N$198,14,FALSE),0)</f>
        <v>0</v>
      </c>
      <c r="W18" s="105">
        <f>_xlfn.IFNA(VLOOKUP(CONCATENATE($W$5,$B18,$C18),'23SC'!$A$6:$N$198,14,FALSE),0)</f>
        <v>0</v>
      </c>
      <c r="X18" s="105">
        <f>_xlfn.IFNA(VLOOKUP(CONCATENATE($X$5,$B18,$C18),GID!$A$6:$N$198,14,FALSE),0)</f>
        <v>0</v>
      </c>
      <c r="Y18" s="105"/>
      <c r="Z18" s="105"/>
      <c r="AA18" s="105"/>
      <c r="AB18" s="105"/>
      <c r="AC18" s="105"/>
      <c r="AD18" s="105">
        <f>_xlfn.IFNA(VLOOKUP(CONCATENATE($AD$5,$B18,$C18),Spare5!$A$6:$N$197,14,FALSE),0)</f>
        <v>0</v>
      </c>
      <c r="AE18" s="106">
        <f>_xlfn.IFNA(VLOOKUP(CONCATENATE($AE$5,$B18,$C18),'23SC'!$A$6:$N$231,14,FALSE),0)</f>
        <v>0</v>
      </c>
      <c r="AF18" s="123"/>
    </row>
    <row r="19" spans="1:32" s="3" customFormat="1" x14ac:dyDescent="0.25">
      <c r="A19" s="492"/>
      <c r="B19" s="100" t="s">
        <v>985</v>
      </c>
      <c r="C19" s="107" t="s">
        <v>986</v>
      </c>
      <c r="D19" s="107" t="s">
        <v>338</v>
      </c>
      <c r="E19" s="108">
        <v>45121</v>
      </c>
      <c r="F19" s="104">
        <v>11</v>
      </c>
      <c r="G19" s="102">
        <f t="shared" si="0"/>
        <v>0</v>
      </c>
      <c r="H19" s="103">
        <f t="shared" si="1"/>
        <v>0</v>
      </c>
      <c r="I19" s="104">
        <f t="shared" si="2"/>
        <v>10</v>
      </c>
      <c r="J19" s="377">
        <f>_xlfn.IFNA(VLOOKUP(CONCATENATE($J$5,$B19,$C19),CAP!$A$6:$N$200,14,FALSE),0)</f>
        <v>0</v>
      </c>
      <c r="K19" s="105">
        <f>_xlfn.IFNA(VLOOKUP(CONCATENATE($K$5,$B19,$C19),ALB!$A$6:$N$200,14,FALSE),0)</f>
        <v>0</v>
      </c>
      <c r="L19" s="105">
        <f>_xlfn.IFNA(VLOOKUP(CONCATENATE($L$5,$B19,$C19),'ESP1'!$A$6:$N$200,14,FALSE),0)</f>
        <v>0</v>
      </c>
      <c r="M19" s="105">
        <f>_xlfn.IFNA(VLOOKUP(CONCATENATE($M$5,$B19,$C19),DARD!$A$6:$N$135,14,FALSE),0)</f>
        <v>0</v>
      </c>
      <c r="N19" s="105">
        <f>_xlfn.IFNA(VLOOKUP(CONCATENATE($N$5,$B19,$C19),AVON!$A$6:$N$144,14,FALSE),0)</f>
        <v>0</v>
      </c>
      <c r="O19" s="105">
        <f>_xlfn.IFNA(VLOOKUP(CONCATENATE($O$5,$B19,$C19),MUR!$A$6:$N$203,14,FALSE),0)</f>
        <v>0</v>
      </c>
      <c r="P19" s="105">
        <f>_xlfn.IFNA(VLOOKUP(CONCATENATE($P$5,$B19,$C19),BAL!$A$6:$N$200,14,FALSE),0)</f>
        <v>0</v>
      </c>
      <c r="Q19" s="105">
        <f>_xlfn.IFNA(VLOOKUP(CONCATENATE($Q$5,$B19,$C19),KAL!$A$6:$N$199,14,FALSE),0)</f>
        <v>0</v>
      </c>
      <c r="R19" s="105">
        <f>_xlfn.IFNA(VLOOKUP(CONCATENATE($R$5,$B19,$C19),KEL!$A$6:$N$200,14,FALSE),0)</f>
        <v>0</v>
      </c>
      <c r="S19" s="105">
        <f>_xlfn.IFNA(VLOOKUP(CONCATENATE($S$5,$B19,$C19),'ESP2'!$A$6:$N$194,14,FALSE),0)</f>
        <v>0</v>
      </c>
      <c r="T19" s="105">
        <f>_xlfn.IFNA(VLOOKUP(CONCATENATE($T$5,$B19,$C19),MOON!$A$6:$N$198,14,FALSE),0)</f>
        <v>0</v>
      </c>
      <c r="U19" s="105">
        <f>_xlfn.IFNA(VLOOKUP(CONCATENATE($U$5,$B19,$C19),DRY!$A$6:$N$198,14,FALSE),0)</f>
        <v>0</v>
      </c>
      <c r="V19" s="105">
        <f>_xlfn.IFNA(VLOOKUP(CONCATENATE($W$5,$B19,$C19),WALL!$A$6:$N$198,14,FALSE),0)</f>
        <v>0</v>
      </c>
      <c r="W19" s="105">
        <f>_xlfn.IFNA(VLOOKUP(CONCATENATE($W$5,$B19,$C19),'23SC'!$A$6:$N$198,14,FALSE),0)</f>
        <v>0</v>
      </c>
      <c r="X19" s="105">
        <f>_xlfn.IFNA(VLOOKUP(CONCATENATE($X$5,$B19,$C19),GID!$A$6:$N$198,14,FALSE),0)</f>
        <v>0</v>
      </c>
      <c r="Y19" s="105"/>
      <c r="Z19" s="105"/>
      <c r="AA19" s="105"/>
      <c r="AB19" s="105"/>
      <c r="AC19" s="105"/>
      <c r="AD19" s="105">
        <f>_xlfn.IFNA(VLOOKUP(CONCATENATE($AD$5,$B19,$C19),Spare5!$A$6:$N$197,14,FALSE),0)</f>
        <v>0</v>
      </c>
      <c r="AE19" s="106">
        <f>_xlfn.IFNA(VLOOKUP(CONCATENATE($AE$5,$B19,$C19),'23SC'!$A$6:$N$231,14,FALSE),0)</f>
        <v>0</v>
      </c>
      <c r="AF19" s="123"/>
    </row>
    <row r="20" spans="1:32" s="3" customFormat="1" x14ac:dyDescent="0.25">
      <c r="A20" s="492"/>
      <c r="B20" s="100"/>
      <c r="C20" s="107"/>
      <c r="D20" s="107"/>
      <c r="E20" s="108"/>
      <c r="F20" s="104"/>
      <c r="G20" s="102"/>
      <c r="H20" s="103"/>
      <c r="I20" s="104"/>
      <c r="J20" s="377">
        <f>_xlfn.IFNA(VLOOKUP(CONCATENATE($J$5,$B20,$C20),CAP!$A$6:$N$200,14,FALSE),0)</f>
        <v>0</v>
      </c>
      <c r="K20" s="105">
        <f>_xlfn.IFNA(VLOOKUP(CONCATENATE($K$5,$B20,$C20),ALB!$A$6:$N$200,14,FALSE),0)</f>
        <v>0</v>
      </c>
      <c r="L20" s="105">
        <f>_xlfn.IFNA(VLOOKUP(CONCATENATE($L$5,$B20,$C20),'ESP1'!$A$6:$N$200,14,FALSE),0)</f>
        <v>0</v>
      </c>
      <c r="M20" s="105">
        <f>_xlfn.IFNA(VLOOKUP(CONCATENATE($M$5,$B20,$C20),DARD!$A$6:$N$135,14,FALSE),0)</f>
        <v>0</v>
      </c>
      <c r="N20" s="105">
        <f>_xlfn.IFNA(VLOOKUP(CONCATENATE($N$5,$B20,$C20),AVON!$A$6:$N$144,14,FALSE),0)</f>
        <v>0</v>
      </c>
      <c r="O20" s="105">
        <f>_xlfn.IFNA(VLOOKUP(CONCATENATE($O$5,$B20,$C20),MUR!$A$6:$N$203,14,FALSE),0)</f>
        <v>0</v>
      </c>
      <c r="P20" s="105">
        <f>_xlfn.IFNA(VLOOKUP(CONCATENATE($P$5,$B20,$C20),BAL!$A$6:$N$200,14,FALSE),0)</f>
        <v>0</v>
      </c>
      <c r="Q20" s="105">
        <f>_xlfn.IFNA(VLOOKUP(CONCATENATE($Q$5,$B20,$C20),KAL!$A$6:$N$199,14,FALSE),0)</f>
        <v>0</v>
      </c>
      <c r="R20" s="105">
        <f>_xlfn.IFNA(VLOOKUP(CONCATENATE($R$5,$B20,$C20),KEL!$A$6:$N$200,14,FALSE),0)</f>
        <v>0</v>
      </c>
      <c r="S20" s="105">
        <f>_xlfn.IFNA(VLOOKUP(CONCATENATE($S$5,$B20,$C20),'ESP2'!$A$6:$N$194,14,FALSE),0)</f>
        <v>0</v>
      </c>
      <c r="T20" s="105">
        <f>_xlfn.IFNA(VLOOKUP(CONCATENATE($T$5,$B20,$C20),MOON!$A$6:$N$198,14,FALSE),0)</f>
        <v>0</v>
      </c>
      <c r="U20" s="105">
        <f>_xlfn.IFNA(VLOOKUP(CONCATENATE($U$5,$B20,$C20),DRY!$A$6:$N$198,14,FALSE),0)</f>
        <v>0</v>
      </c>
      <c r="V20" s="105">
        <f>_xlfn.IFNA(VLOOKUP(CONCATENATE($W$5,$B20,$C20),WALL!$A$6:$N$198,14,FALSE),0)</f>
        <v>0</v>
      </c>
      <c r="W20" s="105">
        <f>_xlfn.IFNA(VLOOKUP(CONCATENATE($W$5,$B20,$C20),'23SC'!$A$6:$N$198,14,FALSE),0)</f>
        <v>0</v>
      </c>
      <c r="X20" s="105">
        <f>_xlfn.IFNA(VLOOKUP(CONCATENATE($X$5,$B20,$C20),GID!$A$6:$N$198,14,FALSE),0)</f>
        <v>0</v>
      </c>
      <c r="Y20" s="105"/>
      <c r="Z20" s="105"/>
      <c r="AA20" s="105"/>
      <c r="AB20" s="105"/>
      <c r="AC20" s="105"/>
      <c r="AD20" s="105">
        <f>_xlfn.IFNA(VLOOKUP(CONCATENATE($AD$5,$B20,$C20),Spare5!$A$6:$N$197,14,FALSE),0)</f>
        <v>0</v>
      </c>
      <c r="AE20" s="106">
        <f>_xlfn.IFNA(VLOOKUP(CONCATENATE($AE$5,$B20,$C20),'23SC'!$A$6:$N$231,14,FALSE),0)</f>
        <v>0</v>
      </c>
      <c r="AF20" s="123"/>
    </row>
    <row r="21" spans="1:32" x14ac:dyDescent="0.25">
      <c r="A21" s="492"/>
      <c r="B21" s="100"/>
      <c r="C21" s="107"/>
      <c r="D21" s="107"/>
      <c r="E21" s="108"/>
      <c r="F21" s="354"/>
      <c r="G21" s="102"/>
      <c r="H21" s="103"/>
      <c r="I21" s="104"/>
      <c r="J21" s="377">
        <f>_xlfn.IFNA(VLOOKUP(CONCATENATE($J$5,$B21,$C21),CAP!$A$6:$N$200,14,FALSE),0)</f>
        <v>0</v>
      </c>
      <c r="K21" s="105">
        <f>_xlfn.IFNA(VLOOKUP(CONCATENATE($K$5,$B21,$C21),ALB!$A$6:$N$200,14,FALSE),0)</f>
        <v>0</v>
      </c>
      <c r="L21" s="105">
        <f>_xlfn.IFNA(VLOOKUP(CONCATENATE($L$5,$B21,$C21),'ESP1'!$A$6:$N$200,14,FALSE),0)</f>
        <v>0</v>
      </c>
      <c r="M21" s="105">
        <f>_xlfn.IFNA(VLOOKUP(CONCATENATE($M$5,$B21,$C21),DARD!$A$6:$N$135,14,FALSE),0)</f>
        <v>0</v>
      </c>
      <c r="N21" s="105">
        <f>_xlfn.IFNA(VLOOKUP(CONCATENATE($N$5,$B21,$C21),AVON!$A$6:$N$144,14,FALSE),0)</f>
        <v>0</v>
      </c>
      <c r="O21" s="105">
        <f>_xlfn.IFNA(VLOOKUP(CONCATENATE($O$5,$B21,$C21),MUR!$A$6:$N$203,14,FALSE),0)</f>
        <v>0</v>
      </c>
      <c r="P21" s="105">
        <f>_xlfn.IFNA(VLOOKUP(CONCATENATE($P$5,$B21,$C21),BAL!$A$6:$N$200,14,FALSE),0)</f>
        <v>0</v>
      </c>
      <c r="Q21" s="105">
        <f>_xlfn.IFNA(VLOOKUP(CONCATENATE($Q$5,$B21,$C21),KAL!$A$6:$N$199,14,FALSE),0)</f>
        <v>0</v>
      </c>
      <c r="R21" s="105">
        <f>_xlfn.IFNA(VLOOKUP(CONCATENATE($R$5,$B21,$C21),KEL!$A$6:$N$200,14,FALSE),0)</f>
        <v>0</v>
      </c>
      <c r="S21" s="105">
        <f>_xlfn.IFNA(VLOOKUP(CONCATENATE($S$5,$B21,$C21),'ESP2'!$A$6:$N$194,14,FALSE),0)</f>
        <v>0</v>
      </c>
      <c r="T21" s="105">
        <f>_xlfn.IFNA(VLOOKUP(CONCATENATE($T$5,$B21,$C21),MOON!$A$6:$N$198,14,FALSE),0)</f>
        <v>0</v>
      </c>
      <c r="U21" s="105">
        <f>_xlfn.IFNA(VLOOKUP(CONCATENATE($U$5,$B21,$C21),DRY!$A$6:$N$198,14,FALSE),0)</f>
        <v>0</v>
      </c>
      <c r="V21" s="105">
        <f>_xlfn.IFNA(VLOOKUP(CONCATENATE($W$5,$B21,$C21),WALL!$A$6:$N$198,14,FALSE),0)</f>
        <v>0</v>
      </c>
      <c r="W21" s="105">
        <f>_xlfn.IFNA(VLOOKUP(CONCATENATE($W$5,$B21,$C21),'23SC'!$A$6:$N$198,14,FALSE),0)</f>
        <v>0</v>
      </c>
      <c r="X21" s="105">
        <f>_xlfn.IFNA(VLOOKUP(CONCATENATE($X$5,$B21,$C21),GID!$A$6:$N$198,14,FALSE),0)</f>
        <v>0</v>
      </c>
      <c r="Y21" s="105"/>
      <c r="Z21" s="105"/>
      <c r="AA21" s="105"/>
      <c r="AB21" s="105"/>
      <c r="AC21" s="105"/>
      <c r="AD21" s="105"/>
      <c r="AE21" s="106"/>
      <c r="AF21" s="123"/>
    </row>
    <row r="22" spans="1:32" x14ac:dyDescent="0.25">
      <c r="A22" s="492"/>
      <c r="B22" s="100"/>
      <c r="C22" s="107"/>
      <c r="D22" s="101"/>
      <c r="E22" s="108"/>
      <c r="F22" s="104"/>
      <c r="G22" s="102"/>
      <c r="H22" s="103"/>
      <c r="I22" s="104"/>
      <c r="J22" s="377">
        <f>_xlfn.IFNA(VLOOKUP(CONCATENATE($J$5,$B22,$C22),CAP!$A$6:$N$200,14,FALSE),0)</f>
        <v>0</v>
      </c>
      <c r="K22" s="105">
        <f>_xlfn.IFNA(VLOOKUP(CONCATENATE($K$5,$B22,$C22),ALB!$A$6:$N$200,14,FALSE),0)</f>
        <v>0</v>
      </c>
      <c r="L22" s="105">
        <f>_xlfn.IFNA(VLOOKUP(CONCATENATE($L$5,$B22,$C22),'ESP1'!$A$6:$N$200,14,FALSE),0)</f>
        <v>0</v>
      </c>
      <c r="M22" s="105">
        <f>_xlfn.IFNA(VLOOKUP(CONCATENATE($M$5,$B22,$C22),DARD!$A$6:$N$135,14,FALSE),0)</f>
        <v>0</v>
      </c>
      <c r="N22" s="105">
        <f>_xlfn.IFNA(VLOOKUP(CONCATENATE($N$5,$B22,$C22),AVON!$A$6:$N$144,14,FALSE),0)</f>
        <v>0</v>
      </c>
      <c r="O22" s="105">
        <f>_xlfn.IFNA(VLOOKUP(CONCATENATE($O$5,$B22,$C22),MUR!$A$6:$N$203,14,FALSE),0)</f>
        <v>0</v>
      </c>
      <c r="P22" s="105">
        <f>_xlfn.IFNA(VLOOKUP(CONCATENATE($P$5,$B22,$C22),BAL!$A$6:$N$200,14,FALSE),0)</f>
        <v>0</v>
      </c>
      <c r="Q22" s="105">
        <f>_xlfn.IFNA(VLOOKUP(CONCATENATE($Q$5,$B22,$C22),KAL!$A$6:$N$199,14,FALSE),0)</f>
        <v>0</v>
      </c>
      <c r="R22" s="105">
        <f>_xlfn.IFNA(VLOOKUP(CONCATENATE($R$5,$B22,$C22),KEL!$A$6:$N$200,14,FALSE),0)</f>
        <v>0</v>
      </c>
      <c r="S22" s="105">
        <f>_xlfn.IFNA(VLOOKUP(CONCATENATE($S$5,$B22,$C22),'ESP2'!$A$6:$N$194,14,FALSE),0)</f>
        <v>0</v>
      </c>
      <c r="T22" s="105">
        <f>_xlfn.IFNA(VLOOKUP(CONCATENATE($T$5,$B22,$C22),MOON!$A$6:$N$198,14,FALSE),0)</f>
        <v>0</v>
      </c>
      <c r="U22" s="105">
        <f>_xlfn.IFNA(VLOOKUP(CONCATENATE($U$5,$B22,$C22),DRY!$A$6:$N$198,14,FALSE),0)</f>
        <v>0</v>
      </c>
      <c r="V22" s="105">
        <f>_xlfn.IFNA(VLOOKUP(CONCATENATE($W$5,$B22,$C22),WALL!$A$6:$N$198,14,FALSE),0)</f>
        <v>0</v>
      </c>
      <c r="W22" s="105">
        <f>_xlfn.IFNA(VLOOKUP(CONCATENATE($W$5,$B22,$C22),'23SC'!$A$6:$N$198,14,FALSE),0)</f>
        <v>0</v>
      </c>
      <c r="X22" s="105">
        <f>_xlfn.IFNA(VLOOKUP(CONCATENATE($X$5,$B22,$C22),GID!$A$6:$N$198,14,FALSE),0)</f>
        <v>0</v>
      </c>
      <c r="Y22" s="105"/>
      <c r="Z22" s="105"/>
      <c r="AA22" s="105"/>
      <c r="AB22" s="105"/>
      <c r="AC22" s="105"/>
      <c r="AD22" s="105">
        <f>_xlfn.IFNA(VLOOKUP(CONCATENATE($AD$5,$B22,$C22),Spare5!$A$6:$N$197,14,FALSE),0)</f>
        <v>0</v>
      </c>
      <c r="AE22" s="106">
        <f>_xlfn.IFNA(VLOOKUP(CONCATENATE($AE$5,$B22,$C22),'23SC'!$A$6:$N$231,14,FALSE),0)</f>
        <v>0</v>
      </c>
      <c r="AF22" s="123"/>
    </row>
    <row r="23" spans="1:32" x14ac:dyDescent="0.25">
      <c r="A23" s="492"/>
      <c r="B23" s="100"/>
      <c r="C23" s="107"/>
      <c r="D23" s="107"/>
      <c r="E23" s="108"/>
      <c r="F23" s="104"/>
      <c r="G23" s="102"/>
      <c r="H23" s="103"/>
      <c r="I23" s="104"/>
      <c r="J23" s="377">
        <f>_xlfn.IFNA(VLOOKUP(CONCATENATE($J$5,$B23,$C23),CAP!$A$6:$N$200,14,FALSE),0)</f>
        <v>0</v>
      </c>
      <c r="K23" s="105">
        <f>_xlfn.IFNA(VLOOKUP(CONCATENATE($K$5,$B23,$C23),ALB!$A$6:$N$200,14,FALSE),0)</f>
        <v>0</v>
      </c>
      <c r="L23" s="105">
        <f>_xlfn.IFNA(VLOOKUP(CONCATENATE($L$5,$B23,$C23),'ESP1'!$A$6:$N$200,14,FALSE),0)</f>
        <v>0</v>
      </c>
      <c r="M23" s="105">
        <f>_xlfn.IFNA(VLOOKUP(CONCATENATE($M$5,$B23,$C23),DARD!$A$6:$N$135,14,FALSE),0)</f>
        <v>0</v>
      </c>
      <c r="N23" s="105">
        <f>_xlfn.IFNA(VLOOKUP(CONCATENATE($N$5,$B23,$C23),AVON!$A$6:$N$144,14,FALSE),0)</f>
        <v>0</v>
      </c>
      <c r="O23" s="105">
        <f>_xlfn.IFNA(VLOOKUP(CONCATENATE($O$5,$B23,$C23),MUR!$A$6:$N$203,14,FALSE),0)</f>
        <v>0</v>
      </c>
      <c r="P23" s="105">
        <f>_xlfn.IFNA(VLOOKUP(CONCATENATE($P$5,$B23,$C23),BAL!$A$6:$N$200,14,FALSE),0)</f>
        <v>0</v>
      </c>
      <c r="Q23" s="105">
        <f>_xlfn.IFNA(VLOOKUP(CONCATENATE($Q$5,$B23,$C23),KAL!$A$6:$N$199,14,FALSE),0)</f>
        <v>0</v>
      </c>
      <c r="R23" s="105">
        <f>_xlfn.IFNA(VLOOKUP(CONCATENATE($R$5,$B23,$C23),KEL!$A$6:$N$200,14,FALSE),0)</f>
        <v>0</v>
      </c>
      <c r="S23" s="105">
        <f>_xlfn.IFNA(VLOOKUP(CONCATENATE($S$5,$B23,$C23),'ESP2'!$A$6:$N$194,14,FALSE),0)</f>
        <v>0</v>
      </c>
      <c r="T23" s="105">
        <f>_xlfn.IFNA(VLOOKUP(CONCATENATE($T$5,$B23,$C23),MOON!$A$6:$N$198,14,FALSE),0)</f>
        <v>0</v>
      </c>
      <c r="U23" s="105">
        <f>_xlfn.IFNA(VLOOKUP(CONCATENATE($U$5,$B23,$C23),DRY!$A$6:$N$198,14,FALSE),0)</f>
        <v>0</v>
      </c>
      <c r="V23" s="105">
        <f>_xlfn.IFNA(VLOOKUP(CONCATENATE($W$5,$B23,$C23),WALL!$A$6:$N$198,14,FALSE),0)</f>
        <v>0</v>
      </c>
      <c r="W23" s="105">
        <f>_xlfn.IFNA(VLOOKUP(CONCATENATE($W$5,$B23,$C23),'23SC'!$A$6:$N$198,14,FALSE),0)</f>
        <v>0</v>
      </c>
      <c r="X23" s="105">
        <f>_xlfn.IFNA(VLOOKUP(CONCATENATE($X$5,$B23,$C23),GID!$A$6:$N$198,14,FALSE),0)</f>
        <v>0</v>
      </c>
      <c r="Y23" s="105"/>
      <c r="Z23" s="105"/>
      <c r="AA23" s="105"/>
      <c r="AB23" s="105"/>
      <c r="AC23" s="105"/>
      <c r="AD23" s="105">
        <f>_xlfn.IFNA(VLOOKUP(CONCATENATE($AD$5,$B23,$C23),Spare5!$A$6:$N$197,14,FALSE),0)</f>
        <v>0</v>
      </c>
      <c r="AE23" s="106">
        <f>_xlfn.IFNA(VLOOKUP(CONCATENATE($AE$5,$B23,$C23),'23SC'!$A$6:$N$231,14,FALSE),0)</f>
        <v>0</v>
      </c>
      <c r="AF23" s="122"/>
    </row>
    <row r="24" spans="1:32" x14ac:dyDescent="0.25">
      <c r="A24" s="492"/>
      <c r="B24" s="100"/>
      <c r="C24" s="107"/>
      <c r="D24" s="107"/>
      <c r="E24" s="108"/>
      <c r="F24" s="104"/>
      <c r="G24" s="102"/>
      <c r="H24" s="103"/>
      <c r="I24" s="104"/>
      <c r="J24" s="377">
        <f>_xlfn.IFNA(VLOOKUP(CONCATENATE($J$5,$B24,$C24),CAP!$A$6:$N$200,14,FALSE),0)</f>
        <v>0</v>
      </c>
      <c r="K24" s="105">
        <f>_xlfn.IFNA(VLOOKUP(CONCATENATE($K$5,$B24,$C24),ALB!$A$6:$N$200,14,FALSE),0)</f>
        <v>0</v>
      </c>
      <c r="L24" s="105">
        <f>_xlfn.IFNA(VLOOKUP(CONCATENATE($L$5,$B24,$C24),'ESP1'!$A$6:$N$200,14,FALSE),0)</f>
        <v>0</v>
      </c>
      <c r="M24" s="105">
        <f>_xlfn.IFNA(VLOOKUP(CONCATENATE($M$5,$B24,$C24),DARD!$A$6:$N$135,14,FALSE),0)</f>
        <v>0</v>
      </c>
      <c r="N24" s="105">
        <f>_xlfn.IFNA(VLOOKUP(CONCATENATE($N$5,$B24,$C24),AVON!$A$6:$N$144,14,FALSE),0)</f>
        <v>0</v>
      </c>
      <c r="O24" s="105">
        <f>_xlfn.IFNA(VLOOKUP(CONCATENATE($O$5,$B24,$C24),MUR!$A$6:$N$203,14,FALSE),0)</f>
        <v>0</v>
      </c>
      <c r="P24" s="105">
        <f>_xlfn.IFNA(VLOOKUP(CONCATENATE($P$5,$B24,$C24),BAL!$A$6:$N$200,14,FALSE),0)</f>
        <v>0</v>
      </c>
      <c r="Q24" s="105">
        <f>_xlfn.IFNA(VLOOKUP(CONCATENATE($Q$5,$B24,$C24),KAL!$A$6:$N$199,14,FALSE),0)</f>
        <v>0</v>
      </c>
      <c r="R24" s="105">
        <f>_xlfn.IFNA(VLOOKUP(CONCATENATE($R$5,$B24,$C24),KEL!$A$6:$N$200,14,FALSE),0)</f>
        <v>0</v>
      </c>
      <c r="S24" s="105">
        <f>_xlfn.IFNA(VLOOKUP(CONCATENATE($S$5,$B24,$C24),'ESP2'!$A$6:$N$194,14,FALSE),0)</f>
        <v>0</v>
      </c>
      <c r="T24" s="327">
        <f>_xlfn.IFNA(VLOOKUP(CONCATENATE($T$5,$B24,$C24),MOON!$A$6:$N$198,14,FALSE),0)</f>
        <v>0</v>
      </c>
      <c r="U24" s="105">
        <f>_xlfn.IFNA(VLOOKUP(CONCATENATE($U$5,$B24,$C24),DRY!$A$6:$N$198,14,FALSE),0)</f>
        <v>0</v>
      </c>
      <c r="V24" s="105">
        <f>_xlfn.IFNA(VLOOKUP(CONCATENATE($W$5,$B24,$C24),WALL!$A$6:$N$198,14,FALSE),0)</f>
        <v>0</v>
      </c>
      <c r="W24" s="105">
        <f>_xlfn.IFNA(VLOOKUP(CONCATENATE($W$5,$B24,$C24),'23SC'!$A$6:$N$198,14,FALSE),0)</f>
        <v>0</v>
      </c>
      <c r="X24" s="105">
        <f>_xlfn.IFNA(VLOOKUP(CONCATENATE($X$5,$B24,$C24),GID!$A$6:$N$198,14,FALSE),0)</f>
        <v>0</v>
      </c>
      <c r="Y24" s="105"/>
      <c r="Z24" s="105"/>
      <c r="AA24" s="105"/>
      <c r="AB24" s="105"/>
      <c r="AC24" s="105"/>
      <c r="AD24" s="105">
        <f>_xlfn.IFNA(VLOOKUP(CONCATENATE($AD$5,$B24,$C24),Spare5!$A$6:$N$197,14,FALSE),0)</f>
        <v>0</v>
      </c>
      <c r="AE24" s="106">
        <f>_xlfn.IFNA(VLOOKUP(CONCATENATE($AE$5,$B24,$C24),'23SC'!$A$6:$N$231,14,FALSE),0)</f>
        <v>0</v>
      </c>
      <c r="AF24" s="122"/>
    </row>
    <row r="25" spans="1:32" x14ac:dyDescent="0.25">
      <c r="A25" s="492"/>
      <c r="B25" s="100"/>
      <c r="C25" s="107"/>
      <c r="D25" s="107"/>
      <c r="E25" s="108"/>
      <c r="F25" s="104"/>
      <c r="G25" s="102"/>
      <c r="H25" s="103"/>
      <c r="I25" s="104"/>
      <c r="J25" s="377">
        <f>_xlfn.IFNA(VLOOKUP(CONCATENATE($J$5,$B25,$C25),CAP!$A$6:$N$200,14,FALSE),0)</f>
        <v>0</v>
      </c>
      <c r="K25" s="105">
        <f>_xlfn.IFNA(VLOOKUP(CONCATENATE($K$5,$B25,$C25),ALB!$A$6:$N$200,14,FALSE),0)</f>
        <v>0</v>
      </c>
      <c r="L25" s="105">
        <f>_xlfn.IFNA(VLOOKUP(CONCATENATE($L$5,$B25,$C25),'ESP1'!$A$6:$N$200,14,FALSE),0)</f>
        <v>0</v>
      </c>
      <c r="M25" s="105">
        <f>_xlfn.IFNA(VLOOKUP(CONCATENATE($M$5,$B25,$C25),DARD!$A$6:$N$135,14,FALSE),0)</f>
        <v>0</v>
      </c>
      <c r="N25" s="105">
        <f>_xlfn.IFNA(VLOOKUP(CONCATENATE($N$5,$B25,$C25),AVON!$A$6:$N$144,14,FALSE),0)</f>
        <v>0</v>
      </c>
      <c r="O25" s="105">
        <f>_xlfn.IFNA(VLOOKUP(CONCATENATE($O$5,$B25,$C25),MUR!$A$6:$N$203,14,FALSE),0)</f>
        <v>0</v>
      </c>
      <c r="P25" s="105">
        <f>_xlfn.IFNA(VLOOKUP(CONCATENATE($P$5,$B25,$C25),BAL!$A$6:$N$200,14,FALSE),0)</f>
        <v>0</v>
      </c>
      <c r="Q25" s="105">
        <f>_xlfn.IFNA(VLOOKUP(CONCATENATE($Q$5,$B25,$C25),KAL!$A$6:$N$199,14,FALSE),0)</f>
        <v>0</v>
      </c>
      <c r="R25" s="105">
        <f>_xlfn.IFNA(VLOOKUP(CONCATENATE($R$5,$B25,$C25),KEL!$A$6:$N$200,14,FALSE),0)</f>
        <v>0</v>
      </c>
      <c r="S25" s="105">
        <f>_xlfn.IFNA(VLOOKUP(CONCATENATE($S$5,$B25,$C25),'ESP2'!$A$6:$N$194,14,FALSE),0)</f>
        <v>0</v>
      </c>
      <c r="T25" s="105">
        <f>_xlfn.IFNA(VLOOKUP(CONCATENATE($T$5,$B25,$C25),MOON!$A$8:$N$198,14,FALSE),0)</f>
        <v>0</v>
      </c>
      <c r="U25" s="105">
        <f>_xlfn.IFNA(VLOOKUP(CONCATENATE($U$5,$B25,$C25),DRY!$A$6:$N$198,14,FALSE),0)</f>
        <v>0</v>
      </c>
      <c r="V25" s="105">
        <f>_xlfn.IFNA(VLOOKUP(CONCATENATE($W$5,$B25,$C25),WALL!$A$6:$N$198,14,FALSE),0)</f>
        <v>0</v>
      </c>
      <c r="W25" s="105">
        <f>_xlfn.IFNA(VLOOKUP(CONCATENATE($W$5,$B25,$C25),'23SC'!$A$6:$N$198,14,FALSE),0)</f>
        <v>0</v>
      </c>
      <c r="X25" s="105">
        <f>_xlfn.IFNA(VLOOKUP(CONCATENATE($X$5,$B25,$C25),GID!$A$6:$N$198,14,FALSE),0)</f>
        <v>0</v>
      </c>
      <c r="Y25" s="105"/>
      <c r="Z25" s="105"/>
      <c r="AA25" s="105"/>
      <c r="AB25" s="105"/>
      <c r="AC25" s="105"/>
      <c r="AD25" s="105">
        <f>_xlfn.IFNA(VLOOKUP(CONCATENATE($AD$5,$B25,$C25),Spare5!$A$6:$N$197,14,FALSE),0)</f>
        <v>0</v>
      </c>
      <c r="AE25" s="106">
        <f>_xlfn.IFNA(VLOOKUP(CONCATENATE($AE$5,$B25,$C25),'23SC'!$A$6:$N$231,14,FALSE),0)</f>
        <v>0</v>
      </c>
      <c r="AF25" s="122"/>
    </row>
    <row r="26" spans="1:32" x14ac:dyDescent="0.25">
      <c r="A26" s="492"/>
      <c r="B26" s="100"/>
      <c r="C26" s="107"/>
      <c r="D26" s="107"/>
      <c r="E26" s="108"/>
      <c r="F26" s="104"/>
      <c r="G26" s="102"/>
      <c r="H26" s="103"/>
      <c r="I26" s="104"/>
      <c r="J26" s="377">
        <f>_xlfn.IFNA(VLOOKUP(CONCATENATE($J$5,$B26,$C26),CAP!$A$6:$N$200,14,FALSE),0)</f>
        <v>0</v>
      </c>
      <c r="K26" s="105">
        <f>_xlfn.IFNA(VLOOKUP(CONCATENATE($K$5,$B26,$C26),ALB!$A$6:$N$200,14,FALSE),0)</f>
        <v>0</v>
      </c>
      <c r="L26" s="105">
        <f>_xlfn.IFNA(VLOOKUP(CONCATENATE($L$5,$B26,$C26),'ESP1'!$A$6:$N$200,14,FALSE),0)</f>
        <v>0</v>
      </c>
      <c r="M26" s="105">
        <f>_xlfn.IFNA(VLOOKUP(CONCATENATE($M$5,$B26,$C26),DARD!$A$6:$N$135,14,FALSE),0)</f>
        <v>0</v>
      </c>
      <c r="N26" s="105">
        <f>_xlfn.IFNA(VLOOKUP(CONCATENATE($N$5,$B26,$C26),AVON!$A$6:$N$144,14,FALSE),0)</f>
        <v>0</v>
      </c>
      <c r="O26" s="105">
        <f>_xlfn.IFNA(VLOOKUP(CONCATENATE($O$5,$B26,$C26),MUR!$A$6:$N$203,14,FALSE),0)</f>
        <v>0</v>
      </c>
      <c r="P26" s="105">
        <f>_xlfn.IFNA(VLOOKUP(CONCATENATE($P$5,$B26,$C26),BAL!$A$6:$N$200,14,FALSE),0)</f>
        <v>0</v>
      </c>
      <c r="Q26" s="105">
        <f>_xlfn.IFNA(VLOOKUP(CONCATENATE($Q$5,$B26,$C26),KAL!$A$6:$N$199,14,FALSE),0)</f>
        <v>0</v>
      </c>
      <c r="R26" s="105">
        <f>_xlfn.IFNA(VLOOKUP(CONCATENATE($R$5,$B26,$C26),KEL!$A$6:$N$200,14,FALSE),0)</f>
        <v>0</v>
      </c>
      <c r="S26" s="105">
        <f>_xlfn.IFNA(VLOOKUP(CONCATENATE($S$5,$B26,$C26),'ESP2'!$A$6:$N$194,14,FALSE),0)</f>
        <v>0</v>
      </c>
      <c r="T26" s="105">
        <f>_xlfn.IFNA(VLOOKUP(CONCATENATE($T$5,$B26,$C26),MOON!$A$8:$N$198,14,FALSE),0)</f>
        <v>0</v>
      </c>
      <c r="U26" s="105">
        <f>_xlfn.IFNA(VLOOKUP(CONCATENATE($U$5,$B26,$C26),DRY!$A$6:$N$198,14,FALSE),0)</f>
        <v>0</v>
      </c>
      <c r="V26" s="105">
        <f>_xlfn.IFNA(VLOOKUP(CONCATENATE($W$5,$B26,$C26),[1]PCWA!$A$6:$N$198,14,FALSE),0)</f>
        <v>0</v>
      </c>
      <c r="W26" s="105">
        <f>_xlfn.IFNA(VLOOKUP(CONCATENATE($W$5,$B26,$C26),'23SC'!$A$6:$N$198,14,FALSE),0)</f>
        <v>0</v>
      </c>
      <c r="X26" s="105">
        <f>_xlfn.IFNA(VLOOKUP(CONCATENATE($X$5,$B26,$C26),GID!$A$6:$N$198,14,FALSE),0)</f>
        <v>0</v>
      </c>
      <c r="Y26" s="105"/>
      <c r="Z26" s="105"/>
      <c r="AA26" s="105"/>
      <c r="AB26" s="105"/>
      <c r="AC26" s="105"/>
      <c r="AD26" s="105">
        <f>_xlfn.IFNA(VLOOKUP(CONCATENATE($AD$5,$B26,$C26),Spare5!$A$6:$N$197,14,FALSE),0)</f>
        <v>0</v>
      </c>
      <c r="AE26" s="106">
        <f>_xlfn.IFNA(VLOOKUP(CONCATENATE($AE$5,$B26,$C26),'23SC'!$A$6:$N$231,14,FALSE),0)</f>
        <v>0</v>
      </c>
      <c r="AF26" s="123"/>
    </row>
    <row r="27" spans="1:32" x14ac:dyDescent="0.25">
      <c r="A27" s="492"/>
      <c r="B27" s="100"/>
      <c r="C27" s="107"/>
      <c r="D27" s="107"/>
      <c r="E27" s="108"/>
      <c r="F27" s="104"/>
      <c r="G27" s="102"/>
      <c r="H27" s="103"/>
      <c r="I27" s="104"/>
      <c r="J27" s="377">
        <f>_xlfn.IFNA(VLOOKUP(CONCATENATE($J$5,$B27,$C27),CAP!$A$6:$N$200,14,FALSE),0)</f>
        <v>0</v>
      </c>
      <c r="K27" s="105">
        <f>_xlfn.IFNA(VLOOKUP(CONCATENATE($K$5,$B27,$C27),ALB!$A$6:$N$200,14,FALSE),0)</f>
        <v>0</v>
      </c>
      <c r="L27" s="105">
        <f>_xlfn.IFNA(VLOOKUP(CONCATENATE($L$5,$B27,$C27),'ESP1'!$A$6:$N$200,14,FALSE),0)</f>
        <v>0</v>
      </c>
      <c r="M27" s="105">
        <f>_xlfn.IFNA(VLOOKUP(CONCATENATE($M$5,$B27,$C27),DARD!$A$6:$N$135,14,FALSE),0)</f>
        <v>0</v>
      </c>
      <c r="N27" s="105">
        <f>_xlfn.IFNA(VLOOKUP(CONCATENATE($N$5,$B27,$C27),AVON!$A$6:$N$144,14,FALSE),0)</f>
        <v>0</v>
      </c>
      <c r="O27" s="105">
        <f>_xlfn.IFNA(VLOOKUP(CONCATENATE($O$5,$B27,$C27),MUR!$A$6:$N$203,14,FALSE),0)</f>
        <v>0</v>
      </c>
      <c r="P27" s="105">
        <f>_xlfn.IFNA(VLOOKUP(CONCATENATE($P$5,$B27,$C27),BAL!$A$6:$N$200,14,FALSE),0)</f>
        <v>0</v>
      </c>
      <c r="Q27" s="105">
        <f>_xlfn.IFNA(VLOOKUP(CONCATENATE($Q$5,$B27,$C27),KAL!$A$6:$N$199,14,FALSE),0)</f>
        <v>0</v>
      </c>
      <c r="R27" s="105">
        <f>_xlfn.IFNA(VLOOKUP(CONCATENATE($R$5,$B27,$C27),KEL!$A$6:$N$200,14,FALSE),0)</f>
        <v>0</v>
      </c>
      <c r="S27" s="105">
        <f>_xlfn.IFNA(VLOOKUP(CONCATENATE($S$5,$B27,$C27),'ESP2'!$A$6:$N$194,14,FALSE),0)</f>
        <v>0</v>
      </c>
      <c r="T27" s="105">
        <f>_xlfn.IFNA(VLOOKUP(CONCATENATE($T$5,$B27,$C27),MOON!$A$8:$N$198,14,FALSE),0)</f>
        <v>0</v>
      </c>
      <c r="U27" s="105">
        <f>_xlfn.IFNA(VLOOKUP(CONCATENATE($U$5,$B27,$C27),DRY!$A$6:$N$198,14,FALSE),0)</f>
        <v>0</v>
      </c>
      <c r="V27" s="105">
        <f>_xlfn.IFNA(VLOOKUP(CONCATENATE($W$5,$B27,$C27),[1]PCWA!$A$6:$N$198,14,FALSE),0)</f>
        <v>0</v>
      </c>
      <c r="W27" s="105">
        <f>_xlfn.IFNA(VLOOKUP(CONCATENATE($W$5,$B27,$C27),[1]PCWA!$A$6:$N$198,14,FALSE),0)</f>
        <v>0</v>
      </c>
      <c r="X27" s="105">
        <f>_xlfn.IFNA(VLOOKUP(CONCATENATE($X$5,$B27,$C27),GID!$A$6:$N$198,14,FALSE),0)</f>
        <v>0</v>
      </c>
      <c r="Y27" s="105"/>
      <c r="Z27" s="105"/>
      <c r="AA27" s="105"/>
      <c r="AB27" s="105"/>
      <c r="AC27" s="105"/>
      <c r="AD27" s="105">
        <f>_xlfn.IFNA(VLOOKUP(CONCATENATE($AD$5,$B27,$C27),Spare5!$A$6:$N$197,14,FALSE),0)</f>
        <v>0</v>
      </c>
      <c r="AE27" s="106">
        <f>_xlfn.IFNA(VLOOKUP(CONCATENATE($AE$5,$B27,$C27),'23SC'!$A$6:$N$231,14,FALSE),0)</f>
        <v>0</v>
      </c>
      <c r="AF27" s="123"/>
    </row>
    <row r="28" spans="1:32" x14ac:dyDescent="0.25">
      <c r="A28" s="492"/>
      <c r="B28" s="100"/>
      <c r="C28" s="107"/>
      <c r="D28" s="107"/>
      <c r="E28" s="108"/>
      <c r="F28" s="104"/>
      <c r="G28" s="102"/>
      <c r="H28" s="103"/>
      <c r="I28" s="104"/>
      <c r="J28" s="377">
        <f>_xlfn.IFNA(VLOOKUP(CONCATENATE($J$5,$B28,$C28),CAP!$A$6:$N$200,14,FALSE),0)</f>
        <v>0</v>
      </c>
      <c r="K28" s="105">
        <f>_xlfn.IFNA(VLOOKUP(CONCATENATE($K$5,$B28,$C28),ALB!$A$6:$N$200,14,FALSE),0)</f>
        <v>0</v>
      </c>
      <c r="L28" s="105">
        <f>_xlfn.IFNA(VLOOKUP(CONCATENATE($L$5,$B28,$C28),'ESP1'!$A$6:$N$200,14,FALSE),0)</f>
        <v>0</v>
      </c>
      <c r="M28" s="105">
        <f>_xlfn.IFNA(VLOOKUP(CONCATENATE($M$5,$B28,$C28),DARD!$A$6:$N$135,14,FALSE),0)</f>
        <v>0</v>
      </c>
      <c r="N28" s="105">
        <f>_xlfn.IFNA(VLOOKUP(CONCATENATE($N$5,$B28,$C28),AVON!$A$6:$N$144,14,FALSE),0)</f>
        <v>0</v>
      </c>
      <c r="O28" s="105">
        <f>_xlfn.IFNA(VLOOKUP(CONCATENATE($O$5,$B28,$C28),MUR!$A$6:$N$203,14,FALSE),0)</f>
        <v>0</v>
      </c>
      <c r="P28" s="105">
        <f>_xlfn.IFNA(VLOOKUP(CONCATENATE($P$5,$B28,$C28),BAL!$A$6:$N$200,14,FALSE),0)</f>
        <v>0</v>
      </c>
      <c r="Q28" s="105">
        <f>_xlfn.IFNA(VLOOKUP(CONCATENATE($Q$5,$B28,$C28),KAL!$A$6:$N$199,14,FALSE),0)</f>
        <v>0</v>
      </c>
      <c r="R28" s="105">
        <f>_xlfn.IFNA(VLOOKUP(CONCATENATE($R$5,$B28,$C28),KEL!$A$6:$N$200,14,FALSE),0)</f>
        <v>0</v>
      </c>
      <c r="S28" s="105">
        <f>_xlfn.IFNA(VLOOKUP(CONCATENATE($S$5,$B28,$C28),'ESP2'!$A$6:$N$194,14,FALSE),0)</f>
        <v>0</v>
      </c>
      <c r="T28" s="105">
        <f>_xlfn.IFNA(VLOOKUP(CONCATENATE($T$5,$B28,$C28),MOON!$A$8:$N$198,14,FALSE),0)</f>
        <v>0</v>
      </c>
      <c r="U28" s="105">
        <f>_xlfn.IFNA(VLOOKUP(CONCATENATE($U$5,$B28,$C28),DRY!$A$6:$N$198,14,FALSE),0)</f>
        <v>0</v>
      </c>
      <c r="V28" s="105">
        <f>_xlfn.IFNA(VLOOKUP(CONCATENATE($W$5,$B28,$C28),[1]PCWA!$A$6:$N$198,14,FALSE),0)</f>
        <v>0</v>
      </c>
      <c r="W28" s="105">
        <f>_xlfn.IFNA(VLOOKUP(CONCATENATE($W$5,$B28,$C28),[1]PCWA!$A$6:$N$198,14,FALSE),0)</f>
        <v>0</v>
      </c>
      <c r="X28" s="105">
        <f>_xlfn.IFNA(VLOOKUP(CONCATENATE($X$5,$B28,$C28),GID!$A$6:$N$198,14,FALSE),0)</f>
        <v>0</v>
      </c>
      <c r="Y28" s="105"/>
      <c r="Z28" s="105"/>
      <c r="AA28" s="105"/>
      <c r="AB28" s="105"/>
      <c r="AC28" s="105"/>
      <c r="AD28" s="105">
        <f>_xlfn.IFNA(VLOOKUP(CONCATENATE($AD$5,$B28,$C28),Spare5!$A$6:$N$197,14,FALSE),0)</f>
        <v>0</v>
      </c>
      <c r="AE28" s="106">
        <f>_xlfn.IFNA(VLOOKUP(CONCATENATE($AE$5,$B28,$C28),'23SC'!$A$6:$N$231,14,FALSE),0)</f>
        <v>0</v>
      </c>
      <c r="AF28" s="123"/>
    </row>
    <row r="29" spans="1:32" x14ac:dyDescent="0.25">
      <c r="A29" s="492"/>
      <c r="B29" s="100"/>
      <c r="C29" s="107"/>
      <c r="D29" s="101"/>
      <c r="E29" s="108"/>
      <c r="F29" s="104"/>
      <c r="G29" s="102"/>
      <c r="H29" s="103"/>
      <c r="I29" s="104"/>
      <c r="J29" s="377">
        <f>_xlfn.IFNA(VLOOKUP(CONCATENATE($J$5,$B29,$C29),CAP!$A$6:$N$200,14,FALSE),0)</f>
        <v>0</v>
      </c>
      <c r="K29" s="105">
        <f>_xlfn.IFNA(VLOOKUP(CONCATENATE($K$5,$B29,$C29),ALB!$A$6:$N$200,14,FALSE),0)</f>
        <v>0</v>
      </c>
      <c r="L29" s="105">
        <f>_xlfn.IFNA(VLOOKUP(CONCATENATE($L$5,$B29,$C29),'ESP1'!$A$6:$N$200,14,FALSE),0)</f>
        <v>0</v>
      </c>
      <c r="M29" s="105">
        <f>_xlfn.IFNA(VLOOKUP(CONCATENATE($M$5,$B29,$C29),DARD!$A$6:$N$135,14,FALSE),0)</f>
        <v>0</v>
      </c>
      <c r="N29" s="105">
        <f>_xlfn.IFNA(VLOOKUP(CONCATENATE($N$5,$B29,$C29),AVON!$A$6:$N$144,14,FALSE),0)</f>
        <v>0</v>
      </c>
      <c r="O29" s="105">
        <f>_xlfn.IFNA(VLOOKUP(CONCATENATE($O$5,$B29,$C29),MUR!$A$6:$N$203,14,FALSE),0)</f>
        <v>0</v>
      </c>
      <c r="P29" s="105">
        <f>_xlfn.IFNA(VLOOKUP(CONCATENATE($P$5,$B29,$C29),BAL!$A$6:$N$200,14,FALSE),0)</f>
        <v>0</v>
      </c>
      <c r="Q29" s="105">
        <f>_xlfn.IFNA(VLOOKUP(CONCATENATE($Q$5,$B29,$C29),KAL!$A$6:$N$199,14,FALSE),0)</f>
        <v>0</v>
      </c>
      <c r="R29" s="105">
        <f>_xlfn.IFNA(VLOOKUP(CONCATENATE($R$5,$B29,$C29),KEL!$A$6:$N$200,14,FALSE),0)</f>
        <v>0</v>
      </c>
      <c r="S29" s="105">
        <f>_xlfn.IFNA(VLOOKUP(CONCATENATE($S$5,$B29,$C29),'ESP2'!$A$6:$N$194,14,FALSE),0)</f>
        <v>0</v>
      </c>
      <c r="T29" s="105">
        <f>_xlfn.IFNA(VLOOKUP(CONCATENATE($T$5,$B29,$C29),MOON!$A$8:$N$198,14,FALSE),0)</f>
        <v>0</v>
      </c>
      <c r="U29" s="105">
        <f>_xlfn.IFNA(VLOOKUP(CONCATENATE($U$5,$B29,$C29),DRY!$A$6:$N$198,14,FALSE),0)</f>
        <v>0</v>
      </c>
      <c r="V29" s="105">
        <f>_xlfn.IFNA(VLOOKUP(CONCATENATE($W$5,$B29,$C29),[1]PCWA!$A$6:$N$198,14,FALSE),0)</f>
        <v>0</v>
      </c>
      <c r="W29" s="105">
        <f>_xlfn.IFNA(VLOOKUP(CONCATENATE($W$5,$B29,$C29),[1]PCWA!$A$6:$N$198,14,FALSE),0)</f>
        <v>0</v>
      </c>
      <c r="X29" s="105">
        <f>_xlfn.IFNA(VLOOKUP(CONCATENATE($X$5,$B29,$C29),GID!$A$6:$N$198,14,FALSE),0)</f>
        <v>0</v>
      </c>
      <c r="Y29" s="105"/>
      <c r="Z29" s="105"/>
      <c r="AA29" s="105"/>
      <c r="AB29" s="105"/>
      <c r="AC29" s="105"/>
      <c r="AD29" s="105">
        <f>_xlfn.IFNA(VLOOKUP(CONCATENATE($AD$5,$B29,$C29),Spare5!$A$6:$N$197,14,FALSE),0)</f>
        <v>0</v>
      </c>
      <c r="AE29" s="106">
        <f>_xlfn.IFNA(VLOOKUP(CONCATENATE($AE$5,$B29,$C29),'23SC'!$A$6:$N$231,14,FALSE),0)</f>
        <v>0</v>
      </c>
      <c r="AF29" s="123"/>
    </row>
    <row r="30" spans="1:32" x14ac:dyDescent="0.25">
      <c r="A30" s="492"/>
      <c r="B30" s="100"/>
      <c r="C30" s="107"/>
      <c r="D30" s="107"/>
      <c r="E30" s="108"/>
      <c r="F30" s="104"/>
      <c r="G30" s="102"/>
      <c r="H30" s="103"/>
      <c r="I30" s="104"/>
      <c r="J30" s="377">
        <f>_xlfn.IFNA(VLOOKUP(CONCATENATE($J$5,$B30,$C30),CAP!$A$6:$N$200,14,FALSE),0)</f>
        <v>0</v>
      </c>
      <c r="K30" s="105">
        <f>_xlfn.IFNA(VLOOKUP(CONCATENATE($K$5,$B30,$C30),ALB!$A$6:$N$200,14,FALSE),0)</f>
        <v>0</v>
      </c>
      <c r="L30" s="105">
        <f>_xlfn.IFNA(VLOOKUP(CONCATENATE($L$5,$B30,$C30),'ESP1'!$A$6:$N$200,14,FALSE),0)</f>
        <v>0</v>
      </c>
      <c r="M30" s="105">
        <f>_xlfn.IFNA(VLOOKUP(CONCATENATE($M$5,$B30,$C30),DARD!$A$6:$N$135,14,FALSE),0)</f>
        <v>0</v>
      </c>
      <c r="N30" s="105">
        <f>_xlfn.IFNA(VLOOKUP(CONCATENATE($N$5,$B30,$C30),AVON!$A$6:$N$144,14,FALSE),0)</f>
        <v>0</v>
      </c>
      <c r="O30" s="105">
        <f>_xlfn.IFNA(VLOOKUP(CONCATENATE($O$5,$B30,$C30),MUR!$A$6:$N$203,14,FALSE),0)</f>
        <v>0</v>
      </c>
      <c r="P30" s="105">
        <f>_xlfn.IFNA(VLOOKUP(CONCATENATE($P$5,$B30,$C30),BAL!$A$6:$N$200,14,FALSE),0)</f>
        <v>0</v>
      </c>
      <c r="Q30" s="105">
        <f>_xlfn.IFNA(VLOOKUP(CONCATENATE($Q$5,$B30,$C30),KAL!$A$6:$N$199,14,FALSE),0)</f>
        <v>0</v>
      </c>
      <c r="R30" s="105">
        <f>_xlfn.IFNA(VLOOKUP(CONCATENATE($R$5,$B30,$C30),KEL!$A$6:$N$200,14,FALSE),0)</f>
        <v>0</v>
      </c>
      <c r="S30" s="105">
        <f>_xlfn.IFNA(VLOOKUP(CONCATENATE($S$5,$B30,$C30),'ESP2'!$A$6:$N$194,14,FALSE),0)</f>
        <v>0</v>
      </c>
      <c r="T30" s="105">
        <f>_xlfn.IFNA(VLOOKUP(CONCATENATE($T$5,$B30,$C30),MOON!$A$8:$N$198,14,FALSE),0)</f>
        <v>0</v>
      </c>
      <c r="U30" s="105">
        <f>_xlfn.IFNA(VLOOKUP(CONCATENATE($U$5,$B30,$C30),DRY!$A$8:$N$198,14,FALSE),0)</f>
        <v>0</v>
      </c>
      <c r="V30" s="105">
        <f>_xlfn.IFNA(VLOOKUP(CONCATENATE($W$5,$B30,$C30),[1]PCWA!$A$6:$N$198,14,FALSE),0)</f>
        <v>0</v>
      </c>
      <c r="W30" s="105">
        <f>_xlfn.IFNA(VLOOKUP(CONCATENATE($W$5,$B30,$C30),[1]PCWA!$A$6:$N$198,14,FALSE),0)</f>
        <v>0</v>
      </c>
      <c r="X30" s="105">
        <f>_xlfn.IFNA(VLOOKUP(CONCATENATE($X$5,$B30,$C30),GID!$A$6:$N$198,14,FALSE),0)</f>
        <v>0</v>
      </c>
      <c r="Y30" s="105"/>
      <c r="Z30" s="105"/>
      <c r="AA30" s="105"/>
      <c r="AB30" s="105"/>
      <c r="AC30" s="105"/>
      <c r="AD30" s="105">
        <f>_xlfn.IFNA(VLOOKUP(CONCATENATE($AD$5,$B30,$C30),Spare5!$A$6:$N$197,14,FALSE),0)</f>
        <v>0</v>
      </c>
      <c r="AE30" s="106">
        <f>_xlfn.IFNA(VLOOKUP(CONCATENATE($AE$5,$B30,$C30),'23SC'!$A$6:$N$231,14,FALSE),0)</f>
        <v>0</v>
      </c>
      <c r="AF30" s="122"/>
    </row>
    <row r="31" spans="1:32" x14ac:dyDescent="0.25">
      <c r="A31" s="492"/>
      <c r="B31" s="100"/>
      <c r="C31" s="107"/>
      <c r="D31" s="107"/>
      <c r="E31" s="108"/>
      <c r="F31" s="104"/>
      <c r="G31" s="102"/>
      <c r="H31" s="103"/>
      <c r="I31" s="104"/>
      <c r="J31" s="105">
        <f>_xlfn.IFNA(VLOOKUP(CONCATENATE($J$5,$B31,$C31),CAP!$A$6:$N$200,14,FALSE),0)</f>
        <v>0</v>
      </c>
      <c r="K31" s="105">
        <f>_xlfn.IFNA(VLOOKUP(CONCATENATE($K$5,$B31,$C31),ALB!$A$6:$N$200,14,FALSE),0)</f>
        <v>0</v>
      </c>
      <c r="L31" s="105">
        <f>_xlfn.IFNA(VLOOKUP(CONCATENATE($L$5,$B31,$C31),'ESP1'!$A$6:$N$200,14,FALSE),0)</f>
        <v>0</v>
      </c>
      <c r="M31" s="105">
        <f>_xlfn.IFNA(VLOOKUP(CONCATENATE($M$5,$B31,$C31),DARD!$A$6:$N$135,14,FALSE),0)</f>
        <v>0</v>
      </c>
      <c r="N31" s="105">
        <f>_xlfn.IFNA(VLOOKUP(CONCATENATE($N$5,$B31,$C31),AVON!$A$6:$N$144,14,FALSE),0)</f>
        <v>0</v>
      </c>
      <c r="O31" s="105">
        <f>_xlfn.IFNA(VLOOKUP(CONCATENATE($O$5,$B31,$C31),MUR!$A$6:$N$203,14,FALSE),0)</f>
        <v>0</v>
      </c>
      <c r="P31" s="105">
        <f>_xlfn.IFNA(VLOOKUP(CONCATENATE($P$5,$B31,$C31),BAL!$A$6:$N$200,14,FALSE),0)</f>
        <v>0</v>
      </c>
      <c r="Q31" s="105">
        <f>_xlfn.IFNA(VLOOKUP(CONCATENATE($Q$5,$B31,$C31),KAL!$A$6:$N$199,14,FALSE),0)</f>
        <v>0</v>
      </c>
      <c r="R31" s="105">
        <f>_xlfn.IFNA(VLOOKUP(CONCATENATE($R$5,$B31,$C31),KEL!$A$6:$N$200,14,FALSE),0)</f>
        <v>0</v>
      </c>
      <c r="S31" s="105">
        <f>_xlfn.IFNA(VLOOKUP(CONCATENATE($S$5,$B31,$C31),'ESP2'!$A$6:$N$194,14,FALSE),0)</f>
        <v>0</v>
      </c>
      <c r="T31" s="105">
        <f>_xlfn.IFNA(VLOOKUP(CONCATENATE($T$5,$B31,$C31),MOON!$A$8:$N$198,14,FALSE),0)</f>
        <v>0</v>
      </c>
      <c r="U31" s="105">
        <f>_xlfn.IFNA(VLOOKUP(CONCATENATE($U$5,$B31,$C31),DRY!$A$8:$N$198,14,FALSE),0)</f>
        <v>0</v>
      </c>
      <c r="V31" s="105">
        <f>_xlfn.IFNA(VLOOKUP(CONCATENATE($W$5,$B31,$C31),[1]PCWA!$A$6:$N$198,14,FALSE),0)</f>
        <v>0</v>
      </c>
      <c r="W31" s="105">
        <f>_xlfn.IFNA(VLOOKUP(CONCATENATE($W$5,$B31,$C31),[1]PCWA!$A$6:$N$198,14,FALSE),0)</f>
        <v>0</v>
      </c>
      <c r="X31" s="105">
        <f>_xlfn.IFNA(VLOOKUP(CONCATENATE($X$5,$B31,$C31),GID!$A$6:$N$198,14,FALSE),0)</f>
        <v>0</v>
      </c>
      <c r="Y31" s="105"/>
      <c r="Z31" s="105"/>
      <c r="AA31" s="105"/>
      <c r="AB31" s="105"/>
      <c r="AC31" s="105"/>
      <c r="AD31" s="105">
        <f>_xlfn.IFNA(VLOOKUP(CONCATENATE($AD$5,$B31,$C31),Spare5!$A$6:$N$197,14,FALSE),0)</f>
        <v>0</v>
      </c>
      <c r="AE31" s="106">
        <f>_xlfn.IFNA(VLOOKUP(CONCATENATE($AE$5,$B31,$C31),'23SC'!$A$6:$N$231,14,FALSE),0)</f>
        <v>0</v>
      </c>
      <c r="AF31" s="122"/>
    </row>
    <row r="32" spans="1:32" x14ac:dyDescent="0.25">
      <c r="A32" s="492"/>
      <c r="B32" s="100"/>
      <c r="C32" s="107"/>
      <c r="D32" s="107"/>
      <c r="E32" s="108"/>
      <c r="F32" s="104"/>
      <c r="G32" s="102"/>
      <c r="H32" s="103"/>
      <c r="I32" s="104"/>
      <c r="J32" s="105">
        <f>_xlfn.IFNA(VLOOKUP(CONCATENATE($J$5,$B32,$C32),CAP!$A$6:$N$200,14,FALSE),0)</f>
        <v>0</v>
      </c>
      <c r="K32" s="105">
        <f>_xlfn.IFNA(VLOOKUP(CONCATENATE($K$5,$B32,$C32),ALB!$A$6:$N$200,14,FALSE),0)</f>
        <v>0</v>
      </c>
      <c r="L32" s="105">
        <f>_xlfn.IFNA(VLOOKUP(CONCATENATE($L$5,$B32,$C32),'ESP1'!$A$6:$N$200,14,FALSE),0)</f>
        <v>0</v>
      </c>
      <c r="M32" s="105">
        <f>_xlfn.IFNA(VLOOKUP(CONCATENATE($M$5,$B32,$C32),DARD!$A$6:$N$135,14,FALSE),0)</f>
        <v>0</v>
      </c>
      <c r="N32" s="105">
        <f>_xlfn.IFNA(VLOOKUP(CONCATENATE($N$5,$B32,$C32),AVON!$A$6:$N$144,14,FALSE),0)</f>
        <v>0</v>
      </c>
      <c r="O32" s="105">
        <f>_xlfn.IFNA(VLOOKUP(CONCATENATE($O$5,$B32,$C32),MUR!$A$6:$N$203,14,FALSE),0)</f>
        <v>0</v>
      </c>
      <c r="P32" s="105">
        <f>_xlfn.IFNA(VLOOKUP(CONCATENATE($P$5,$B32,$C32),BAL!$A$6:$N$200,14,FALSE),0)</f>
        <v>0</v>
      </c>
      <c r="Q32" s="105">
        <f>_xlfn.IFNA(VLOOKUP(CONCATENATE($Q$5,$B32,$C32),KAL!$A$6:$N$199,14,FALSE),0)</f>
        <v>0</v>
      </c>
      <c r="R32" s="105">
        <f>_xlfn.IFNA(VLOOKUP(CONCATENATE($R$5,$B32,$C32),KEL!$A$6:$N$200,14,FALSE),0)</f>
        <v>0</v>
      </c>
      <c r="S32" s="105">
        <f>_xlfn.IFNA(VLOOKUP(CONCATENATE($S$5,$B32,$C32),'ESP2'!$A$6:$N$194,14,FALSE),0)</f>
        <v>0</v>
      </c>
      <c r="T32" s="105">
        <f>_xlfn.IFNA(VLOOKUP(CONCATENATE($T$5,$B32,$C32),MOON!$A$8:$N$198,14,FALSE),0)</f>
        <v>0</v>
      </c>
      <c r="U32" s="105">
        <f>_xlfn.IFNA(VLOOKUP(CONCATENATE($U$5,$B32,$C32),DRY!$A$8:$N$198,14,FALSE),0)</f>
        <v>0</v>
      </c>
      <c r="V32" s="105">
        <f>_xlfn.IFNA(VLOOKUP(CONCATENATE($W$5,$B32,$C32),[1]PCWA!$A$6:$N$198,14,FALSE),0)</f>
        <v>0</v>
      </c>
      <c r="W32" s="105">
        <f>_xlfn.IFNA(VLOOKUP(CONCATENATE($W$5,$B32,$C32),[1]PCWA!$A$6:$N$198,14,FALSE),0)</f>
        <v>0</v>
      </c>
      <c r="X32" s="105">
        <f>_xlfn.IFNA(VLOOKUP(CONCATENATE($X$5,$B32,$C32),GID!$A$6:$N$198,14,FALSE),0)</f>
        <v>0</v>
      </c>
      <c r="Y32" s="327"/>
      <c r="Z32" s="105"/>
      <c r="AA32" s="105"/>
      <c r="AB32" s="105"/>
      <c r="AC32" s="105"/>
      <c r="AD32" s="105">
        <f>_xlfn.IFNA(VLOOKUP(CONCATENATE($AD$5,$B32,$C32),Spare5!$A$6:$N$197,14,FALSE),0)</f>
        <v>0</v>
      </c>
      <c r="AE32" s="106">
        <f>_xlfn.IFNA(VLOOKUP(CONCATENATE($AE$5,$B32,$C32),'23SC'!$A$6:$N$231,14,FALSE),0)</f>
        <v>0</v>
      </c>
      <c r="AF32" s="122"/>
    </row>
    <row r="33" spans="1:32" s="3" customFormat="1" x14ac:dyDescent="0.25">
      <c r="A33" s="492"/>
      <c r="B33" s="100"/>
      <c r="C33" s="107"/>
      <c r="D33" s="107"/>
      <c r="E33" s="108"/>
      <c r="F33" s="104"/>
      <c r="G33" s="102"/>
      <c r="H33" s="103"/>
      <c r="I33" s="104"/>
      <c r="J33" s="105">
        <f>_xlfn.IFNA(VLOOKUP(CONCATENATE($J$5,$B33,$C33),CAP!$A$6:$N$200,14,FALSE),0)</f>
        <v>0</v>
      </c>
      <c r="K33" s="105">
        <f>_xlfn.IFNA(VLOOKUP(CONCATENATE($K$5,$B33,$C33),ALB!$A$6:$N$200,14,FALSE),0)</f>
        <v>0</v>
      </c>
      <c r="L33" s="105">
        <f>_xlfn.IFNA(VLOOKUP(CONCATENATE($L$5,$B33,$C33),'ESP1'!$A$6:$N$200,14,FALSE),0)</f>
        <v>0</v>
      </c>
      <c r="M33" s="105">
        <f>_xlfn.IFNA(VLOOKUP(CONCATENATE($M$5,$B33,$C33),DARD!$A$6:$N$135,14,FALSE),0)</f>
        <v>0</v>
      </c>
      <c r="N33" s="105">
        <f>_xlfn.IFNA(VLOOKUP(CONCATENATE($N$5,$B33,$C33),AVON!$A$6:$N$144,14,FALSE),0)</f>
        <v>0</v>
      </c>
      <c r="O33" s="105">
        <f>_xlfn.IFNA(VLOOKUP(CONCATENATE($O$5,$B33,$C33),MUR!$A$6:$N$203,14,FALSE),0)</f>
        <v>0</v>
      </c>
      <c r="P33" s="105">
        <f>_xlfn.IFNA(VLOOKUP(CONCATENATE($P$5,$B33,$C33),BAL!$A$6:$N$200,14,FALSE),0)</f>
        <v>0</v>
      </c>
      <c r="Q33" s="105">
        <f>_xlfn.IFNA(VLOOKUP(CONCATENATE($Q$5,$B33,$C33),KAL!$A$6:$N$199,14,FALSE),0)</f>
        <v>0</v>
      </c>
      <c r="R33" s="105">
        <f>_xlfn.IFNA(VLOOKUP(CONCATENATE($R$5,$B33,$C33),KEL!$A$6:$N$200,14,FALSE),0)</f>
        <v>0</v>
      </c>
      <c r="S33" s="105">
        <f>_xlfn.IFNA(VLOOKUP(CONCATENATE($S$5,$B33,$C33),'ESP2'!$A$6:$N$194,14,FALSE),0)</f>
        <v>0</v>
      </c>
      <c r="T33" s="105">
        <f>_xlfn.IFNA(VLOOKUP(CONCATENATE($T$5,$B33,$C33),MOON!$A$8:$N$198,14,FALSE),0)</f>
        <v>0</v>
      </c>
      <c r="U33" s="105">
        <f>_xlfn.IFNA(VLOOKUP(CONCATENATE($U$5,$B33,$C33),DRY!$A$8:$N$198,14,FALSE),0)</f>
        <v>0</v>
      </c>
      <c r="V33" s="105">
        <f>_xlfn.IFNA(VLOOKUP(CONCATENATE($W$5,$B33,$C33),[1]PCWA!$A$6:$N$198,14,FALSE),0)</f>
        <v>0</v>
      </c>
      <c r="W33" s="105">
        <f>_xlfn.IFNA(VLOOKUP(CONCATENATE($W$5,$B33,$C33),[1]PCWA!$A$6:$N$198,14,FALSE),0)</f>
        <v>0</v>
      </c>
      <c r="X33" s="105">
        <f>_xlfn.IFNA(VLOOKUP(CONCATENATE($X$5,$B33,$C33),GID!$A$6:$N$198,14,FALSE),0)</f>
        <v>0</v>
      </c>
      <c r="Y33" s="105"/>
      <c r="Z33" s="105"/>
      <c r="AA33" s="105"/>
      <c r="AB33" s="105"/>
      <c r="AC33" s="105"/>
      <c r="AD33" s="105">
        <f>_xlfn.IFNA(VLOOKUP(CONCATENATE($AD$5,$B33,$C33),Spare5!$A$6:$N$197,14,FALSE),0)</f>
        <v>0</v>
      </c>
      <c r="AE33" s="106">
        <f>_xlfn.IFNA(VLOOKUP(CONCATENATE($AE$5,$B33,$C33),'23SC'!$A$6:$N$231,14,FALSE),0)</f>
        <v>0</v>
      </c>
      <c r="AF33" s="123"/>
    </row>
    <row r="34" spans="1:32" x14ac:dyDescent="0.25">
      <c r="A34" s="492"/>
      <c r="B34" s="100"/>
      <c r="C34" s="107"/>
      <c r="D34" s="107"/>
      <c r="E34" s="108"/>
      <c r="F34" s="104"/>
      <c r="G34" s="102"/>
      <c r="H34" s="103"/>
      <c r="I34" s="104"/>
      <c r="J34" s="105">
        <f>_xlfn.IFNA(VLOOKUP(CONCATENATE($J$5,$B34,$C34),CAP!$A$6:$N$200,14,FALSE),0)</f>
        <v>0</v>
      </c>
      <c r="K34" s="105">
        <f>_xlfn.IFNA(VLOOKUP(CONCATENATE($K$5,$B34,$C34),ALB!$A$6:$N$200,14,FALSE),0)</f>
        <v>0</v>
      </c>
      <c r="L34" s="105">
        <f>_xlfn.IFNA(VLOOKUP(CONCATENATE($L$5,$B34,$C34),'ESP1'!$A$6:$N$200,14,FALSE),0)</f>
        <v>0</v>
      </c>
      <c r="M34" s="105">
        <f>_xlfn.IFNA(VLOOKUP(CONCATENATE($M$5,$B34,$C34),DARD!$A$6:$N$135,14,FALSE),0)</f>
        <v>0</v>
      </c>
      <c r="N34" s="105">
        <f>_xlfn.IFNA(VLOOKUP(CONCATENATE($N$5,$B34,$C34),AVON!$A$6:$N$144,14,FALSE),0)</f>
        <v>0</v>
      </c>
      <c r="O34" s="105">
        <f>_xlfn.IFNA(VLOOKUP(CONCATENATE($O$5,$B34,$C34),MUR!$A$6:$N$203,14,FALSE),0)</f>
        <v>0</v>
      </c>
      <c r="P34" s="105">
        <f>_xlfn.IFNA(VLOOKUP(CONCATENATE($P$5,$B34,$C34),BAL!$A$6:$N$200,14,FALSE),0)</f>
        <v>0</v>
      </c>
      <c r="Q34" s="105">
        <f>_xlfn.IFNA(VLOOKUP(CONCATENATE($Q$5,$B34,$C34),KAL!$A$6:$N$199,14,FALSE),0)</f>
        <v>0</v>
      </c>
      <c r="R34" s="105">
        <f>_xlfn.IFNA(VLOOKUP(CONCATENATE($R$5,$B34,$C34),KEL!$A$6:$N$200,14,FALSE),0)</f>
        <v>0</v>
      </c>
      <c r="S34" s="105">
        <f>_xlfn.IFNA(VLOOKUP(CONCATENATE($S$5,$B34,$C34),'ESP2'!$A$6:$N$194,14,FALSE),0)</f>
        <v>0</v>
      </c>
      <c r="T34" s="105">
        <f>_xlfn.IFNA(VLOOKUP(CONCATENATE($T$5,$B34,$C34),MOON!$A$8:$N$198,14,FALSE),0)</f>
        <v>0</v>
      </c>
      <c r="U34" s="105">
        <f>_xlfn.IFNA(VLOOKUP(CONCATENATE($U$5,$B34,$C34),DRY!$A$8:$N$198,14,FALSE),0)</f>
        <v>0</v>
      </c>
      <c r="V34" s="105">
        <f>_xlfn.IFNA(VLOOKUP(CONCATENATE($W$5,$B34,$C34),[1]PCWA!$A$6:$N$198,14,FALSE),0)</f>
        <v>0</v>
      </c>
      <c r="W34" s="105">
        <f>_xlfn.IFNA(VLOOKUP(CONCATENATE($W$5,$B34,$C34),[1]PCWA!$A$6:$N$198,14,FALSE),0)</f>
        <v>0</v>
      </c>
      <c r="X34" s="105">
        <f>_xlfn.IFNA(VLOOKUP(CONCATENATE($X$5,$B34,$C34),GID!$A$6:$N$198,14,FALSE),0)</f>
        <v>0</v>
      </c>
      <c r="Y34" s="105"/>
      <c r="Z34" s="105"/>
      <c r="AA34" s="105"/>
      <c r="AB34" s="105"/>
      <c r="AC34" s="105"/>
      <c r="AD34" s="105">
        <f>_xlfn.IFNA(VLOOKUP(CONCATENATE($AD$5,$B34,$C34),Spare5!$A$6:$N$197,14,FALSE),0)</f>
        <v>0</v>
      </c>
      <c r="AE34" s="106">
        <f>_xlfn.IFNA(VLOOKUP(CONCATENATE($AE$5,$B34,$C34),'23SC'!$A$6:$N$231,14,FALSE),0)</f>
        <v>0</v>
      </c>
      <c r="AF34" s="123"/>
    </row>
    <row r="35" spans="1:32" x14ac:dyDescent="0.25">
      <c r="A35" s="492"/>
      <c r="B35" s="100"/>
      <c r="C35" s="107"/>
      <c r="D35" s="107"/>
      <c r="E35" s="108"/>
      <c r="F35" s="104"/>
      <c r="G35" s="102"/>
      <c r="H35" s="103"/>
      <c r="I35" s="104"/>
      <c r="J35" s="105">
        <f>_xlfn.IFNA(VLOOKUP(CONCATENATE($J$5,$B35,$C35),CAP!$A$6:$N$200,14,FALSE),0)</f>
        <v>0</v>
      </c>
      <c r="K35" s="105">
        <f>_xlfn.IFNA(VLOOKUP(CONCATENATE($K$5,$B35,$C35),ALB!$A$6:$N$200,14,FALSE),0)</f>
        <v>0</v>
      </c>
      <c r="L35" s="105">
        <f>_xlfn.IFNA(VLOOKUP(CONCATENATE($L$5,$B35,$C35),'ESP1'!$A$6:$N$200,14,FALSE),0)</f>
        <v>0</v>
      </c>
      <c r="M35" s="105">
        <f>_xlfn.IFNA(VLOOKUP(CONCATENATE($M$5,$B35,$C35),DARD!$A$6:$N$135,14,FALSE),0)</f>
        <v>0</v>
      </c>
      <c r="N35" s="105">
        <f>_xlfn.IFNA(VLOOKUP(CONCATENATE($N$5,$B35,$C35),AVON!$A$6:$N$144,14,FALSE),0)</f>
        <v>0</v>
      </c>
      <c r="O35" s="105">
        <f>_xlfn.IFNA(VLOOKUP(CONCATENATE($O$5,$B35,$C35),MUR!$A$6:$N$203,14,FALSE),0)</f>
        <v>0</v>
      </c>
      <c r="P35" s="105">
        <f>_xlfn.IFNA(VLOOKUP(CONCATENATE($P$5,$B35,$C35),BAL!$A$6:$N$200,14,FALSE),0)</f>
        <v>0</v>
      </c>
      <c r="Q35" s="105">
        <f>_xlfn.IFNA(VLOOKUP(CONCATENATE($Q$5,$B35,$C35),KAL!$A$6:$N$199,14,FALSE),0)</f>
        <v>0</v>
      </c>
      <c r="R35" s="105">
        <f>_xlfn.IFNA(VLOOKUP(CONCATENATE($R$5,$B35,$C35),KEL!$A$6:$N$200,14,FALSE),0)</f>
        <v>0</v>
      </c>
      <c r="S35" s="105">
        <f>_xlfn.IFNA(VLOOKUP(CONCATENATE($S$5,$B35,$C35),'ESP2'!$A$6:$N$194,14,FALSE),0)</f>
        <v>0</v>
      </c>
      <c r="T35" s="105">
        <f>_xlfn.IFNA(VLOOKUP(CONCATENATE($T$5,$B35,$C35),MOON!$A$8:$N$198,14,FALSE),0)</f>
        <v>0</v>
      </c>
      <c r="U35" s="105">
        <f>_xlfn.IFNA(VLOOKUP(CONCATENATE($U$5,$B35,$C35),DRY!$A$8:$N$198,14,FALSE),0)</f>
        <v>0</v>
      </c>
      <c r="V35" s="105">
        <f>_xlfn.IFNA(VLOOKUP(CONCATENATE($W$5,$B35,$C35),[1]PCWA!$A$6:$N$198,14,FALSE),0)</f>
        <v>0</v>
      </c>
      <c r="W35" s="105">
        <f>_xlfn.IFNA(VLOOKUP(CONCATENATE($W$5,$B35,$C35),[1]PCWA!$A$6:$N$198,14,FALSE),0)</f>
        <v>0</v>
      </c>
      <c r="X35" s="105">
        <f>_xlfn.IFNA(VLOOKUP(CONCATENATE($X$5,$B35,$C35),GID!$A$6:$N$198,14,FALSE),0)</f>
        <v>0</v>
      </c>
      <c r="Y35" s="105"/>
      <c r="Z35" s="105"/>
      <c r="AA35" s="105"/>
      <c r="AB35" s="105"/>
      <c r="AC35" s="105"/>
      <c r="AD35" s="105">
        <f>_xlfn.IFNA(VLOOKUP(CONCATENATE($AD$5,$B35,$C35),Spare5!$A$6:$N$197,14,FALSE),0)</f>
        <v>0</v>
      </c>
      <c r="AE35" s="106">
        <f>_xlfn.IFNA(VLOOKUP(CONCATENATE($AE$5,$B35,$C35),'23SC'!$A$6:$N$231,14,FALSE),0)</f>
        <v>0</v>
      </c>
      <c r="AF35" s="123"/>
    </row>
    <row r="36" spans="1:32" x14ac:dyDescent="0.25">
      <c r="A36" s="492"/>
      <c r="B36" s="100"/>
      <c r="C36" s="107"/>
      <c r="D36" s="107"/>
      <c r="E36" s="108"/>
      <c r="F36" s="104"/>
      <c r="G36" s="102"/>
      <c r="H36" s="103"/>
      <c r="I36" s="104"/>
      <c r="J36" s="105">
        <f>_xlfn.IFNA(VLOOKUP(CONCATENATE($J$5,$B36,$C36),CAP!$A$6:$N$200,14,FALSE),0)</f>
        <v>0</v>
      </c>
      <c r="K36" s="105">
        <f>_xlfn.IFNA(VLOOKUP(CONCATENATE($K$5,$B36,$C36),ALB!$A$6:$N$200,14,FALSE),0)</f>
        <v>0</v>
      </c>
      <c r="L36" s="105">
        <f>_xlfn.IFNA(VLOOKUP(CONCATENATE($L$5,$B36,$C36),'ESP1'!$A$6:$N$200,14,FALSE),0)</f>
        <v>0</v>
      </c>
      <c r="M36" s="105">
        <f>_xlfn.IFNA(VLOOKUP(CONCATENATE($M$5,$B36,$C36),DARD!$A$6:$N$135,14,FALSE),0)</f>
        <v>0</v>
      </c>
      <c r="N36" s="105">
        <f>_xlfn.IFNA(VLOOKUP(CONCATENATE($N$5,$B36,$C36),AVON!$A$6:$N$144,14,FALSE),0)</f>
        <v>0</v>
      </c>
      <c r="O36" s="105">
        <f>_xlfn.IFNA(VLOOKUP(CONCATENATE($O$5,$B36,$C36),MUR!$A$6:$N$203,14,FALSE),0)</f>
        <v>0</v>
      </c>
      <c r="P36" s="105">
        <f>_xlfn.IFNA(VLOOKUP(CONCATENATE($P$5,$B36,$C36),BAL!$A$6:$N$200,14,FALSE),0)</f>
        <v>0</v>
      </c>
      <c r="Q36" s="105">
        <f>_xlfn.IFNA(VLOOKUP(CONCATENATE($Q$5,$B36,$C36),KAL!$A$6:$N$199,14,FALSE),0)</f>
        <v>0</v>
      </c>
      <c r="R36" s="105">
        <f>_xlfn.IFNA(VLOOKUP(CONCATENATE($R$5,$B36,$C36),KEL!$A$6:$N$200,14,FALSE),0)</f>
        <v>0</v>
      </c>
      <c r="S36" s="105">
        <f>_xlfn.IFNA(VLOOKUP(CONCATENATE($S$5,$B36,$C36),'ESP2'!$A$6:$N$194,14,FALSE),0)</f>
        <v>0</v>
      </c>
      <c r="T36" s="105">
        <f>_xlfn.IFNA(VLOOKUP(CONCATENATE($T$5,$B36,$C36),MOON!$A$8:$N$198,14,FALSE),0)</f>
        <v>0</v>
      </c>
      <c r="U36" s="105">
        <f>_xlfn.IFNA(VLOOKUP(CONCATENATE($U$5,$B36,$C36),DRY!$A$8:$N$198,14,FALSE),0)</f>
        <v>0</v>
      </c>
      <c r="V36" s="105">
        <f>_xlfn.IFNA(VLOOKUP(CONCATENATE($W$5,$B36,$C36),[1]PCWA!$A$6:$N$198,14,FALSE),0)</f>
        <v>0</v>
      </c>
      <c r="W36" s="105">
        <f>_xlfn.IFNA(VLOOKUP(CONCATENATE($W$5,$B36,$C36),[1]PCWA!$A$6:$N$198,14,FALSE),0)</f>
        <v>0</v>
      </c>
      <c r="X36" s="105">
        <f>_xlfn.IFNA(VLOOKUP(CONCATENATE($X$5,$B36,$C36),'ESP2'!$A$6:$N$191,14,FALSE),0)</f>
        <v>0</v>
      </c>
      <c r="Y36" s="105"/>
      <c r="Z36" s="105"/>
      <c r="AA36" s="105"/>
      <c r="AB36" s="105"/>
      <c r="AC36" s="105"/>
      <c r="AD36" s="105">
        <f>_xlfn.IFNA(VLOOKUP(CONCATENATE($AD$5,$B36,$C36),Spare5!$A$6:$N$197,14,FALSE),0)</f>
        <v>0</v>
      </c>
      <c r="AE36" s="106">
        <f>_xlfn.IFNA(VLOOKUP(CONCATENATE($AE$5,$B36,$C36),'23SC'!$A$6:$N$231,14,FALSE),0)</f>
        <v>0</v>
      </c>
      <c r="AF36" s="123"/>
    </row>
    <row r="37" spans="1:32" x14ac:dyDescent="0.25">
      <c r="A37" s="492"/>
      <c r="B37" s="100"/>
      <c r="C37" s="107"/>
      <c r="D37" s="101"/>
      <c r="E37" s="108"/>
      <c r="F37" s="104"/>
      <c r="G37" s="102"/>
      <c r="H37" s="103"/>
      <c r="I37" s="104"/>
      <c r="J37" s="105">
        <f>_xlfn.IFNA(VLOOKUP(CONCATENATE($J$5,$B37,$C37),CAP!$A$6:$N$200,14,FALSE),0)</f>
        <v>0</v>
      </c>
      <c r="K37" s="105">
        <f>_xlfn.IFNA(VLOOKUP(CONCATENATE($K$5,$B37,$C37),ALB!$A$6:$N$200,14,FALSE),0)</f>
        <v>0</v>
      </c>
      <c r="L37" s="105">
        <f>_xlfn.IFNA(VLOOKUP(CONCATENATE($L$5,$B37,$C37),'ESP1'!$A$6:$N$200,14,FALSE),0)</f>
        <v>0</v>
      </c>
      <c r="M37" s="105">
        <f>_xlfn.IFNA(VLOOKUP(CONCATENATE($M$5,$B37,$C37),DARD!$A$6:$N$135,14,FALSE),0)</f>
        <v>0</v>
      </c>
      <c r="N37" s="105">
        <f>_xlfn.IFNA(VLOOKUP(CONCATENATE($N$5,$B37,$C37),AVON!$A$6:$N$144,14,FALSE),0)</f>
        <v>0</v>
      </c>
      <c r="O37" s="105">
        <f>_xlfn.IFNA(VLOOKUP(CONCATENATE($O$5,$B37,$C37),MUR!$A$6:$N$203,14,FALSE),0)</f>
        <v>0</v>
      </c>
      <c r="P37" s="105">
        <f>_xlfn.IFNA(VLOOKUP(CONCATENATE($P$5,$B37,$C37),BAL!$A$6:$N$200,14,FALSE),0)</f>
        <v>0</v>
      </c>
      <c r="Q37" s="105">
        <f>_xlfn.IFNA(VLOOKUP(CONCATENATE($Q$5,$B37,$C37),KAL!$A$6:$N$199,14,FALSE),0)</f>
        <v>0</v>
      </c>
      <c r="R37" s="105">
        <f>_xlfn.IFNA(VLOOKUP(CONCATENATE($R$5,$B37,$C37),KEL!$A$6:$N$200,14,FALSE),0)</f>
        <v>0</v>
      </c>
      <c r="S37" s="105">
        <f>_xlfn.IFNA(VLOOKUP(CONCATENATE($S$5,$B37,$C37),'ESP2'!$A$6:$N$194,14,FALSE),0)</f>
        <v>0</v>
      </c>
      <c r="T37" s="105">
        <f>_xlfn.IFNA(VLOOKUP(CONCATENATE($T$5,$B37,$C37),MOON!$A$8:$N$198,14,FALSE),0)</f>
        <v>0</v>
      </c>
      <c r="U37" s="105">
        <f>_xlfn.IFNA(VLOOKUP(CONCATENATE($U$5,$B37,$C37),DRY!$A$8:$N$198,14,FALSE),0)</f>
        <v>0</v>
      </c>
      <c r="V37" s="105">
        <f>_xlfn.IFNA(VLOOKUP(CONCATENATE($W$5,$B37,$C37),[1]PCWA!$A$6:$N$198,14,FALSE),0)</f>
        <v>0</v>
      </c>
      <c r="W37" s="105">
        <f>_xlfn.IFNA(VLOOKUP(CONCATENATE($W$5,$B37,$C37),[1]PCWA!$A$6:$N$198,14,FALSE),0)</f>
        <v>0</v>
      </c>
      <c r="X37" s="105">
        <f>_xlfn.IFNA(VLOOKUP(CONCATENATE($X$5,$B37,$C37),KEL!$A$6:$N$195,14,FALSE),0)</f>
        <v>0</v>
      </c>
      <c r="Y37" s="105"/>
      <c r="Z37" s="105"/>
      <c r="AA37" s="105"/>
      <c r="AB37" s="105"/>
      <c r="AC37" s="105"/>
      <c r="AD37" s="105">
        <f>_xlfn.IFNA(VLOOKUP(CONCATENATE($AD$5,$B37,$C37),Spare5!$A$6:$N$197,14,FALSE),0)</f>
        <v>0</v>
      </c>
      <c r="AE37" s="106">
        <f>_xlfn.IFNA(VLOOKUP(CONCATENATE($AE$5,$B37,$C37),'23SC'!$A$6:$N$231,14,FALSE),0)</f>
        <v>0</v>
      </c>
      <c r="AF37" s="123"/>
    </row>
    <row r="38" spans="1:32" x14ac:dyDescent="0.25">
      <c r="A38" s="492"/>
      <c r="B38" s="100"/>
      <c r="C38" s="107"/>
      <c r="D38" s="107"/>
      <c r="E38" s="108"/>
      <c r="F38" s="104"/>
      <c r="G38" s="102"/>
      <c r="H38" s="103"/>
      <c r="I38" s="104"/>
      <c r="J38" s="105">
        <f>_xlfn.IFNA(VLOOKUP(CONCATENATE($J$5,$B38,$C38),CAP!$A$6:$N$200,14,FALSE),0)</f>
        <v>0</v>
      </c>
      <c r="K38" s="105">
        <f>_xlfn.IFNA(VLOOKUP(CONCATENATE($K$5,$B38,$C38),ALB!$A$6:$N$200,14,FALSE),0)</f>
        <v>0</v>
      </c>
      <c r="L38" s="105">
        <f>_xlfn.IFNA(VLOOKUP(CONCATENATE($L$5,$B38,$C38),'ESP1'!$A$6:$N$200,14,FALSE),0)</f>
        <v>0</v>
      </c>
      <c r="M38" s="105">
        <f>_xlfn.IFNA(VLOOKUP(CONCATENATE($M$5,$B38,$C38),DARD!$A$6:$N$135,14,FALSE),0)</f>
        <v>0</v>
      </c>
      <c r="N38" s="105">
        <f>_xlfn.IFNA(VLOOKUP(CONCATENATE($N$5,$B38,$C38),AVON!$A$6:$N$144,14,FALSE),0)</f>
        <v>0</v>
      </c>
      <c r="O38" s="105">
        <f>_xlfn.IFNA(VLOOKUP(CONCATENATE($O$5,$B38,$C38),MUR!$A$6:$N$203,14,FALSE),0)</f>
        <v>0</v>
      </c>
      <c r="P38" s="105">
        <f>_xlfn.IFNA(VLOOKUP(CONCATENATE($P$5,$B38,$C38),BAL!$A$6:$N$200,14,FALSE),0)</f>
        <v>0</v>
      </c>
      <c r="Q38" s="105">
        <f>_xlfn.IFNA(VLOOKUP(CONCATENATE($Q$5,$B38,$C38),KAL!$A$6:$N$199,14,FALSE),0)</f>
        <v>0</v>
      </c>
      <c r="R38" s="105">
        <f>_xlfn.IFNA(VLOOKUP(CONCATENATE($R$5,$B38,$C38),KEL!$A$6:$N$200,14,FALSE),0)</f>
        <v>0</v>
      </c>
      <c r="S38" s="105">
        <f>_xlfn.IFNA(VLOOKUP(CONCATENATE($S$5,$B38,$C38),'ESP2'!$A$6:$N$194,14,FALSE),0)</f>
        <v>0</v>
      </c>
      <c r="T38" s="105">
        <f>_xlfn.IFNA(VLOOKUP(CONCATENATE($T$5,$B38,$C38),MOON!$A$8:$N$198,14,FALSE),0)</f>
        <v>0</v>
      </c>
      <c r="U38" s="105">
        <f>_xlfn.IFNA(VLOOKUP(CONCATENATE($U$5,$B38,$C38),DRY!$A$8:$N$198,14,FALSE),0)</f>
        <v>0</v>
      </c>
      <c r="V38" s="105">
        <f>_xlfn.IFNA(VLOOKUP(CONCATENATE($W$5,$B38,$C38),[1]PCWA!$A$6:$N$198,14,FALSE),0)</f>
        <v>0</v>
      </c>
      <c r="W38" s="105">
        <f>_xlfn.IFNA(VLOOKUP(CONCATENATE($W$5,$B38,$C38),[1]PCWA!$A$6:$N$198,14,FALSE),0)</f>
        <v>0</v>
      </c>
      <c r="X38" s="105">
        <f>_xlfn.IFNA(VLOOKUP(CONCATENATE($X$5,$B38,$C38),KEL!$A$6:$N$195,14,FALSE),0)</f>
        <v>0</v>
      </c>
      <c r="Y38" s="105"/>
      <c r="Z38" s="105"/>
      <c r="AA38" s="105"/>
      <c r="AB38" s="105"/>
      <c r="AC38" s="105"/>
      <c r="AD38" s="105">
        <f>_xlfn.IFNA(VLOOKUP(CONCATENATE($AD$5,$B38,$C38),Spare5!$A$6:$N$197,14,FALSE),0)</f>
        <v>0</v>
      </c>
      <c r="AE38" s="106">
        <f>_xlfn.IFNA(VLOOKUP(CONCATENATE($AE$5,$B38,$C38),'23SC'!$A$6:$N$231,14,FALSE),0)</f>
        <v>0</v>
      </c>
      <c r="AF38" s="123"/>
    </row>
    <row r="39" spans="1:32" x14ac:dyDescent="0.25">
      <c r="A39" s="492"/>
      <c r="B39" s="100"/>
      <c r="C39" s="107"/>
      <c r="D39" s="107"/>
      <c r="E39" s="108"/>
      <c r="F39" s="104"/>
      <c r="G39" s="102"/>
      <c r="H39" s="103"/>
      <c r="I39" s="104"/>
      <c r="J39" s="105">
        <f>_xlfn.IFNA(VLOOKUP(CONCATENATE($J$5,$B39,$C39),CAP!$A$6:$N$200,14,FALSE),0)</f>
        <v>0</v>
      </c>
      <c r="K39" s="105">
        <f>_xlfn.IFNA(VLOOKUP(CONCATENATE($K$5,$B39,$C39),ALB!$A$6:$N$200,14,FALSE),0)</f>
        <v>0</v>
      </c>
      <c r="L39" s="105">
        <f>_xlfn.IFNA(VLOOKUP(CONCATENATE($L$5,$B39,$C39),'ESP1'!$A$6:$N$200,14,FALSE),0)</f>
        <v>0</v>
      </c>
      <c r="M39" s="105">
        <f>_xlfn.IFNA(VLOOKUP(CONCATENATE($M$5,$B39,$C39),DARD!$A$6:$N$135,14,FALSE),0)</f>
        <v>0</v>
      </c>
      <c r="N39" s="105">
        <f>_xlfn.IFNA(VLOOKUP(CONCATENATE($N$5,$B39,$C39),AVON!$A$6:$N$144,14,FALSE),0)</f>
        <v>0</v>
      </c>
      <c r="O39" s="105">
        <f>_xlfn.IFNA(VLOOKUP(CONCATENATE($O$5,$B39,$C39),MUR!$A$6:$N$203,14,FALSE),0)</f>
        <v>0</v>
      </c>
      <c r="P39" s="105">
        <f>_xlfn.IFNA(VLOOKUP(CONCATENATE($P$5,$B39,$C39),BAL!$A$6:$N$200,14,FALSE),0)</f>
        <v>0</v>
      </c>
      <c r="Q39" s="105">
        <f>_xlfn.IFNA(VLOOKUP(CONCATENATE($Q$5,$B39,$C39),KAL!$A$6:$N$199,14,FALSE),0)</f>
        <v>0</v>
      </c>
      <c r="R39" s="105">
        <f>_xlfn.IFNA(VLOOKUP(CONCATENATE($R$5,$B39,$C39),KEL!$A$6:$N$200,14,FALSE),0)</f>
        <v>0</v>
      </c>
      <c r="S39" s="105">
        <f>_xlfn.IFNA(VLOOKUP(CONCATENATE($S$5,$B39,$C39),'ESP2'!$A$6:$N$194,14,FALSE),0)</f>
        <v>0</v>
      </c>
      <c r="T39" s="105">
        <f>_xlfn.IFNA(VLOOKUP(CONCATENATE($T$5,$B39,$C39),MOON!$A$8:$N$198,14,FALSE),0)</f>
        <v>0</v>
      </c>
      <c r="U39" s="105">
        <f>_xlfn.IFNA(VLOOKUP(CONCATENATE($U$5,$B39,$C39),DRY!$A$8:$N$198,14,FALSE),0)</f>
        <v>0</v>
      </c>
      <c r="V39" s="105">
        <f>_xlfn.IFNA(VLOOKUP(CONCATENATE($W$5,$B39,$C39),[1]PCWA!$A$6:$N$198,14,FALSE),0)</f>
        <v>0</v>
      </c>
      <c r="W39" s="105">
        <f>_xlfn.IFNA(VLOOKUP(CONCATENATE($W$5,$B39,$C39),[1]PCWA!$A$6:$N$198,14,FALSE),0)</f>
        <v>0</v>
      </c>
      <c r="X39" s="105">
        <f>_xlfn.IFNA(VLOOKUP(CONCATENATE($X$5,$B39,$C39),KEL!$A$6:$N$195,14,FALSE),0)</f>
        <v>0</v>
      </c>
      <c r="Y39" s="105"/>
      <c r="Z39" s="105"/>
      <c r="AA39" s="105"/>
      <c r="AB39" s="105"/>
      <c r="AC39" s="105"/>
      <c r="AD39" s="105">
        <f>_xlfn.IFNA(VLOOKUP(CONCATENATE($AD$5,$B39,$C39),Spare5!$A$6:$N$197,14,FALSE),0)</f>
        <v>0</v>
      </c>
      <c r="AE39" s="106">
        <f>_xlfn.IFNA(VLOOKUP(CONCATENATE($AE$5,$B39,$C39),'23SC'!$A$6:$N$231,14,FALSE),0)</f>
        <v>0</v>
      </c>
      <c r="AF39" s="122"/>
    </row>
    <row r="40" spans="1:32" x14ac:dyDescent="0.25">
      <c r="A40" s="492"/>
      <c r="B40" s="100"/>
      <c r="C40" s="107"/>
      <c r="D40" s="107"/>
      <c r="E40" s="108"/>
      <c r="F40" s="104"/>
      <c r="G40" s="102"/>
      <c r="H40" s="103"/>
      <c r="I40" s="104"/>
      <c r="J40" s="105">
        <f>_xlfn.IFNA(VLOOKUP(CONCATENATE($J$5,$B40,$C40),CAP!$A$6:$N$200,14,FALSE),0)</f>
        <v>0</v>
      </c>
      <c r="K40" s="105">
        <f>_xlfn.IFNA(VLOOKUP(CONCATENATE($K$5,$B40,$C40),ALB!$A$6:$N$200,14,FALSE),0)</f>
        <v>0</v>
      </c>
      <c r="L40" s="105">
        <f>_xlfn.IFNA(VLOOKUP(CONCATENATE($L$5,$B40,$C40),'ESP1'!$A$6:$N$200,14,FALSE),0)</f>
        <v>0</v>
      </c>
      <c r="M40" s="105">
        <f>_xlfn.IFNA(VLOOKUP(CONCATENATE($M$5,$B40,$C40),DARD!$A$6:$N$135,14,FALSE),0)</f>
        <v>0</v>
      </c>
      <c r="N40" s="105">
        <f>_xlfn.IFNA(VLOOKUP(CONCATENATE($N$5,$B40,$C40),AVON!$A$6:$N$144,14,FALSE),0)</f>
        <v>0</v>
      </c>
      <c r="O40" s="105">
        <f>_xlfn.IFNA(VLOOKUP(CONCATENATE($O$5,$B40,$C40),MUR!$A$6:$N$203,14,FALSE),0)</f>
        <v>0</v>
      </c>
      <c r="P40" s="105">
        <f>_xlfn.IFNA(VLOOKUP(CONCATENATE($P$5,$B40,$C40),BAL!$A$6:$N$200,14,FALSE),0)</f>
        <v>0</v>
      </c>
      <c r="Q40" s="105">
        <f>_xlfn.IFNA(VLOOKUP(CONCATENATE($Q$5,$B40,$C40),KAL!$A$6:$N$199,14,FALSE),0)</f>
        <v>0</v>
      </c>
      <c r="R40" s="105">
        <f>_xlfn.IFNA(VLOOKUP(CONCATENATE($R$5,$B40,$C40),KEL!$A$6:$N$200,14,FALSE),0)</f>
        <v>0</v>
      </c>
      <c r="S40" s="105">
        <f>_xlfn.IFNA(VLOOKUP(CONCATENATE($S$5,$B40,$C40),'ESP2'!$A$6:$N$194,14,FALSE),0)</f>
        <v>0</v>
      </c>
      <c r="T40" s="105">
        <f>_xlfn.IFNA(VLOOKUP(CONCATENATE($T$5,$B40,$C40),MOON!$A$8:$N$198,14,FALSE),0)</f>
        <v>0</v>
      </c>
      <c r="U40" s="105">
        <f>_xlfn.IFNA(VLOOKUP(CONCATENATE($U$5,$B40,$C40),DRY!$A$8:$N$198,14,FALSE),0)</f>
        <v>0</v>
      </c>
      <c r="V40" s="105">
        <f>_xlfn.IFNA(VLOOKUP(CONCATENATE($W$5,$B40,$C40),[1]PCWA!$A$6:$N$198,14,FALSE),0)</f>
        <v>0</v>
      </c>
      <c r="W40" s="105">
        <f>_xlfn.IFNA(VLOOKUP(CONCATENATE($W$5,$B40,$C40),[1]PCWA!$A$6:$N$198,14,FALSE),0)</f>
        <v>0</v>
      </c>
      <c r="X40" s="105">
        <f>_xlfn.IFNA(VLOOKUP(CONCATENATE($X$5,$B40,$C40),KEL!$A$6:$N$195,14,FALSE),0)</f>
        <v>0</v>
      </c>
      <c r="Y40" s="105"/>
      <c r="Z40" s="105"/>
      <c r="AA40" s="105"/>
      <c r="AB40" s="105"/>
      <c r="AC40" s="105"/>
      <c r="AD40" s="105">
        <f>_xlfn.IFNA(VLOOKUP(CONCATENATE($AD$5,$B40,$C40),Spare5!$A$6:$N$197,14,FALSE),0)</f>
        <v>0</v>
      </c>
      <c r="AE40" s="106">
        <f>_xlfn.IFNA(VLOOKUP(CONCATENATE($AE$5,$B40,$C40),'23SC'!$A$6:$N$231,14,FALSE),0)</f>
        <v>0</v>
      </c>
      <c r="AF40" s="122"/>
    </row>
    <row r="41" spans="1:32" x14ac:dyDescent="0.25">
      <c r="A41" s="492"/>
      <c r="B41" s="100"/>
      <c r="C41" s="107"/>
      <c r="D41" s="107"/>
      <c r="E41" s="108"/>
      <c r="F41" s="104"/>
      <c r="G41" s="102"/>
      <c r="H41" s="103"/>
      <c r="I41" s="104"/>
      <c r="J41" s="105">
        <f>_xlfn.IFNA(VLOOKUP(CONCATENATE($J$5,$B41,$C41),CAP!$A$6:$N$200,14,FALSE),0)</f>
        <v>0</v>
      </c>
      <c r="K41" s="105">
        <f>_xlfn.IFNA(VLOOKUP(CONCATENATE($K$5,$B41,$C41),ALB!$A$6:$N$200,14,FALSE),0)</f>
        <v>0</v>
      </c>
      <c r="L41" s="105">
        <f>_xlfn.IFNA(VLOOKUP(CONCATENATE($L$5,$B41,$C41),'ESP1'!$A$6:$N$200,14,FALSE),0)</f>
        <v>0</v>
      </c>
      <c r="M41" s="105">
        <f>_xlfn.IFNA(VLOOKUP(CONCATENATE($M$5,$B41,$C41),DARD!$A$6:$N$135,14,FALSE),0)</f>
        <v>0</v>
      </c>
      <c r="N41" s="105">
        <f>_xlfn.IFNA(VLOOKUP(CONCATENATE($N$5,$B41,$C41),AVON!$A$6:$N$144,14,FALSE),0)</f>
        <v>0</v>
      </c>
      <c r="O41" s="105">
        <f>_xlfn.IFNA(VLOOKUP(CONCATENATE($O$5,$B41,$C41),MUR!$A$6:$N$203,14,FALSE),0)</f>
        <v>0</v>
      </c>
      <c r="P41" s="105">
        <f>_xlfn.IFNA(VLOOKUP(CONCATENATE($P$5,$B41,$C41),BAL!$A$6:$N$200,14,FALSE),0)</f>
        <v>0</v>
      </c>
      <c r="Q41" s="105">
        <f>_xlfn.IFNA(VLOOKUP(CONCATENATE($Q$5,$B41,$C41),KAL!$A$6:$N$199,14,FALSE),0)</f>
        <v>0</v>
      </c>
      <c r="R41" s="105">
        <f>_xlfn.IFNA(VLOOKUP(CONCATENATE($R$5,$B41,$C41),KEL!$A$6:$N$200,14,FALSE),0)</f>
        <v>0</v>
      </c>
      <c r="S41" s="105">
        <f>_xlfn.IFNA(VLOOKUP(CONCATENATE($S$5,$B41,$C41),'ESP2'!$A$6:$N$194,14,FALSE),0)</f>
        <v>0</v>
      </c>
      <c r="T41" s="105">
        <f>_xlfn.IFNA(VLOOKUP(CONCATENATE($T$5,$B41,$C41),MOON!$A$8:$N$198,14,FALSE),0)</f>
        <v>0</v>
      </c>
      <c r="U41" s="105">
        <f>_xlfn.IFNA(VLOOKUP(CONCATENATE($U$5,$B41,$C41),DRY!$A$8:$N$198,14,FALSE),0)</f>
        <v>0</v>
      </c>
      <c r="V41" s="105">
        <f>_xlfn.IFNA(VLOOKUP(CONCATENATE($W$5,$B41,$C41),[1]PCWA!$A$6:$N$198,14,FALSE),0)</f>
        <v>0</v>
      </c>
      <c r="W41" s="105">
        <f>_xlfn.IFNA(VLOOKUP(CONCATENATE($W$5,$B41,$C41),[1]PCWA!$A$6:$N$198,14,FALSE),0)</f>
        <v>0</v>
      </c>
      <c r="X41" s="105">
        <f>_xlfn.IFNA(VLOOKUP(CONCATENATE($X$5,$B41,$C41),KEL!$A$6:$N$195,14,FALSE),0)</f>
        <v>0</v>
      </c>
      <c r="Y41" s="105"/>
      <c r="Z41" s="105"/>
      <c r="AA41" s="105"/>
      <c r="AB41" s="105"/>
      <c r="AC41" s="105"/>
      <c r="AD41" s="105">
        <f>_xlfn.IFNA(VLOOKUP(CONCATENATE($AD$5,$B41,$C41),Spare5!$A$6:$N$197,14,FALSE),0)</f>
        <v>0</v>
      </c>
      <c r="AE41" s="106">
        <f>_xlfn.IFNA(VLOOKUP(CONCATENATE($AE$5,$B41,$C41),'23SC'!$A$6:$N$231,14,FALSE),0)</f>
        <v>0</v>
      </c>
      <c r="AF41" s="122"/>
    </row>
    <row r="42" spans="1:32" x14ac:dyDescent="0.25">
      <c r="A42" s="492"/>
      <c r="B42" s="100"/>
      <c r="C42" s="107"/>
      <c r="D42" s="107"/>
      <c r="E42" s="108"/>
      <c r="F42" s="104"/>
      <c r="G42" s="102"/>
      <c r="H42" s="103"/>
      <c r="I42" s="104"/>
      <c r="J42" s="105">
        <f>_xlfn.IFNA(VLOOKUP(CONCATENATE($J$5,$B42,$C42),CAP!$A$6:$N$200,14,FALSE),0)</f>
        <v>0</v>
      </c>
      <c r="K42" s="105">
        <f>_xlfn.IFNA(VLOOKUP(CONCATENATE($K$5,$B42,$C42),ALB!$A$6:$N$200,14,FALSE),0)</f>
        <v>0</v>
      </c>
      <c r="L42" s="105">
        <f>_xlfn.IFNA(VLOOKUP(CONCATENATE($L$5,$B42,$C42),'ESP1'!$A$6:$N$200,14,FALSE),0)</f>
        <v>0</v>
      </c>
      <c r="M42" s="105">
        <f>_xlfn.IFNA(VLOOKUP(CONCATENATE($M$5,$B42,$C42),DARD!$A$6:$N$135,14,FALSE),0)</f>
        <v>0</v>
      </c>
      <c r="N42" s="105">
        <f>_xlfn.IFNA(VLOOKUP(CONCATENATE($N$5,$B42,$C42),AVON!$A$6:$N$144,14,FALSE),0)</f>
        <v>0</v>
      </c>
      <c r="O42" s="105">
        <f>_xlfn.IFNA(VLOOKUP(CONCATENATE($O$5,$B42,$C42),MUR!$A$6:$N$203,14,FALSE),0)</f>
        <v>0</v>
      </c>
      <c r="P42" s="105">
        <f>_xlfn.IFNA(VLOOKUP(CONCATENATE($P$5,$B42,$C42),BAL!$A$6:$N$200,14,FALSE),0)</f>
        <v>0</v>
      </c>
      <c r="Q42" s="105">
        <f>_xlfn.IFNA(VLOOKUP(CONCATENATE($Q$5,$B42,$C42),KAL!$A$6:$N$199,14,FALSE),0)</f>
        <v>0</v>
      </c>
      <c r="R42" s="105">
        <f>_xlfn.IFNA(VLOOKUP(CONCATENATE($R$5,$B42,$C42),KEL!$A$6:$N$200,14,FALSE),0)</f>
        <v>0</v>
      </c>
      <c r="S42" s="105">
        <f>_xlfn.IFNA(VLOOKUP(CONCATENATE($S$5,$B42,$C42),'ESP2'!$A$6:$N$194,14,FALSE),0)</f>
        <v>0</v>
      </c>
      <c r="T42" s="105">
        <f>_xlfn.IFNA(VLOOKUP(CONCATENATE($T$5,$B42,$C42),MOON!$A$8:$N$198,14,FALSE),0)</f>
        <v>0</v>
      </c>
      <c r="U42" s="105">
        <f>_xlfn.IFNA(VLOOKUP(CONCATENATE($U$5,$B42,$C42),DRY!$A$8:$N$198,14,FALSE),0)</f>
        <v>0</v>
      </c>
      <c r="V42" s="105">
        <f>_xlfn.IFNA(VLOOKUP(CONCATENATE($W$5,$B42,$C42),[1]PCWA!$A$6:$N$198,14,FALSE),0)</f>
        <v>0</v>
      </c>
      <c r="W42" s="105">
        <f>_xlfn.IFNA(VLOOKUP(CONCATENATE($W$5,$B42,$C42),[1]PCWA!$A$6:$N$198,14,FALSE),0)</f>
        <v>0</v>
      </c>
      <c r="X42" s="105">
        <f>_xlfn.IFNA(VLOOKUP(CONCATENATE($X$5,$B42,$C42),KEL!$A$6:$N$195,14,FALSE),0)</f>
        <v>0</v>
      </c>
      <c r="Y42" s="105"/>
      <c r="Z42" s="105"/>
      <c r="AA42" s="105"/>
      <c r="AB42" s="105"/>
      <c r="AC42" s="105"/>
      <c r="AD42" s="105">
        <f>_xlfn.IFNA(VLOOKUP(CONCATENATE($AD$5,$B42,$C42),Spare5!$A$6:$N$197,14,FALSE),0)</f>
        <v>0</v>
      </c>
      <c r="AE42" s="106">
        <f>_xlfn.IFNA(VLOOKUP(CONCATENATE($AE$5,$B42,$C42),'23SC'!$A$6:$N$231,14,FALSE),0)</f>
        <v>0</v>
      </c>
      <c r="AF42" s="123"/>
    </row>
    <row r="43" spans="1:32" x14ac:dyDescent="0.25">
      <c r="A43" s="492"/>
      <c r="B43" s="100"/>
      <c r="C43" s="107"/>
      <c r="D43" s="107"/>
      <c r="E43" s="108"/>
      <c r="F43" s="104"/>
      <c r="G43" s="102"/>
      <c r="H43" s="103"/>
      <c r="I43" s="104"/>
      <c r="J43" s="105">
        <f>_xlfn.IFNA(VLOOKUP(CONCATENATE($J$5,$B43,$C43),CAP!$A$6:$N$200,14,FALSE),0)</f>
        <v>0</v>
      </c>
      <c r="K43" s="105">
        <f>_xlfn.IFNA(VLOOKUP(CONCATENATE($K$5,$B43,$C43),ALB!$A$6:$N$200,14,FALSE),0)</f>
        <v>0</v>
      </c>
      <c r="L43" s="105">
        <f>_xlfn.IFNA(VLOOKUP(CONCATENATE($L$5,$B43,$C43),'ESP1'!$A$6:$N$200,14,FALSE),0)</f>
        <v>0</v>
      </c>
      <c r="M43" s="105">
        <f>_xlfn.IFNA(VLOOKUP(CONCATENATE($M$5,$B43,$C43),DARD!$A$6:$N$135,14,FALSE),0)</f>
        <v>0</v>
      </c>
      <c r="N43" s="105">
        <f>_xlfn.IFNA(VLOOKUP(CONCATENATE($N$5,$B43,$C43),AVON!$A$6:$N$144,14,FALSE),0)</f>
        <v>0</v>
      </c>
      <c r="O43" s="105">
        <f>_xlfn.IFNA(VLOOKUP(CONCATENATE($O$5,$B43,$C43),MUR!$A$6:$N$203,14,FALSE),0)</f>
        <v>0</v>
      </c>
      <c r="P43" s="105">
        <f>_xlfn.IFNA(VLOOKUP(CONCATENATE($P$5,$B43,$C43),BAL!$A$6:$N$200,14,FALSE),0)</f>
        <v>0</v>
      </c>
      <c r="Q43" s="105">
        <f>_xlfn.IFNA(VLOOKUP(CONCATENATE($Q$5,$B43,$C43),KAL!$A$6:$N$199,14,FALSE),0)</f>
        <v>0</v>
      </c>
      <c r="R43" s="105">
        <f>_xlfn.IFNA(VLOOKUP(CONCATENATE($R$5,$B43,$C43),KEL!$A$6:$N$200,14,FALSE),0)</f>
        <v>0</v>
      </c>
      <c r="S43" s="105">
        <f>_xlfn.IFNA(VLOOKUP(CONCATENATE($S$5,$B43,$C43),'ESP2'!$A$6:$N$194,14,FALSE),0)</f>
        <v>0</v>
      </c>
      <c r="T43" s="105">
        <f>_xlfn.IFNA(VLOOKUP(CONCATENATE($T$5,$B43,$C43),MOON!$A$8:$N$198,14,FALSE),0)</f>
        <v>0</v>
      </c>
      <c r="U43" s="105">
        <f>_xlfn.IFNA(VLOOKUP(CONCATENATE($U$5,$B43,$C43),DRY!$A$8:$N$198,14,FALSE),0)</f>
        <v>0</v>
      </c>
      <c r="V43" s="105">
        <f>_xlfn.IFNA(VLOOKUP(CONCATENATE($W$5,$B43,$C43),[1]PCWA!$A$6:$N$198,14,FALSE),0)</f>
        <v>0</v>
      </c>
      <c r="W43" s="105">
        <f>_xlfn.IFNA(VLOOKUP(CONCATENATE($W$5,$B43,$C43),[1]PCWA!$A$6:$N$198,14,FALSE),0)</f>
        <v>0</v>
      </c>
      <c r="X43" s="105">
        <f>_xlfn.IFNA(VLOOKUP(CONCATENATE($X$5,$B43,$C43),KEL!$A$6:$N$195,14,FALSE),0)</f>
        <v>0</v>
      </c>
      <c r="Y43" s="105"/>
      <c r="Z43" s="105"/>
      <c r="AA43" s="105"/>
      <c r="AB43" s="105"/>
      <c r="AC43" s="105"/>
      <c r="AD43" s="105">
        <f>_xlfn.IFNA(VLOOKUP(CONCATENATE($AD$5,$B43,$C43),Spare5!$A$6:$N$197,14,FALSE),0)</f>
        <v>0</v>
      </c>
      <c r="AE43" s="106">
        <f>_xlfn.IFNA(VLOOKUP(CONCATENATE($AE$5,$B43,$C43),'23SC'!$A$6:$N$231,14,FALSE),0)</f>
        <v>0</v>
      </c>
      <c r="AF43" s="123"/>
    </row>
    <row r="44" spans="1:32" x14ac:dyDescent="0.25">
      <c r="A44" s="492"/>
      <c r="B44" s="100"/>
      <c r="C44" s="107"/>
      <c r="D44" s="107"/>
      <c r="E44" s="108"/>
      <c r="F44" s="104"/>
      <c r="G44" s="102"/>
      <c r="H44" s="103"/>
      <c r="I44" s="104"/>
      <c r="J44" s="105">
        <f>_xlfn.IFNA(VLOOKUP(CONCATENATE($J$5,$B44,$C44),CAP!$A$6:$N$200,14,FALSE),0)</f>
        <v>0</v>
      </c>
      <c r="K44" s="105">
        <f>_xlfn.IFNA(VLOOKUP(CONCATENATE($K$5,$B44,$C44),ALB!$A$6:$N$200,14,FALSE),0)</f>
        <v>0</v>
      </c>
      <c r="L44" s="105">
        <f>_xlfn.IFNA(VLOOKUP(CONCATENATE($L$5,$B44,$C44),'ESP1'!$A$6:$N$200,14,FALSE),0)</f>
        <v>0</v>
      </c>
      <c r="M44" s="105">
        <f>_xlfn.IFNA(VLOOKUP(CONCATENATE($M$5,$B44,$C44),DARD!$A$6:$N$135,14,FALSE),0)</f>
        <v>0</v>
      </c>
      <c r="N44" s="105">
        <f>_xlfn.IFNA(VLOOKUP(CONCATENATE($N$5,$B44,$C44),AVON!$A$6:$N$144,14,FALSE),0)</f>
        <v>0</v>
      </c>
      <c r="O44" s="105">
        <f>_xlfn.IFNA(VLOOKUP(CONCATENATE($O$5,$B44,$C44),MUR!$A$6:$N$203,14,FALSE),0)</f>
        <v>0</v>
      </c>
      <c r="P44" s="105">
        <f>_xlfn.IFNA(VLOOKUP(CONCATENATE($P$5,$B44,$C44),BAL!$A$6:$N$200,14,FALSE),0)</f>
        <v>0</v>
      </c>
      <c r="Q44" s="105">
        <f>_xlfn.IFNA(VLOOKUP(CONCATENATE($Q$5,$B44,$C44),KAL!$A$6:$N$199,14,FALSE),0)</f>
        <v>0</v>
      </c>
      <c r="R44" s="105">
        <f>_xlfn.IFNA(VLOOKUP(CONCATENATE($R$5,$B44,$C44),KEL!$A$6:$N$200,14,FALSE),0)</f>
        <v>0</v>
      </c>
      <c r="S44" s="105">
        <f>_xlfn.IFNA(VLOOKUP(CONCATENATE($S$5,$B44,$C44),'ESP2'!$A$6:$N$194,14,FALSE),0)</f>
        <v>0</v>
      </c>
      <c r="T44" s="105">
        <f>_xlfn.IFNA(VLOOKUP(CONCATENATE($T$5,$B44,$C44),MOON!$A$8:$N$198,14,FALSE),0)</f>
        <v>0</v>
      </c>
      <c r="U44" s="105">
        <f>_xlfn.IFNA(VLOOKUP(CONCATENATE($U$5,$B44,$C44),DRY!$A$8:$N$198,14,FALSE),0)</f>
        <v>0</v>
      </c>
      <c r="V44" s="105">
        <f>_xlfn.IFNA(VLOOKUP(CONCATENATE($W$5,$B44,$C44),[1]PCWA!$A$6:$N$198,14,FALSE),0)</f>
        <v>0</v>
      </c>
      <c r="W44" s="105">
        <f>_xlfn.IFNA(VLOOKUP(CONCATENATE($W$5,$B44,$C44),[1]PCWA!$A$6:$N$198,14,FALSE),0)</f>
        <v>0</v>
      </c>
      <c r="X44" s="105">
        <f>_xlfn.IFNA(VLOOKUP(CONCATENATE($X$5,$B44,$C44),KEL!$A$6:$N$195,14,FALSE),0)</f>
        <v>0</v>
      </c>
      <c r="Y44" s="105"/>
      <c r="Z44" s="105"/>
      <c r="AA44" s="105"/>
      <c r="AB44" s="105"/>
      <c r="AC44" s="105"/>
      <c r="AD44" s="105">
        <f>_xlfn.IFNA(VLOOKUP(CONCATENATE($AD$5,$B44,$C44),Spare5!$A$6:$N$197,14,FALSE),0)</f>
        <v>0</v>
      </c>
      <c r="AE44" s="106">
        <f>_xlfn.IFNA(VLOOKUP(CONCATENATE($AE$5,$B44,$C44),'23SC'!$A$6:$N$231,14,FALSE),0)</f>
        <v>0</v>
      </c>
      <c r="AF44" s="123"/>
    </row>
    <row r="45" spans="1:32" x14ac:dyDescent="0.25">
      <c r="A45" s="492"/>
      <c r="B45" s="100"/>
      <c r="C45" s="107"/>
      <c r="D45" s="107"/>
      <c r="E45" s="108"/>
      <c r="F45" s="104"/>
      <c r="G45" s="102"/>
      <c r="H45" s="103"/>
      <c r="I45" s="104"/>
      <c r="J45" s="105">
        <f>_xlfn.IFNA(VLOOKUP(CONCATENATE($J$5,$B45,$C45),CAP!$A$6:$N$200,14,FALSE),0)</f>
        <v>0</v>
      </c>
      <c r="K45" s="105">
        <f>_xlfn.IFNA(VLOOKUP(CONCATENATE($K$5,$B45,$C45),ALB!$A$6:$N$200,14,FALSE),0)</f>
        <v>0</v>
      </c>
      <c r="L45" s="105">
        <f>_xlfn.IFNA(VLOOKUP(CONCATENATE($L$5,$B45,$C45),'ESP1'!$A$6:$N$200,14,FALSE),0)</f>
        <v>0</v>
      </c>
      <c r="M45" s="105">
        <f>_xlfn.IFNA(VLOOKUP(CONCATENATE($M$5,$B45,$C45),DARD!$A$6:$N$135,14,FALSE),0)</f>
        <v>0</v>
      </c>
      <c r="N45" s="105">
        <f>_xlfn.IFNA(VLOOKUP(CONCATENATE($N$5,$B45,$C45),AVON!$A$6:$N$144,14,FALSE),0)</f>
        <v>0</v>
      </c>
      <c r="O45" s="105">
        <f>_xlfn.IFNA(VLOOKUP(CONCATENATE($O$5,$B45,$C45),MUR!$A$6:$N$203,14,FALSE),0)</f>
        <v>0</v>
      </c>
      <c r="P45" s="105">
        <f>_xlfn.IFNA(VLOOKUP(CONCATENATE($P$5,$B45,$C45),BAL!$A$6:$N$200,14,FALSE),0)</f>
        <v>0</v>
      </c>
      <c r="Q45" s="105">
        <f>_xlfn.IFNA(VLOOKUP(CONCATENATE($Q$5,$B45,$C45),KAL!$A$6:$N$199,14,FALSE),0)</f>
        <v>0</v>
      </c>
      <c r="R45" s="105">
        <f>_xlfn.IFNA(VLOOKUP(CONCATENATE($R$5,$B45,$C45),KEL!$A$6:$N$200,14,FALSE),0)</f>
        <v>0</v>
      </c>
      <c r="S45" s="105">
        <f>_xlfn.IFNA(VLOOKUP(CONCATENATE($S$5,$B45,$C45),'ESP2'!$A$6:$N$194,14,FALSE),0)</f>
        <v>0</v>
      </c>
      <c r="T45" s="105">
        <f>_xlfn.IFNA(VLOOKUP(CONCATENATE($T$5,$B45,$C45),MOON!$A$8:$N$198,14,FALSE),0)</f>
        <v>0</v>
      </c>
      <c r="U45" s="105">
        <f>_xlfn.IFNA(VLOOKUP(CONCATENATE($U$5,$B45,$C45),DRY!$A$8:$N$198,14,FALSE),0)</f>
        <v>0</v>
      </c>
      <c r="V45" s="105">
        <f>_xlfn.IFNA(VLOOKUP(CONCATENATE($W$5,$B45,$C45),[1]PCWA!$A$6:$N$198,14,FALSE),0)</f>
        <v>0</v>
      </c>
      <c r="W45" s="105">
        <f>_xlfn.IFNA(VLOOKUP(CONCATENATE($W$5,$B45,$C45),[1]PCWA!$A$6:$N$198,14,FALSE),0)</f>
        <v>0</v>
      </c>
      <c r="X45" s="105"/>
      <c r="Y45" s="105"/>
      <c r="Z45" s="105"/>
      <c r="AA45" s="105"/>
      <c r="AB45" s="105"/>
      <c r="AC45" s="105"/>
      <c r="AD45" s="105">
        <f>_xlfn.IFNA(VLOOKUP(CONCATENATE($AD$5,$B45,$C45),Spare5!$A$6:$N$197,14,FALSE),0)</f>
        <v>0</v>
      </c>
      <c r="AE45" s="106">
        <f>_xlfn.IFNA(VLOOKUP(CONCATENATE($AE$5,$B45,$C45),'23SC'!$A$6:$N$231,14,FALSE),0)</f>
        <v>0</v>
      </c>
      <c r="AF45" s="123"/>
    </row>
    <row r="46" spans="1:32" x14ac:dyDescent="0.25">
      <c r="A46" s="492"/>
      <c r="B46" s="100"/>
      <c r="C46" s="107"/>
      <c r="D46" s="101"/>
      <c r="E46" s="108"/>
      <c r="F46" s="104"/>
      <c r="G46" s="102"/>
      <c r="H46" s="103"/>
      <c r="I46" s="104"/>
      <c r="J46" s="105">
        <f>_xlfn.IFNA(VLOOKUP(CONCATENATE($J$5,$B46,$C46),CAP!$A$6:$N$200,14,FALSE),0)</f>
        <v>0</v>
      </c>
      <c r="K46" s="105">
        <f>_xlfn.IFNA(VLOOKUP(CONCATENATE($K$5,$B46,$C46),ALB!$A$6:$N$200,14,FALSE),0)</f>
        <v>0</v>
      </c>
      <c r="L46" s="105">
        <f>_xlfn.IFNA(VLOOKUP(CONCATENATE($L$5,$B46,$C46),'ESP1'!$A$6:$N$200,14,FALSE),0)</f>
        <v>0</v>
      </c>
      <c r="M46" s="105">
        <f>_xlfn.IFNA(VLOOKUP(CONCATENATE($M$5,$B46,$C46),DARD!$A$6:$N$135,14,FALSE),0)</f>
        <v>0</v>
      </c>
      <c r="N46" s="105">
        <f>_xlfn.IFNA(VLOOKUP(CONCATENATE($N$5,$B46,$C46),AVON!$A$6:$N$144,14,FALSE),0)</f>
        <v>0</v>
      </c>
      <c r="O46" s="105">
        <f>_xlfn.IFNA(VLOOKUP(CONCATENATE($O$5,$B46,$C46),MUR!$A$6:$N$203,14,FALSE),0)</f>
        <v>0</v>
      </c>
      <c r="P46" s="105">
        <f>_xlfn.IFNA(VLOOKUP(CONCATENATE($P$5,$B46,$C46),BAL!$A$6:$N$200,14,FALSE),0)</f>
        <v>0</v>
      </c>
      <c r="Q46" s="105">
        <f>_xlfn.IFNA(VLOOKUP(CONCATENATE($Q$5,$B46,$C46),KAL!$A$6:$N$199,14,FALSE),0)</f>
        <v>0</v>
      </c>
      <c r="R46" s="105">
        <f>_xlfn.IFNA(VLOOKUP(CONCATENATE($R$5,$B46,$C46),KEL!$A$6:$N$200,14,FALSE),0)</f>
        <v>0</v>
      </c>
      <c r="S46" s="105">
        <f>_xlfn.IFNA(VLOOKUP(CONCATENATE($S$5,$B46,$C46),'ESP2'!$A$6:$N$194,14,FALSE),0)</f>
        <v>0</v>
      </c>
      <c r="T46" s="105">
        <f>_xlfn.IFNA(VLOOKUP(CONCATENATE($T$5,$B46,$C46),MOON!$A$8:$N$198,14,FALSE),0)</f>
        <v>0</v>
      </c>
      <c r="U46" s="105">
        <f>_xlfn.IFNA(VLOOKUP(CONCATENATE($U$5,$B46,$C46),DRY!$A$8:$N$198,14,FALSE),0)</f>
        <v>0</v>
      </c>
      <c r="V46" s="105">
        <f>_xlfn.IFNA(VLOOKUP(CONCATENATE($W$5,$B46,$C46),[1]PCWA!$A$6:$N$198,14,FALSE),0)</f>
        <v>0</v>
      </c>
      <c r="W46" s="105">
        <f>_xlfn.IFNA(VLOOKUP(CONCATENATE($W$5,$B46,$C46),[1]PCWA!$A$6:$N$198,14,FALSE),0)</f>
        <v>0</v>
      </c>
      <c r="X46" s="105"/>
      <c r="Y46" s="105"/>
      <c r="Z46" s="105"/>
      <c r="AA46" s="105"/>
      <c r="AB46" s="105"/>
      <c r="AC46" s="105"/>
      <c r="AD46" s="105">
        <f>_xlfn.IFNA(VLOOKUP(CONCATENATE($AD$5,$B46,$C46),Spare5!$A$6:$N$197,14,FALSE),0)</f>
        <v>0</v>
      </c>
      <c r="AE46" s="106">
        <f>_xlfn.IFNA(VLOOKUP(CONCATENATE($AE$5,$B46,$C46),'23SC'!$A$6:$N$231,14,FALSE),0)</f>
        <v>0</v>
      </c>
      <c r="AF46" s="122"/>
    </row>
    <row r="47" spans="1:32" x14ac:dyDescent="0.25">
      <c r="A47" s="492"/>
      <c r="B47" s="100"/>
      <c r="C47" s="107"/>
      <c r="D47" s="107"/>
      <c r="E47" s="108"/>
      <c r="F47" s="104"/>
      <c r="G47" s="102"/>
      <c r="H47" s="103"/>
      <c r="I47" s="104"/>
      <c r="J47" s="105">
        <f>_xlfn.IFNA(VLOOKUP(CONCATENATE($J$5,$B47,$C47),CAP!$A$6:$N$200,14,FALSE),0)</f>
        <v>0</v>
      </c>
      <c r="K47" s="105">
        <f>_xlfn.IFNA(VLOOKUP(CONCATENATE($K$5,$B47,$C47),ALB!$A$6:$N$200,14,FALSE),0)</f>
        <v>0</v>
      </c>
      <c r="L47" s="105">
        <f>_xlfn.IFNA(VLOOKUP(CONCATENATE($L$5,$B47,$C47),'ESP1'!$A$6:$N$200,14,FALSE),0)</f>
        <v>0</v>
      </c>
      <c r="M47" s="105">
        <f>_xlfn.IFNA(VLOOKUP(CONCATENATE($M$5,$B47,$C47),DARD!$A$6:$N$135,14,FALSE),0)</f>
        <v>0</v>
      </c>
      <c r="N47" s="105">
        <f>_xlfn.IFNA(VLOOKUP(CONCATENATE($N$5,$B47,$C47),AVON!$A$6:$N$144,14,FALSE),0)</f>
        <v>0</v>
      </c>
      <c r="O47" s="105">
        <f>_xlfn.IFNA(VLOOKUP(CONCATENATE($O$5,$B47,$C47),MUR!$A$6:$N$203,14,FALSE),0)</f>
        <v>0</v>
      </c>
      <c r="P47" s="105">
        <f>_xlfn.IFNA(VLOOKUP(CONCATENATE($P$5,$B47,$C47),BAL!$A$6:$N$200,14,FALSE),0)</f>
        <v>0</v>
      </c>
      <c r="Q47" s="105">
        <f>_xlfn.IFNA(VLOOKUP(CONCATENATE($Q$5,$B47,$C47),KAL!$A$6:$N$199,14,FALSE),0)</f>
        <v>0</v>
      </c>
      <c r="R47" s="105">
        <f>_xlfn.IFNA(VLOOKUP(CONCATENATE($R$5,$B47,$C47),KEL!$A$6:$N$200,14,FALSE),0)</f>
        <v>0</v>
      </c>
      <c r="S47" s="105">
        <f>_xlfn.IFNA(VLOOKUP(CONCATENATE($S$5,$B47,$C47),'ESP2'!$A$6:$N$194,14,FALSE),0)</f>
        <v>0</v>
      </c>
      <c r="T47" s="105">
        <f>_xlfn.IFNA(VLOOKUP(CONCATENATE($T$5,$B47,$C47),MOON!$A$8:$N$198,14,FALSE),0)</f>
        <v>0</v>
      </c>
      <c r="U47" s="105">
        <f>_xlfn.IFNA(VLOOKUP(CONCATENATE($U$5,$B47,$C47),DRY!$A$8:$N$198,14,FALSE),0)</f>
        <v>0</v>
      </c>
      <c r="V47" s="105">
        <f>_xlfn.IFNA(VLOOKUP(CONCATENATE($W$5,$B47,$C47),[1]PCWA!$A$6:$N$198,14,FALSE),0)</f>
        <v>0</v>
      </c>
      <c r="W47" s="105">
        <f>_xlfn.IFNA(VLOOKUP(CONCATENATE($W$5,$B47,$C47),[1]PCWA!$A$6:$N$198,14,FALSE),0)</f>
        <v>0</v>
      </c>
      <c r="X47" s="105"/>
      <c r="Y47" s="105"/>
      <c r="Z47" s="105"/>
      <c r="AA47" s="105"/>
      <c r="AB47" s="105"/>
      <c r="AC47" s="105"/>
      <c r="AD47" s="105">
        <f>_xlfn.IFNA(VLOOKUP(CONCATENATE($AD$5,$B47,$C47),Spare5!$A$6:$N$197,14,FALSE),0)</f>
        <v>0</v>
      </c>
      <c r="AE47" s="106">
        <f>_xlfn.IFNA(VLOOKUP(CONCATENATE($AE$5,$B47,$C47),'23SC'!$A$6:$N$231,14,FALSE),0)</f>
        <v>0</v>
      </c>
      <c r="AF47" s="122"/>
    </row>
    <row r="48" spans="1:32" ht="14.4" thickBot="1" x14ac:dyDescent="0.3">
      <c r="A48" s="492"/>
      <c r="B48" s="109"/>
      <c r="C48" s="110"/>
      <c r="D48" s="110"/>
      <c r="E48" s="111"/>
      <c r="F48" s="112"/>
      <c r="G48" s="113"/>
      <c r="H48" s="114"/>
      <c r="I48" s="112"/>
      <c r="J48" s="115">
        <f>_xlfn.IFNA(VLOOKUP(CONCATENATE($J$5,$B48,$C48),CAP!$A$6:$N$200,14,FALSE),0)</f>
        <v>0</v>
      </c>
      <c r="K48" s="115">
        <f>_xlfn.IFNA(VLOOKUP(CONCATENATE($K$5,$B48,$C48),ALB!$A$6:$N$200,14,FALSE),0)</f>
        <v>0</v>
      </c>
      <c r="L48" s="115">
        <f>_xlfn.IFNA(VLOOKUP(CONCATENATE($L$5,$B48,$C48),'ESP1'!$A$6:$N$200,14,FALSE),0)</f>
        <v>0</v>
      </c>
      <c r="M48" s="115">
        <f>_xlfn.IFNA(VLOOKUP(CONCATENATE($M$5,$B48,$C48),DARD!$A$6:$N$135,14,FALSE),0)</f>
        <v>0</v>
      </c>
      <c r="N48" s="115">
        <f>_xlfn.IFNA(VLOOKUP(CONCATENATE($N$5,$B48,$C48),AVON!$A$6:$N$144,14,FALSE),0)</f>
        <v>0</v>
      </c>
      <c r="O48" s="115">
        <f>_xlfn.IFNA(VLOOKUP(CONCATENATE($O$5,$B48,$C48),MUR!$A$6:$N$203,14,FALSE),0)</f>
        <v>0</v>
      </c>
      <c r="P48" s="115">
        <f>_xlfn.IFNA(VLOOKUP(CONCATENATE($P$5,$B48,$C48),BAL!$A$6:$N$200,14,FALSE),0)</f>
        <v>0</v>
      </c>
      <c r="Q48" s="115">
        <f>_xlfn.IFNA(VLOOKUP(CONCATENATE($Q$5,$B48,$C48),KAL!$A$6:$N$199,14,FALSE),0)</f>
        <v>0</v>
      </c>
      <c r="R48" s="115">
        <f>_xlfn.IFNA(VLOOKUP(CONCATENATE($R$5,$B48,$C48),KEL!$A$6:$N$200,14,FALSE),0)</f>
        <v>0</v>
      </c>
      <c r="S48" s="115">
        <f>_xlfn.IFNA(VLOOKUP(CONCATENATE($S$5,$B48,$C48),'ESP2'!$A$6:$N$194,14,FALSE),0)</f>
        <v>0</v>
      </c>
      <c r="T48" s="115">
        <f>_xlfn.IFNA(VLOOKUP(CONCATENATE($T$5,$B48,$C48),MOON!$A$8:$N$198,14,FALSE),0)</f>
        <v>0</v>
      </c>
      <c r="U48" s="105">
        <f>_xlfn.IFNA(VLOOKUP(CONCATENATE($U$5,$B48,$C48),DRY!$A$8:$N$198,14,FALSE),0)</f>
        <v>0</v>
      </c>
      <c r="V48" s="115">
        <f>_xlfn.IFNA(VLOOKUP(CONCATENATE($W$5,$B48,$C48),[1]PCWA!$A$6:$N$198,14,FALSE),0)</f>
        <v>0</v>
      </c>
      <c r="W48" s="115">
        <f>_xlfn.IFNA(VLOOKUP(CONCATENATE($W$5,$B48,$C48),[1]PCWA!$A$6:$N$198,14,FALSE),0)</f>
        <v>0</v>
      </c>
      <c r="X48" s="115"/>
      <c r="Y48" s="115"/>
      <c r="Z48" s="115"/>
      <c r="AA48" s="115"/>
      <c r="AB48" s="115"/>
      <c r="AC48" s="115"/>
      <c r="AD48" s="115">
        <f>_xlfn.IFNA(VLOOKUP(CONCATENATE($AD$5,$B48,$C48),Spare5!$A$6:$N$197,14,FALSE),0)</f>
        <v>0</v>
      </c>
      <c r="AE48" s="116">
        <f>_xlfn.IFNA(VLOOKUP(CONCATENATE($AE$5,$B48,$C48),'23SC'!$A$6:$N$231,14,FALSE),0)</f>
        <v>0</v>
      </c>
      <c r="AF48" s="122"/>
    </row>
    <row r="49" spans="1:32" ht="15.6" x14ac:dyDescent="0.25">
      <c r="A49" s="492"/>
      <c r="B49" s="124" t="s">
        <v>19</v>
      </c>
      <c r="C49" s="124"/>
      <c r="D49" s="124" t="s">
        <v>19</v>
      </c>
      <c r="E49" s="125"/>
      <c r="F49" s="125"/>
      <c r="G49" s="125"/>
      <c r="H49" s="126"/>
      <c r="I49" s="125"/>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5"/>
    </row>
    <row r="51" spans="1:32" x14ac:dyDescent="0.25">
      <c r="B51" s="28"/>
    </row>
    <row r="52" spans="1:32" x14ac:dyDescent="0.25">
      <c r="B52" s="28"/>
    </row>
    <row r="53" spans="1:32" x14ac:dyDescent="0.25">
      <c r="B53" s="28"/>
    </row>
    <row r="54" spans="1:32" x14ac:dyDescent="0.25">
      <c r="B54" s="28"/>
    </row>
    <row r="55" spans="1:32" x14ac:dyDescent="0.25">
      <c r="B55" s="28"/>
    </row>
    <row r="56" spans="1:32" x14ac:dyDescent="0.25">
      <c r="B56" s="28"/>
    </row>
    <row r="57" spans="1:32" x14ac:dyDescent="0.25">
      <c r="B57" s="28"/>
    </row>
    <row r="58" spans="1:32" x14ac:dyDescent="0.25">
      <c r="B58" s="28"/>
    </row>
    <row r="59" spans="1:32" x14ac:dyDescent="0.25">
      <c r="B59" s="28"/>
    </row>
    <row r="60" spans="1:32" x14ac:dyDescent="0.25">
      <c r="B60" s="28"/>
    </row>
    <row r="61" spans="1:32" x14ac:dyDescent="0.25">
      <c r="B61" s="28"/>
    </row>
    <row r="62" spans="1:32" x14ac:dyDescent="0.25">
      <c r="B62" s="28"/>
    </row>
    <row r="63" spans="1:32" x14ac:dyDescent="0.25">
      <c r="B63" s="28"/>
    </row>
    <row r="64" spans="1:32" x14ac:dyDescent="0.25">
      <c r="B64" s="28"/>
    </row>
    <row r="65" spans="2:2" x14ac:dyDescent="0.25">
      <c r="B65" s="28"/>
    </row>
    <row r="66" spans="2:2" x14ac:dyDescent="0.25">
      <c r="B66" s="28"/>
    </row>
    <row r="67" spans="2:2" x14ac:dyDescent="0.25">
      <c r="B67" s="28"/>
    </row>
    <row r="68" spans="2:2" x14ac:dyDescent="0.25">
      <c r="B68" s="28"/>
    </row>
    <row r="69" spans="2:2" x14ac:dyDescent="0.25">
      <c r="B69" s="28"/>
    </row>
    <row r="70" spans="2:2" x14ac:dyDescent="0.25">
      <c r="B70" s="28"/>
    </row>
    <row r="71" spans="2:2" x14ac:dyDescent="0.25">
      <c r="B71" s="28"/>
    </row>
    <row r="72" spans="2:2" x14ac:dyDescent="0.25">
      <c r="B72" s="28"/>
    </row>
    <row r="73" spans="2:2" x14ac:dyDescent="0.25">
      <c r="B73" s="28"/>
    </row>
    <row r="74" spans="2:2" x14ac:dyDescent="0.25">
      <c r="B74" s="28"/>
    </row>
    <row r="75" spans="2:2" x14ac:dyDescent="0.25">
      <c r="B75" s="28"/>
    </row>
    <row r="76" spans="2:2" x14ac:dyDescent="0.25">
      <c r="B76" s="28"/>
    </row>
    <row r="77" spans="2:2" x14ac:dyDescent="0.25">
      <c r="B77" s="28"/>
    </row>
    <row r="78" spans="2:2" x14ac:dyDescent="0.25">
      <c r="B78" s="28"/>
    </row>
    <row r="79" spans="2:2" x14ac:dyDescent="0.25">
      <c r="B79" s="28"/>
    </row>
    <row r="80" spans="2:2" x14ac:dyDescent="0.25">
      <c r="B80" s="28"/>
    </row>
    <row r="81" spans="2:2" x14ac:dyDescent="0.25">
      <c r="B81" s="28"/>
    </row>
    <row r="82" spans="2:2" x14ac:dyDescent="0.25">
      <c r="B82" s="28"/>
    </row>
    <row r="83" spans="2:2" x14ac:dyDescent="0.25">
      <c r="B83" s="28"/>
    </row>
    <row r="84" spans="2:2" x14ac:dyDescent="0.25">
      <c r="B84" s="28"/>
    </row>
    <row r="85" spans="2:2" x14ac:dyDescent="0.25">
      <c r="B85" s="28"/>
    </row>
    <row r="86" spans="2:2" x14ac:dyDescent="0.25">
      <c r="B86" s="28"/>
    </row>
    <row r="87" spans="2:2" x14ac:dyDescent="0.25">
      <c r="B87" s="28"/>
    </row>
    <row r="88" spans="2:2" x14ac:dyDescent="0.25">
      <c r="B88" s="28"/>
    </row>
    <row r="89" spans="2:2" x14ac:dyDescent="0.25">
      <c r="B89" s="28"/>
    </row>
    <row r="90" spans="2:2" x14ac:dyDescent="0.25">
      <c r="B90" s="28"/>
    </row>
    <row r="91" spans="2:2" x14ac:dyDescent="0.25">
      <c r="B91" s="28"/>
    </row>
    <row r="92" spans="2:2" x14ac:dyDescent="0.25">
      <c r="B92" s="28"/>
    </row>
    <row r="93" spans="2:2" x14ac:dyDescent="0.25">
      <c r="B93" s="28"/>
    </row>
    <row r="94" spans="2:2" x14ac:dyDescent="0.25">
      <c r="B94" s="28"/>
    </row>
    <row r="95" spans="2:2" x14ac:dyDescent="0.25">
      <c r="B95" s="28"/>
    </row>
    <row r="96" spans="2:2" x14ac:dyDescent="0.25">
      <c r="B96" s="28"/>
    </row>
    <row r="97" spans="2:2" x14ac:dyDescent="0.25">
      <c r="B97" s="28"/>
    </row>
    <row r="98" spans="2:2" x14ac:dyDescent="0.25">
      <c r="B98" s="28"/>
    </row>
    <row r="99" spans="2:2" x14ac:dyDescent="0.25">
      <c r="B99" s="28"/>
    </row>
    <row r="100" spans="2:2" x14ac:dyDescent="0.25">
      <c r="B100" s="28"/>
    </row>
    <row r="101" spans="2:2" x14ac:dyDescent="0.25">
      <c r="B101" s="28"/>
    </row>
    <row r="102" spans="2:2" x14ac:dyDescent="0.25">
      <c r="B102" s="28"/>
    </row>
    <row r="103" spans="2:2" x14ac:dyDescent="0.25">
      <c r="B103" s="28"/>
    </row>
    <row r="104" spans="2:2" x14ac:dyDescent="0.25">
      <c r="B104" s="28"/>
    </row>
    <row r="105" spans="2:2" x14ac:dyDescent="0.25">
      <c r="B105" s="28"/>
    </row>
    <row r="106" spans="2:2" x14ac:dyDescent="0.25">
      <c r="B106" s="28"/>
    </row>
    <row r="107" spans="2:2" x14ac:dyDescent="0.25">
      <c r="B107" s="28"/>
    </row>
    <row r="108" spans="2:2" x14ac:dyDescent="0.25">
      <c r="B108" s="28"/>
    </row>
    <row r="109" spans="2:2" x14ac:dyDescent="0.25">
      <c r="B109" s="28"/>
    </row>
    <row r="110" spans="2:2" x14ac:dyDescent="0.25">
      <c r="B110" s="28"/>
    </row>
    <row r="111" spans="2:2" x14ac:dyDescent="0.25">
      <c r="B111" s="28"/>
    </row>
    <row r="112" spans="2:2" x14ac:dyDescent="0.25">
      <c r="B112" s="28"/>
    </row>
    <row r="113" spans="2:2" x14ac:dyDescent="0.25">
      <c r="B113" s="28"/>
    </row>
    <row r="114" spans="2:2" x14ac:dyDescent="0.25">
      <c r="B114" s="28"/>
    </row>
    <row r="115" spans="2:2" x14ac:dyDescent="0.25">
      <c r="B115" s="28"/>
    </row>
    <row r="116" spans="2:2" x14ac:dyDescent="0.25">
      <c r="B116" s="28"/>
    </row>
    <row r="117" spans="2:2" x14ac:dyDescent="0.25">
      <c r="B117" s="28"/>
    </row>
    <row r="118" spans="2:2" x14ac:dyDescent="0.25">
      <c r="B118" s="28"/>
    </row>
    <row r="119" spans="2:2" x14ac:dyDescent="0.25">
      <c r="B119" s="28"/>
    </row>
    <row r="120" spans="2:2" x14ac:dyDescent="0.25">
      <c r="B120" s="28"/>
    </row>
    <row r="121" spans="2:2" x14ac:dyDescent="0.25">
      <c r="B121" s="28"/>
    </row>
    <row r="122" spans="2:2" x14ac:dyDescent="0.25">
      <c r="B122" s="28"/>
    </row>
    <row r="123" spans="2:2" x14ac:dyDescent="0.25">
      <c r="B123" s="28"/>
    </row>
    <row r="124" spans="2:2" x14ac:dyDescent="0.25">
      <c r="B124" s="28"/>
    </row>
    <row r="125" spans="2:2" x14ac:dyDescent="0.25">
      <c r="B125" s="28"/>
    </row>
    <row r="126" spans="2:2" x14ac:dyDescent="0.25">
      <c r="B126" s="28"/>
    </row>
    <row r="127" spans="2:2" x14ac:dyDescent="0.25">
      <c r="B127" s="28"/>
    </row>
    <row r="128" spans="2:2" x14ac:dyDescent="0.25">
      <c r="B128" s="28"/>
    </row>
    <row r="129" spans="2:2" x14ac:dyDescent="0.25">
      <c r="B129" s="28"/>
    </row>
    <row r="130" spans="2:2" x14ac:dyDescent="0.25">
      <c r="B130" s="28"/>
    </row>
    <row r="131" spans="2:2" x14ac:dyDescent="0.25">
      <c r="B131" s="28"/>
    </row>
    <row r="132" spans="2:2" x14ac:dyDescent="0.25">
      <c r="B132" s="28"/>
    </row>
    <row r="133" spans="2:2" x14ac:dyDescent="0.25">
      <c r="B133" s="28"/>
    </row>
  </sheetData>
  <sortState xmlns:xlrd2="http://schemas.microsoft.com/office/spreadsheetml/2017/richdata2" ref="B6:I19">
    <sortCondition descending="1" ref="G6:G19"/>
  </sortState>
  <mergeCells count="61">
    <mergeCell ref="O3:O4"/>
    <mergeCell ref="P3:P4"/>
    <mergeCell ref="J3:J4"/>
    <mergeCell ref="K3:K4"/>
    <mergeCell ref="L3:L4"/>
    <mergeCell ref="M3:M4"/>
    <mergeCell ref="N3:N4"/>
    <mergeCell ref="A1:A49"/>
    <mergeCell ref="B1:B2"/>
    <mergeCell ref="C1:C2"/>
    <mergeCell ref="D1:D2"/>
    <mergeCell ref="E1:E2"/>
    <mergeCell ref="B3:B4"/>
    <mergeCell ref="C3:C4"/>
    <mergeCell ref="D3:D4"/>
    <mergeCell ref="E3:E4"/>
    <mergeCell ref="R1:R2"/>
    <mergeCell ref="S1:S2"/>
    <mergeCell ref="O1:O2"/>
    <mergeCell ref="P1:P2"/>
    <mergeCell ref="F1:F2"/>
    <mergeCell ref="G3:G4"/>
    <mergeCell ref="H3:H4"/>
    <mergeCell ref="I3:I4"/>
    <mergeCell ref="Z1:Z2"/>
    <mergeCell ref="AA1:AA2"/>
    <mergeCell ref="Y1:Y2"/>
    <mergeCell ref="T1:T2"/>
    <mergeCell ref="G1:G2"/>
    <mergeCell ref="H1:H2"/>
    <mergeCell ref="I1:I2"/>
    <mergeCell ref="J1:J2"/>
    <mergeCell ref="K1:K2"/>
    <mergeCell ref="L1:L2"/>
    <mergeCell ref="M1:M2"/>
    <mergeCell ref="N1:N2"/>
    <mergeCell ref="Q1:Q2"/>
    <mergeCell ref="F3:F4"/>
    <mergeCell ref="AD3:AD4"/>
    <mergeCell ref="AE3:AE4"/>
    <mergeCell ref="AB3:AB4"/>
    <mergeCell ref="AD1:AD2"/>
    <mergeCell ref="AE1:AE2"/>
    <mergeCell ref="AB1:AB2"/>
    <mergeCell ref="AC1:AC2"/>
    <mergeCell ref="Q3:Q4"/>
    <mergeCell ref="V1:V2"/>
    <mergeCell ref="U1:U2"/>
    <mergeCell ref="U3:U4"/>
    <mergeCell ref="AC3:AC4"/>
    <mergeCell ref="R3:R4"/>
    <mergeCell ref="S3:S4"/>
    <mergeCell ref="T3:T4"/>
    <mergeCell ref="AA3:AA4"/>
    <mergeCell ref="W1:W2"/>
    <mergeCell ref="X1:X2"/>
    <mergeCell ref="V3:V4"/>
    <mergeCell ref="W3:W4"/>
    <mergeCell ref="X3:X4"/>
    <mergeCell ref="Y3:Y4"/>
    <mergeCell ref="Z3:Z4"/>
  </mergeCells>
  <phoneticPr fontId="12" type="noConversion"/>
  <conditionalFormatting sqref="B6:C18">
    <cfRule type="duplicateValues" dxfId="50" priority="1"/>
  </conditionalFormatting>
  <conditionalFormatting sqref="C18">
    <cfRule type="duplicateValues" dxfId="49" priority="533"/>
  </conditionalFormatting>
  <conditionalFormatting sqref="C21">
    <cfRule type="duplicateValues" dxfId="48" priority="534"/>
  </conditionalFormatting>
  <conditionalFormatting sqref="C22:C25 C19:C20">
    <cfRule type="duplicateValues" dxfId="47" priority="535"/>
  </conditionalFormatting>
  <conditionalFormatting sqref="C24:C32">
    <cfRule type="duplicateValues" dxfId="46" priority="537"/>
  </conditionalFormatting>
  <conditionalFormatting sqref="C38">
    <cfRule type="duplicateValues" dxfId="45" priority="538"/>
    <cfRule type="duplicateValues" dxfId="44" priority="539"/>
  </conditionalFormatting>
  <conditionalFormatting sqref="C39">
    <cfRule type="duplicateValues" dxfId="43" priority="540"/>
    <cfRule type="duplicateValues" dxfId="42" priority="541"/>
  </conditionalFormatting>
  <conditionalFormatting sqref="C40:C41 C33:C38">
    <cfRule type="duplicateValues" dxfId="41" priority="542"/>
  </conditionalFormatting>
  <conditionalFormatting sqref="C40:C1048576 C31:C35 C1:C20">
    <cfRule type="duplicateValues" dxfId="40" priority="544"/>
  </conditionalFormatting>
  <conditionalFormatting sqref="J6:AE48">
    <cfRule type="cellIs" dxfId="39" priority="12" operator="lessThan">
      <formula>1</formula>
    </cfRule>
  </conditionalFormatting>
  <pageMargins left="0.25" right="0.25" top="0.75" bottom="0.75" header="0.3" footer="0.3"/>
  <pageSetup paperSize="9" scale="47" fitToHeight="0" pageOrder="overThenDown"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3DD41-F993-4CF2-B95B-EA27514C630E}">
  <sheetPr>
    <tabColor rgb="FF00B0F0"/>
    <pageSetUpPr fitToPage="1"/>
  </sheetPr>
  <dimension ref="A1:AD134"/>
  <sheetViews>
    <sheetView zoomScale="80" zoomScaleNormal="80" zoomScaleSheetLayoutView="90" workbookViewId="0">
      <selection activeCell="L8" sqref="L8"/>
    </sheetView>
  </sheetViews>
  <sheetFormatPr defaultColWidth="14.44140625" defaultRowHeight="13.8" x14ac:dyDescent="0.25"/>
  <cols>
    <col min="1" max="1" width="3.6640625" style="4" bestFit="1" customWidth="1"/>
    <col min="2" max="2" width="20.33203125" style="5" bestFit="1" customWidth="1"/>
    <col min="3" max="3" width="24.88671875" style="5" bestFit="1" customWidth="1"/>
    <col min="4" max="4" width="16.5546875" style="5" bestFit="1" customWidth="1"/>
    <col min="5" max="5" width="11" style="4" bestFit="1" customWidth="1"/>
    <col min="6" max="6" width="4.44140625" style="4" bestFit="1" customWidth="1"/>
    <col min="7" max="7" width="6.5546875" style="4" bestFit="1" customWidth="1"/>
    <col min="8" max="8" width="6.44140625" style="6" bestFit="1" customWidth="1"/>
    <col min="9" max="9" width="7.88671875" style="2" bestFit="1" customWidth="1"/>
    <col min="10" max="11" width="8.109375" style="2" bestFit="1" customWidth="1"/>
    <col min="12" max="14" width="8.5546875" style="2" bestFit="1" customWidth="1"/>
    <col min="15" max="15" width="8.5546875" style="2" customWidth="1"/>
    <col min="16" max="19" width="8.6640625" style="2" bestFit="1" customWidth="1"/>
    <col min="20" max="20" width="8.6640625" style="2" customWidth="1"/>
    <col min="21" max="21" width="8.6640625" style="2" bestFit="1" customWidth="1"/>
    <col min="22" max="22" width="8.44140625" style="2" bestFit="1" customWidth="1"/>
    <col min="23" max="23" width="7.5546875" style="2" bestFit="1" customWidth="1"/>
    <col min="24" max="24" width="8.88671875" style="2" bestFit="1" customWidth="1"/>
    <col min="25" max="25" width="8" style="2" bestFit="1" customWidth="1"/>
    <col min="26" max="26" width="8.44140625" style="2" bestFit="1" customWidth="1"/>
    <col min="27" max="27" width="7.88671875" style="2" bestFit="1" customWidth="1"/>
    <col min="28" max="28" width="9.33203125" style="6" bestFit="1" customWidth="1"/>
    <col min="29" max="29" width="7.88671875" style="6" bestFit="1" customWidth="1"/>
    <col min="30" max="16384" width="14.44140625" style="4"/>
  </cols>
  <sheetData>
    <row r="1" spans="1:30" s="3" customFormat="1" ht="12.75" customHeight="1" x14ac:dyDescent="0.25">
      <c r="A1" s="509" t="s">
        <v>141</v>
      </c>
      <c r="B1" s="510" t="s">
        <v>105</v>
      </c>
      <c r="C1" s="510" t="s">
        <v>107</v>
      </c>
      <c r="D1" s="510" t="s">
        <v>0</v>
      </c>
      <c r="E1" s="510" t="s">
        <v>1</v>
      </c>
      <c r="F1" s="503" t="s">
        <v>91</v>
      </c>
      <c r="G1" s="511" t="s">
        <v>89</v>
      </c>
      <c r="H1" s="512" t="s">
        <v>3</v>
      </c>
      <c r="I1" s="508" t="s">
        <v>21</v>
      </c>
      <c r="J1" s="506" t="s">
        <v>172</v>
      </c>
      <c r="K1" s="497" t="s">
        <v>140</v>
      </c>
      <c r="L1" s="497" t="s">
        <v>135</v>
      </c>
      <c r="M1" s="497" t="s">
        <v>134</v>
      </c>
      <c r="N1" s="497" t="s">
        <v>168</v>
      </c>
      <c r="O1" s="497" t="s">
        <v>169</v>
      </c>
      <c r="P1" s="497" t="s">
        <v>136</v>
      </c>
      <c r="Q1" s="497" t="s">
        <v>137</v>
      </c>
      <c r="R1" s="497" t="s">
        <v>170</v>
      </c>
      <c r="S1" s="497" t="s">
        <v>138</v>
      </c>
      <c r="T1" s="497" t="s">
        <v>142</v>
      </c>
      <c r="U1" s="497" t="s">
        <v>139</v>
      </c>
      <c r="V1" s="497" t="s">
        <v>171</v>
      </c>
      <c r="W1" s="497" t="s">
        <v>1232</v>
      </c>
      <c r="X1" s="497" t="s">
        <v>1327</v>
      </c>
      <c r="Y1" s="497"/>
      <c r="Z1" s="497"/>
      <c r="AA1" s="497"/>
      <c r="AB1" s="497"/>
      <c r="AC1" s="500"/>
      <c r="AD1" s="46"/>
    </row>
    <row r="2" spans="1:30" s="3" customFormat="1" ht="12.75" customHeight="1" x14ac:dyDescent="0.25">
      <c r="A2" s="509"/>
      <c r="B2" s="502"/>
      <c r="C2" s="502"/>
      <c r="D2" s="502"/>
      <c r="E2" s="502"/>
      <c r="F2" s="503"/>
      <c r="G2" s="504"/>
      <c r="H2" s="503"/>
      <c r="I2" s="505"/>
      <c r="J2" s="507"/>
      <c r="K2" s="498"/>
      <c r="L2" s="498"/>
      <c r="M2" s="498"/>
      <c r="N2" s="498"/>
      <c r="O2" s="498"/>
      <c r="P2" s="498"/>
      <c r="Q2" s="498"/>
      <c r="R2" s="498"/>
      <c r="S2" s="498"/>
      <c r="T2" s="498"/>
      <c r="U2" s="498"/>
      <c r="V2" s="498"/>
      <c r="W2" s="498"/>
      <c r="X2" s="498"/>
      <c r="Y2" s="498"/>
      <c r="Z2" s="498"/>
      <c r="AA2" s="498"/>
      <c r="AB2" s="498"/>
      <c r="AC2" s="501"/>
      <c r="AD2" s="46"/>
    </row>
    <row r="3" spans="1:30" s="3" customFormat="1" ht="12.75" customHeight="1" x14ac:dyDescent="0.25">
      <c r="A3" s="509"/>
      <c r="B3" s="502" t="s">
        <v>4</v>
      </c>
      <c r="C3" s="502" t="s">
        <v>5</v>
      </c>
      <c r="D3" s="502" t="s">
        <v>9</v>
      </c>
      <c r="E3" s="502" t="s">
        <v>6</v>
      </c>
      <c r="F3" s="503" t="s">
        <v>2</v>
      </c>
      <c r="G3" s="504" t="s">
        <v>90</v>
      </c>
      <c r="H3" s="503" t="s">
        <v>7</v>
      </c>
      <c r="I3" s="505" t="s">
        <v>20</v>
      </c>
      <c r="J3" s="499" t="s">
        <v>144</v>
      </c>
      <c r="K3" s="495">
        <v>44990</v>
      </c>
      <c r="L3" s="495" t="s">
        <v>161</v>
      </c>
      <c r="M3" s="495" t="s">
        <v>162</v>
      </c>
      <c r="N3" s="495" t="s">
        <v>163</v>
      </c>
      <c r="O3" s="495" t="s">
        <v>152</v>
      </c>
      <c r="P3" s="495">
        <v>45102</v>
      </c>
      <c r="Q3" s="495" t="s">
        <v>164</v>
      </c>
      <c r="R3" s="495" t="s">
        <v>165</v>
      </c>
      <c r="S3" s="495" t="s">
        <v>156</v>
      </c>
      <c r="T3" s="495" t="s">
        <v>166</v>
      </c>
      <c r="U3" s="495" t="s">
        <v>167</v>
      </c>
      <c r="V3" s="495" t="s">
        <v>159</v>
      </c>
      <c r="W3" s="495">
        <v>45241</v>
      </c>
      <c r="X3" s="495"/>
      <c r="Y3" s="495"/>
      <c r="Z3" s="495"/>
      <c r="AA3" s="495"/>
      <c r="AB3" s="495"/>
      <c r="AC3" s="496"/>
      <c r="AD3" s="46"/>
    </row>
    <row r="4" spans="1:30" s="2" customFormat="1" ht="12.75" customHeight="1" x14ac:dyDescent="0.25">
      <c r="A4" s="509"/>
      <c r="B4" s="502" t="s">
        <v>4</v>
      </c>
      <c r="C4" s="502"/>
      <c r="D4" s="502"/>
      <c r="E4" s="502"/>
      <c r="F4" s="503"/>
      <c r="G4" s="504"/>
      <c r="H4" s="503"/>
      <c r="I4" s="505"/>
      <c r="J4" s="499"/>
      <c r="K4" s="495"/>
      <c r="L4" s="495"/>
      <c r="M4" s="495"/>
      <c r="N4" s="495"/>
      <c r="O4" s="495"/>
      <c r="P4" s="495"/>
      <c r="Q4" s="495"/>
      <c r="R4" s="495"/>
      <c r="S4" s="495"/>
      <c r="T4" s="495"/>
      <c r="U4" s="495"/>
      <c r="V4" s="495"/>
      <c r="W4" s="495"/>
      <c r="X4" s="495"/>
      <c r="Y4" s="495"/>
      <c r="Z4" s="495"/>
      <c r="AA4" s="495"/>
      <c r="AB4" s="495"/>
      <c r="AC4" s="496"/>
      <c r="AD4" s="47"/>
    </row>
    <row r="5" spans="1:30" s="2" customFormat="1" ht="16.2" thickBot="1" x14ac:dyDescent="0.3">
      <c r="A5" s="509"/>
      <c r="B5" s="72" t="s">
        <v>96</v>
      </c>
      <c r="C5" s="72" t="s">
        <v>97</v>
      </c>
      <c r="D5" s="72" t="s">
        <v>9</v>
      </c>
      <c r="E5" s="72" t="s">
        <v>6</v>
      </c>
      <c r="F5" s="69" t="s">
        <v>2</v>
      </c>
      <c r="G5" s="73" t="s">
        <v>28</v>
      </c>
      <c r="H5" s="74" t="s">
        <v>7</v>
      </c>
      <c r="I5" s="75" t="s">
        <v>8</v>
      </c>
      <c r="J5" s="255" t="s">
        <v>115</v>
      </c>
      <c r="K5" s="256" t="s">
        <v>115</v>
      </c>
      <c r="L5" s="256" t="s">
        <v>115</v>
      </c>
      <c r="M5" s="256" t="s">
        <v>115</v>
      </c>
      <c r="N5" s="256" t="s">
        <v>115</v>
      </c>
      <c r="O5" s="256" t="s">
        <v>115</v>
      </c>
      <c r="P5" s="256" t="s">
        <v>115</v>
      </c>
      <c r="Q5" s="256" t="s">
        <v>115</v>
      </c>
      <c r="R5" s="409" t="s">
        <v>115</v>
      </c>
      <c r="S5" s="256" t="s">
        <v>115</v>
      </c>
      <c r="T5" s="256" t="s">
        <v>115</v>
      </c>
      <c r="U5" s="409" t="s">
        <v>115</v>
      </c>
      <c r="V5" s="256" t="s">
        <v>115</v>
      </c>
      <c r="W5" s="256" t="s">
        <v>115</v>
      </c>
      <c r="X5" s="256" t="s">
        <v>115</v>
      </c>
      <c r="Y5" s="256"/>
      <c r="Z5" s="256"/>
      <c r="AA5" s="256"/>
      <c r="AB5" s="256"/>
      <c r="AC5" s="257"/>
      <c r="AD5" s="47"/>
    </row>
    <row r="6" spans="1:30" s="3" customFormat="1" x14ac:dyDescent="0.25">
      <c r="A6" s="509"/>
      <c r="B6" s="573" t="s">
        <v>656</v>
      </c>
      <c r="C6" s="574" t="s">
        <v>953</v>
      </c>
      <c r="D6" s="574" t="s">
        <v>248</v>
      </c>
      <c r="E6" s="575">
        <v>45154</v>
      </c>
      <c r="F6" s="576">
        <v>18</v>
      </c>
      <c r="G6" s="583">
        <f t="shared" ref="G6:G22" si="0">COUNTIF(J6:AD6,"&gt;0")</f>
        <v>4</v>
      </c>
      <c r="H6" s="614">
        <f t="shared" ref="H6:H22" si="1">SUM(J6:AE6)</f>
        <v>26</v>
      </c>
      <c r="I6" s="617">
        <f t="shared" ref="I6:I22" si="2">RANK(H6,$H$6:$H$50)</f>
        <v>1</v>
      </c>
      <c r="J6" s="205">
        <f>_xlfn.IFNA(VLOOKUP(CONCATENATE($J$5,$B6,$C6),CAP!$A$6:$N$200,14,FALSE),0)</f>
        <v>0</v>
      </c>
      <c r="K6" s="52">
        <f>_xlfn.IFNA(VLOOKUP(CONCATENATE($K$5,$B6,$C6),ALB!$A$6:$N$200,14,FALSE),0)</f>
        <v>0</v>
      </c>
      <c r="L6" s="52">
        <f>_xlfn.IFNA(VLOOKUP(CONCATENATE($L$5,$B6,$C6),'ESP1'!$A$6:$N$200,14,FALSE),0)</f>
        <v>0</v>
      </c>
      <c r="M6" s="52">
        <f>_xlfn.IFNA(VLOOKUP(CONCATENATE($M$5,$B6,$C6),DARD!$A$6:$N$135,14,FALSE),0)</f>
        <v>0</v>
      </c>
      <c r="N6" s="52">
        <f>_xlfn.IFNA(VLOOKUP(CONCATENATE($N$5,$B6,$C6),AVON!$A$6:$N$144,14,FALSE),0)</f>
        <v>0</v>
      </c>
      <c r="O6" s="52">
        <f>_xlfn.IFNA(VLOOKUP(CONCATENATE($O$5,$B6,$C6),MUR!$A$6:$N$203,14,FALSE),0)</f>
        <v>0</v>
      </c>
      <c r="P6" s="52">
        <f>_xlfn.IFNA(VLOOKUP(CONCATENATE($P$5,$B6,$C6),BAL!$A$6:$N$200,14,FALSE),0)</f>
        <v>4</v>
      </c>
      <c r="Q6" s="52">
        <f>_xlfn.IFNA(VLOOKUP(CONCATENATE($Q$5,$B6,$C6),KAL!$A$6:$N$199,14,FALSE),0)</f>
        <v>0</v>
      </c>
      <c r="R6" s="58">
        <f>_xlfn.IFNA(VLOOKUP(CONCATENATE($R$5,$B6,$C6),KEL!$A$6:$N$200,14,FALSE),0)</f>
        <v>6</v>
      </c>
      <c r="S6" s="52">
        <f>_xlfn.IFNA(VLOOKUP(CONCATENATE($S$5,$B6,$C6),'ESP2'!$A$6:$N$194,14,FALSE),0)</f>
        <v>8</v>
      </c>
      <c r="T6" s="52">
        <f>_xlfn.IFNA(VLOOKUP(CONCATENATE($T$5,$B6,$C6),MOON!$A$6:$N$198,14,FALSE),0)</f>
        <v>0</v>
      </c>
      <c r="U6" s="58">
        <f>_xlfn.IFNA(VLOOKUP(CONCATENATE($U$5,$B6,$C6),DRY!$A$6:$N$198,14,FALSE),0)</f>
        <v>8</v>
      </c>
      <c r="V6" s="355">
        <f>_xlfn.IFNA(VLOOKUP(CONCATENATE($V$5,$B6,$C6),WALL!$A$6:$N$198,14,FALSE),0)</f>
        <v>0</v>
      </c>
      <c r="W6" s="355">
        <f>_xlfn.IFNA(VLOOKUP(CONCATENATE($W$5,$B6,$C6),'23SC'!$A$6:$N$198,14,FALSE),0)</f>
        <v>0</v>
      </c>
      <c r="X6" s="52">
        <f>_xlfn.IFNA(VLOOKUP(CONCATENATE($X$5,$B6,$C6),GID!$A$6:$N$198,14,FALSE),0)</f>
        <v>0</v>
      </c>
      <c r="Y6" s="52">
        <f>_xlfn.IFNA(VLOOKUP(CONCATENATE($Y$5,$B6,$C6),'23SC'!$A$6:$N$200,14,FALSE),0)</f>
        <v>0</v>
      </c>
      <c r="Z6" s="52"/>
      <c r="AA6" s="52"/>
      <c r="AB6" s="52"/>
      <c r="AC6" s="53"/>
      <c r="AD6" s="47"/>
    </row>
    <row r="7" spans="1:30" s="3" customFormat="1" x14ac:dyDescent="0.25">
      <c r="A7" s="509"/>
      <c r="B7" s="579" t="s">
        <v>612</v>
      </c>
      <c r="C7" s="586" t="s">
        <v>613</v>
      </c>
      <c r="D7" s="586" t="s">
        <v>180</v>
      </c>
      <c r="E7" s="587">
        <v>45140</v>
      </c>
      <c r="F7" s="585">
        <v>13</v>
      </c>
      <c r="G7" s="583">
        <f t="shared" si="0"/>
        <v>3</v>
      </c>
      <c r="H7" s="584">
        <f t="shared" si="1"/>
        <v>18</v>
      </c>
      <c r="I7" s="584">
        <f t="shared" si="2"/>
        <v>2</v>
      </c>
      <c r="J7" s="375">
        <f>_xlfn.IFNA(VLOOKUP(CONCATENATE($J$5,$B7,$C7),CAP!$A$6:$N$200,14,FALSE),0)</f>
        <v>0</v>
      </c>
      <c r="K7" s="58">
        <f>_xlfn.IFNA(VLOOKUP(CONCATENATE($K$5,$B7,$C7),ALB!$A$6:$N$200,14,FALSE),0)</f>
        <v>0</v>
      </c>
      <c r="L7" s="58">
        <f>_xlfn.IFNA(VLOOKUP(CONCATENATE($L$5,$B7,$C7),'ESP1'!$A$6:$N$200,14,FALSE),0)</f>
        <v>0</v>
      </c>
      <c r="M7" s="58">
        <f>_xlfn.IFNA(VLOOKUP(CONCATENATE($M$5,$B7,$C7),DARD!$A$6:$N$135,14,FALSE),0)</f>
        <v>0</v>
      </c>
      <c r="N7" s="58">
        <f>_xlfn.IFNA(VLOOKUP(CONCATENATE($N$5,$B7,$C7),AVON!$A$6:$N$144,14,FALSE),0)</f>
        <v>0</v>
      </c>
      <c r="O7" s="58">
        <f>_xlfn.IFNA(VLOOKUP(CONCATENATE($O$5,$B7,$C7),MUR!$A$6:$N$203,14,FALSE),0)</f>
        <v>7</v>
      </c>
      <c r="P7" s="58">
        <f>_xlfn.IFNA(VLOOKUP(CONCATENATE($P$5,$B7,$C7),BAL!$A$6:$N$200,14,FALSE),0)</f>
        <v>0</v>
      </c>
      <c r="Q7" s="58">
        <f>_xlfn.IFNA(VLOOKUP(CONCATENATE($Q$5,$B7,$C7),KAL!$A$6:$N$199,14,FALSE),0)</f>
        <v>0</v>
      </c>
      <c r="R7" s="58">
        <f>_xlfn.IFNA(VLOOKUP(CONCATENATE($R$5,$B7,$C7),KEL!$A$6:$N$200,14,FALSE),0)</f>
        <v>0</v>
      </c>
      <c r="S7" s="58">
        <f>_xlfn.IFNA(VLOOKUP(CONCATENATE($S$5,$B7,$C7),'ESP2'!$A$6:$N$194,14,FALSE),0)</f>
        <v>0</v>
      </c>
      <c r="T7" s="58">
        <f>_xlfn.IFNA(VLOOKUP(CONCATENATE($T$5,$B7,$C7),MOON!$A$6:$N$198,14,FALSE),0)</f>
        <v>0</v>
      </c>
      <c r="U7" s="58">
        <f>_xlfn.IFNA(VLOOKUP(CONCATENATE($U$5,$B7,$C7),DRY!$A$6:$N$198,14,FALSE),0)</f>
        <v>0</v>
      </c>
      <c r="V7" s="58">
        <f>_xlfn.IFNA(VLOOKUP(CONCATENATE($V$5,$B7,$C7),WALL!$A$6:$N$198,14,FALSE),0)</f>
        <v>5</v>
      </c>
      <c r="W7" s="58">
        <f>_xlfn.IFNA(VLOOKUP(CONCATENATE($W$5,$B7,$C7),'23SC'!$A$6:$N$198,14,FALSE),0)</f>
        <v>0</v>
      </c>
      <c r="X7" s="58">
        <f>_xlfn.IFNA(VLOOKUP(CONCATENATE($X$5,$B7,$C7),GID!$A$6:$N$198,14,FALSE),0)</f>
        <v>6</v>
      </c>
      <c r="Y7" s="58">
        <f>_xlfn.IFNA(VLOOKUP(CONCATENATE($Y$5,$B7,$C7),'23SC'!$A$6:$N$200,14,FALSE),0)</f>
        <v>0</v>
      </c>
      <c r="Z7" s="58"/>
      <c r="AA7" s="58"/>
      <c r="AB7" s="58"/>
      <c r="AC7" s="59"/>
      <c r="AD7" s="47"/>
    </row>
    <row r="8" spans="1:30" s="3" customFormat="1" ht="14.4" thickBot="1" x14ac:dyDescent="0.3">
      <c r="A8" s="509"/>
      <c r="B8" s="593" t="s">
        <v>460</v>
      </c>
      <c r="C8" s="594" t="s">
        <v>229</v>
      </c>
      <c r="D8" s="594" t="s">
        <v>230</v>
      </c>
      <c r="E8" s="595">
        <v>45028</v>
      </c>
      <c r="F8" s="596">
        <v>14</v>
      </c>
      <c r="G8" s="597">
        <f t="shared" si="0"/>
        <v>2</v>
      </c>
      <c r="H8" s="598">
        <f t="shared" si="1"/>
        <v>9</v>
      </c>
      <c r="I8" s="596">
        <f t="shared" si="2"/>
        <v>3</v>
      </c>
      <c r="J8" s="375">
        <f>_xlfn.IFNA(VLOOKUP(CONCATENATE($J$5,$B8,$C8),CAP!$A$6:$N$200,14,FALSE),0)</f>
        <v>0</v>
      </c>
      <c r="K8" s="58">
        <f>_xlfn.IFNA(VLOOKUP(CONCATENATE($K$5,$B8,$C8),ALB!$A$6:$N$200,14,FALSE),0)</f>
        <v>0</v>
      </c>
      <c r="L8" s="58">
        <f>_xlfn.IFNA(VLOOKUP(CONCATENATE($L$5,$B8,$C8),'ESP1'!$A$6:$N$200,14,FALSE),0)</f>
        <v>0</v>
      </c>
      <c r="M8" s="58">
        <f>_xlfn.IFNA(VLOOKUP(CONCATENATE($M$5,$B8,$C8),DARD!$A$6:$N$135,14,FALSE),0)</f>
        <v>0</v>
      </c>
      <c r="N8" s="58">
        <f>_xlfn.IFNA(VLOOKUP(CONCATENATE($N$5,$B8,$C8),AVON!$A$6:$N$144,14,FALSE),0)</f>
        <v>0</v>
      </c>
      <c r="O8" s="58">
        <f>_xlfn.IFNA(VLOOKUP(CONCATENATE($O$5,$B8,$C8),MUR!$A$6:$N$203,14,FALSE),0)</f>
        <v>0</v>
      </c>
      <c r="P8" s="58">
        <f>_xlfn.IFNA(VLOOKUP(CONCATENATE($P$5,$B8,$C8),BAL!$A$6:$N$200,14,FALSE),0)</f>
        <v>0</v>
      </c>
      <c r="Q8" s="58">
        <f>_xlfn.IFNA(VLOOKUP(CONCATENATE($Q$5,$B8,$C8),KAL!$A$6:$N$199,14,FALSE),0)</f>
        <v>0</v>
      </c>
      <c r="R8" s="58">
        <f>_xlfn.IFNA(VLOOKUP(CONCATENATE($R$5,$B8,$C8),KEL!$A$6:$N$200,14,FALSE),0)</f>
        <v>0</v>
      </c>
      <c r="S8" s="58">
        <f>_xlfn.IFNA(VLOOKUP(CONCATENATE($S$5,$B8,$C8),'ESP2'!$A$6:$N$194,14,FALSE),0)</f>
        <v>0</v>
      </c>
      <c r="T8" s="58">
        <f>_xlfn.IFNA(VLOOKUP(CONCATENATE($T$5,$B8,$C8),MOON!$A$6:$N$198,14,FALSE),0)</f>
        <v>0</v>
      </c>
      <c r="U8" s="58">
        <f>_xlfn.IFNA(VLOOKUP(CONCATENATE($U$5,$B8,$C8),DRY!$A$6:$N$198,14,FALSE),0)</f>
        <v>6</v>
      </c>
      <c r="V8" s="58">
        <f>_xlfn.IFNA(VLOOKUP(CONCATENATE($V$5,$B8,$C8),WALL!$A$6:$N$198,14,FALSE),0)</f>
        <v>3</v>
      </c>
      <c r="W8" s="58">
        <f>_xlfn.IFNA(VLOOKUP(CONCATENATE($W$5,$B8,$C8),'23SC'!$A$6:$N$198,14,FALSE),0)</f>
        <v>0</v>
      </c>
      <c r="X8" s="58">
        <f>_xlfn.IFNA(VLOOKUP(CONCATENATE($X$5,$B8,$C8),GID!$A$6:$N$198,14,FALSE),0)</f>
        <v>0</v>
      </c>
      <c r="Y8" s="58">
        <f>_xlfn.IFNA(VLOOKUP(CONCATENATE($Y$5,$B8,$C8),'23SC'!$A$6:$N$200,14,FALSE),0)</f>
        <v>0</v>
      </c>
      <c r="Z8" s="58"/>
      <c r="AA8" s="58"/>
      <c r="AB8" s="58"/>
      <c r="AC8" s="59"/>
      <c r="AD8" s="47"/>
    </row>
    <row r="9" spans="1:30" s="3" customFormat="1" x14ac:dyDescent="0.25">
      <c r="A9" s="509"/>
      <c r="B9" s="618" t="s">
        <v>224</v>
      </c>
      <c r="C9" s="55" t="s">
        <v>225</v>
      </c>
      <c r="D9" s="55" t="s">
        <v>226</v>
      </c>
      <c r="E9" s="372">
        <v>45058</v>
      </c>
      <c r="F9" s="373">
        <v>13</v>
      </c>
      <c r="G9" s="619">
        <f t="shared" si="0"/>
        <v>1</v>
      </c>
      <c r="H9" s="620">
        <f t="shared" si="1"/>
        <v>2</v>
      </c>
      <c r="I9" s="620">
        <f t="shared" si="2"/>
        <v>6</v>
      </c>
      <c r="J9" s="375">
        <f>_xlfn.IFNA(VLOOKUP(CONCATENATE($J$5,$B9,$C9),CAP!$A$6:$N$200,14,FALSE),0)</f>
        <v>0</v>
      </c>
      <c r="K9" s="58">
        <f>_xlfn.IFNA(VLOOKUP(CONCATENATE($K$5,$B9,$C9),ALB!$A$6:$N$200,14,FALSE),0)</f>
        <v>0</v>
      </c>
      <c r="L9" s="58">
        <f>_xlfn.IFNA(VLOOKUP(CONCATENATE($L$5,$B9,$C9),'ESP1'!$A$6:$N$200,14,FALSE),0)</f>
        <v>0</v>
      </c>
      <c r="M9" s="58">
        <f>_xlfn.IFNA(VLOOKUP(CONCATENATE($M$5,$B9,$C9),DARD!$A$6:$N$135,14,FALSE),0)</f>
        <v>0</v>
      </c>
      <c r="N9" s="58">
        <f>_xlfn.IFNA(VLOOKUP(CONCATENATE($N$5,$B9,$C9),AVON!$A$6:$N$144,14,FALSE),0)</f>
        <v>0</v>
      </c>
      <c r="O9" s="58">
        <f>_xlfn.IFNA(VLOOKUP(CONCATENATE($O$5,$B9,$C9),MUR!$A$6:$N$203,14,FALSE),0)</f>
        <v>0</v>
      </c>
      <c r="P9" s="58">
        <f>_xlfn.IFNA(VLOOKUP(CONCATENATE($P$5,$B9,$C9),BAL!$A$6:$N$200,14,FALSE),0)</f>
        <v>0</v>
      </c>
      <c r="Q9" s="58">
        <f>_xlfn.IFNA(VLOOKUP(CONCATENATE($Q$5,$B9,$C9),KAL!$A$6:$N$199,14,FALSE),0)</f>
        <v>0</v>
      </c>
      <c r="R9" s="58">
        <f>_xlfn.IFNA(VLOOKUP(CONCATENATE($R$5,$B9,$C9),KEL!$A$6:$N$200,14,FALSE),0)</f>
        <v>2</v>
      </c>
      <c r="S9" s="58">
        <f>_xlfn.IFNA(VLOOKUP(CONCATENATE($S$5,$B9,$C9),'ESP2'!$A$6:$N$194,14,FALSE),0)</f>
        <v>0</v>
      </c>
      <c r="T9" s="58">
        <f>_xlfn.IFNA(VLOOKUP(CONCATENATE($T$5,$B9,$C9),MOON!$A$6:$N$198,14,FALSE),0)</f>
        <v>0</v>
      </c>
      <c r="U9" s="58">
        <f>_xlfn.IFNA(VLOOKUP(CONCATENATE($U$5,$B9,$C9),DRY!$A$6:$N$198,14,FALSE),0)</f>
        <v>0</v>
      </c>
      <c r="V9" s="58">
        <f>_xlfn.IFNA(VLOOKUP(CONCATENATE($V$5,$B9,$C9),WALL!$A$6:$N$198,14,FALSE),0)</f>
        <v>0</v>
      </c>
      <c r="W9" s="58">
        <f>_xlfn.IFNA(VLOOKUP(CONCATENATE($W$5,$B9,$C9),'23SC'!$A$6:$N$198,14,FALSE),0)</f>
        <v>0</v>
      </c>
      <c r="X9" s="58">
        <f>_xlfn.IFNA(VLOOKUP(CONCATENATE($X$5,$B9,$C9),GID!$A$6:$N$198,14,FALSE),0)</f>
        <v>0</v>
      </c>
      <c r="Y9" s="58">
        <f>_xlfn.IFNA(VLOOKUP(CONCATENATE($Y$5,$B9,$C9),'23SC'!$A$6:$N$200,14,FALSE),0)</f>
        <v>0</v>
      </c>
      <c r="Z9" s="58"/>
      <c r="AA9" s="58"/>
      <c r="AB9" s="58"/>
      <c r="AC9" s="59"/>
      <c r="AD9" s="47"/>
    </row>
    <row r="10" spans="1:30" s="3" customFormat="1" x14ac:dyDescent="0.25">
      <c r="A10" s="509"/>
      <c r="B10" s="54" t="s">
        <v>231</v>
      </c>
      <c r="C10" s="60" t="s">
        <v>219</v>
      </c>
      <c r="D10" s="60" t="s">
        <v>220</v>
      </c>
      <c r="E10" s="61">
        <v>45040</v>
      </c>
      <c r="F10" s="70">
        <v>15</v>
      </c>
      <c r="G10" s="56">
        <f t="shared" si="0"/>
        <v>1</v>
      </c>
      <c r="H10" s="57">
        <f t="shared" si="1"/>
        <v>8</v>
      </c>
      <c r="I10" s="57">
        <f t="shared" si="2"/>
        <v>4</v>
      </c>
      <c r="J10" s="375">
        <f>_xlfn.IFNA(VLOOKUP(CONCATENATE($J$5,$B10,$C10),CAP!$A$6:$N$200,14,FALSE),0)</f>
        <v>0</v>
      </c>
      <c r="K10" s="58">
        <f>_xlfn.IFNA(VLOOKUP(CONCATENATE($K$5,$B10,$C10),ALB!$A$6:$N$200,14,FALSE),0)</f>
        <v>0</v>
      </c>
      <c r="L10" s="58">
        <f>_xlfn.IFNA(VLOOKUP(CONCATENATE($L$5,$B10,$C10),'ESP1'!$A$6:$N$200,14,FALSE),0)</f>
        <v>8</v>
      </c>
      <c r="M10" s="58">
        <f>_xlfn.IFNA(VLOOKUP(CONCATENATE($M$5,$B10,$C10),DARD!$A$6:$N$135,14,FALSE),0)</f>
        <v>0</v>
      </c>
      <c r="N10" s="58">
        <f>_xlfn.IFNA(VLOOKUP(CONCATENATE($N$5,$B10,$C10),AVON!$A$6:$N$144,14,FALSE),0)</f>
        <v>0</v>
      </c>
      <c r="O10" s="58">
        <f>_xlfn.IFNA(VLOOKUP(CONCATENATE($O$5,$B10,$C10),MUR!$A$6:$N$203,14,FALSE),0)</f>
        <v>0</v>
      </c>
      <c r="P10" s="58">
        <f>_xlfn.IFNA(VLOOKUP(CONCATENATE($P$5,$B10,$C10),BAL!$A$6:$N$200,14,FALSE),0)</f>
        <v>0</v>
      </c>
      <c r="Q10" s="58">
        <f>_xlfn.IFNA(VLOOKUP(CONCATENATE($Q$5,$B10,$C10),KAL!$A$6:$N$199,14,FALSE),0)</f>
        <v>0</v>
      </c>
      <c r="R10" s="58">
        <f>_xlfn.IFNA(VLOOKUP(CONCATENATE($R$5,$B10,$C10),KEL!$A$6:$N$200,14,FALSE),0)</f>
        <v>0</v>
      </c>
      <c r="S10" s="58">
        <f>_xlfn.IFNA(VLOOKUP(CONCATENATE($S$5,$B10,$C10),'ESP2'!$A$6:$N$194,14,FALSE),0)</f>
        <v>0</v>
      </c>
      <c r="T10" s="58">
        <f>_xlfn.IFNA(VLOOKUP(CONCATENATE($T$5,$B10,$C10),MOON!$A$6:$N$198,14,FALSE),0)</f>
        <v>0</v>
      </c>
      <c r="U10" s="58">
        <f>_xlfn.IFNA(VLOOKUP(CONCATENATE($U$5,$B10,$C10),DRY!$A$6:$N$198,14,FALSE),0)</f>
        <v>0</v>
      </c>
      <c r="V10" s="58">
        <f>_xlfn.IFNA(VLOOKUP(CONCATENATE($V$5,$B10,$C10),WALL!$A$6:$N$198,14,FALSE),0)</f>
        <v>0</v>
      </c>
      <c r="W10" s="58">
        <f>_xlfn.IFNA(VLOOKUP(CONCATENATE($W$5,$B10,$C10),'23SC'!$A$6:$N$198,14,FALSE),0)</f>
        <v>0</v>
      </c>
      <c r="X10" s="58">
        <f>_xlfn.IFNA(VLOOKUP(CONCATENATE($X$5,$B10,$C10),GID!$A$6:$N$198,14,FALSE),0)</f>
        <v>0</v>
      </c>
      <c r="Y10" s="58">
        <f>_xlfn.IFNA(VLOOKUP(CONCATENATE($Y$5,$B10,$C10),'23SC'!$A$6:$N$200,14,FALSE),0)</f>
        <v>0</v>
      </c>
      <c r="Z10" s="58"/>
      <c r="AA10" s="58"/>
      <c r="AB10" s="58"/>
      <c r="AC10" s="59"/>
      <c r="AD10" s="47"/>
    </row>
    <row r="11" spans="1:30" s="3" customFormat="1" x14ac:dyDescent="0.25">
      <c r="A11" s="509"/>
      <c r="B11" s="54" t="s">
        <v>313</v>
      </c>
      <c r="C11" s="60" t="s">
        <v>984</v>
      </c>
      <c r="D11" s="60" t="s">
        <v>248</v>
      </c>
      <c r="E11" s="61">
        <v>45157</v>
      </c>
      <c r="F11" s="70">
        <v>15</v>
      </c>
      <c r="G11" s="56">
        <f t="shared" si="0"/>
        <v>1</v>
      </c>
      <c r="H11" s="57">
        <f t="shared" si="1"/>
        <v>5</v>
      </c>
      <c r="I11" s="57">
        <f t="shared" si="2"/>
        <v>5</v>
      </c>
      <c r="J11" s="375">
        <f>_xlfn.IFNA(VLOOKUP(CONCATENATE($J$5,$B11,$C11),CAP!$A$6:$N$200,14,FALSE),0)</f>
        <v>0</v>
      </c>
      <c r="K11" s="58">
        <f>_xlfn.IFNA(VLOOKUP(CONCATENATE($K$5,$B11,$C11),ALB!$A$6:$N$200,14,FALSE),0)</f>
        <v>0</v>
      </c>
      <c r="L11" s="58">
        <f>_xlfn.IFNA(VLOOKUP(CONCATENATE($L$5,$B11,$C11),'ESP1'!$A$6:$N$200,14,FALSE),0)</f>
        <v>0</v>
      </c>
      <c r="M11" s="58">
        <f>_xlfn.IFNA(VLOOKUP(CONCATENATE($M$5,$B11,$C11),DARD!$A$6:$N$135,14,FALSE),0)</f>
        <v>0</v>
      </c>
      <c r="N11" s="58">
        <f>_xlfn.IFNA(VLOOKUP(CONCATENATE($N$5,$B11,$C11),AVON!$A$6:$N$144,14,FALSE),0)</f>
        <v>0</v>
      </c>
      <c r="O11" s="58">
        <f>_xlfn.IFNA(VLOOKUP(CONCATENATE($O$5,$B11,$C11),MUR!$A$6:$N$203,14,FALSE),0)</f>
        <v>0</v>
      </c>
      <c r="P11" s="58">
        <f>_xlfn.IFNA(VLOOKUP(CONCATENATE($P$5,$B11,$C11),BAL!$A$6:$N$200,14,FALSE),0)</f>
        <v>0</v>
      </c>
      <c r="Q11" s="58">
        <f>_xlfn.IFNA(VLOOKUP(CONCATENATE($Q$5,$B11,$C11),KAL!$A$6:$N$199,14,FALSE),0)</f>
        <v>0</v>
      </c>
      <c r="R11" s="58">
        <f>_xlfn.IFNA(VLOOKUP(CONCATENATE($R$5,$B11,$C11),KEL!$A$6:$N$200,14,FALSE),0)</f>
        <v>0</v>
      </c>
      <c r="S11" s="58">
        <f>_xlfn.IFNA(VLOOKUP(CONCATENATE($S$5,$B11,$C11),'ESP2'!$A$6:$N$194,14,FALSE),0)</f>
        <v>5</v>
      </c>
      <c r="T11" s="58">
        <f>_xlfn.IFNA(VLOOKUP(CONCATENATE($T$5,$B11,$C11),MOON!$A$6:$N$198,14,FALSE),0)</f>
        <v>0</v>
      </c>
      <c r="U11" s="58">
        <f>_xlfn.IFNA(VLOOKUP(CONCATENATE($U$5,$B11,$C11),DRY!$A$6:$N$198,14,FALSE),0)</f>
        <v>0</v>
      </c>
      <c r="V11" s="58">
        <f>_xlfn.IFNA(VLOOKUP(CONCATENATE($V$5,$B11,$C11),WALL!$A$6:$N$198,14,FALSE),0)</f>
        <v>0</v>
      </c>
      <c r="W11" s="58">
        <f>_xlfn.IFNA(VLOOKUP(CONCATENATE($W$5,$B11,$C11),'23SC'!$A$6:$N$198,14,FALSE),0)</f>
        <v>0</v>
      </c>
      <c r="X11" s="58">
        <f>_xlfn.IFNA(VLOOKUP(CONCATENATE($X$5,$B11,$C11),GID!$A$6:$N$198,14,FALSE),0)</f>
        <v>0</v>
      </c>
      <c r="Y11" s="58">
        <f>_xlfn.IFNA(VLOOKUP(CONCATENATE($Y$5,$B11,$C11),'23SC'!$A$6:$N$200,14,FALSE),0)</f>
        <v>0</v>
      </c>
      <c r="Z11" s="58"/>
      <c r="AA11" s="58"/>
      <c r="AB11" s="58"/>
      <c r="AC11" s="59"/>
      <c r="AD11" s="47"/>
    </row>
    <row r="12" spans="1:30" x14ac:dyDescent="0.25">
      <c r="A12" s="509"/>
      <c r="B12" s="54" t="s">
        <v>174</v>
      </c>
      <c r="C12" s="60" t="s">
        <v>222</v>
      </c>
      <c r="D12" s="60" t="s">
        <v>223</v>
      </c>
      <c r="E12" s="61">
        <v>45028</v>
      </c>
      <c r="F12" s="70">
        <v>13</v>
      </c>
      <c r="G12" s="56">
        <f t="shared" si="0"/>
        <v>0</v>
      </c>
      <c r="H12" s="57">
        <f t="shared" si="1"/>
        <v>0</v>
      </c>
      <c r="I12" s="57">
        <f t="shared" si="2"/>
        <v>7</v>
      </c>
      <c r="J12" s="375">
        <f>_xlfn.IFNA(VLOOKUP(CONCATENATE($J$5,$B12,$C12),CAP!$A$6:$N$200,14,FALSE),0)</f>
        <v>0</v>
      </c>
      <c r="K12" s="58">
        <f>_xlfn.IFNA(VLOOKUP(CONCATENATE($K$5,$B12,$C12),ALB!$A$6:$N$200,14,FALSE),0)</f>
        <v>0</v>
      </c>
      <c r="L12" s="58">
        <f>_xlfn.IFNA(VLOOKUP(CONCATENATE($L$5,$B12,$C12),'ESP1'!$A$6:$N$200,14,FALSE),0)</f>
        <v>0</v>
      </c>
      <c r="M12" s="58">
        <f>_xlfn.IFNA(VLOOKUP(CONCATENATE($M$5,$B12,$C12),DARD!$A$6:$N$135,14,FALSE),0)</f>
        <v>0</v>
      </c>
      <c r="N12" s="58">
        <f>_xlfn.IFNA(VLOOKUP(CONCATENATE($N$5,$B12,$C12),AVON!$A$6:$N$144,14,FALSE),0)</f>
        <v>0</v>
      </c>
      <c r="O12" s="58">
        <f>_xlfn.IFNA(VLOOKUP(CONCATENATE($O$5,$B12,$C12),MUR!$A$6:$N$203,14,FALSE),0)</f>
        <v>0</v>
      </c>
      <c r="P12" s="58">
        <f>_xlfn.IFNA(VLOOKUP(CONCATENATE($P$5,$B12,$C12),BAL!$A$6:$N$200,14,FALSE),0)</f>
        <v>0</v>
      </c>
      <c r="Q12" s="58">
        <f>_xlfn.IFNA(VLOOKUP(CONCATENATE($Q$5,$B12,$C12),KAL!$A$6:$N$199,14,FALSE),0)</f>
        <v>0</v>
      </c>
      <c r="R12" s="58">
        <f>_xlfn.IFNA(VLOOKUP(CONCATENATE($R$5,$B12,$C12),KEL!$A$6:$N$200,14,FALSE),0)</f>
        <v>0</v>
      </c>
      <c r="S12" s="58">
        <f>_xlfn.IFNA(VLOOKUP(CONCATENATE($S$5,$B12,$C12),'ESP2'!$A$6:$N$194,14,FALSE),0)</f>
        <v>0</v>
      </c>
      <c r="T12" s="58">
        <f>_xlfn.IFNA(VLOOKUP(CONCATENATE($T$5,$B12,$C12),MOON!$A$6:$N$198,14,FALSE),0)</f>
        <v>0</v>
      </c>
      <c r="U12" s="58">
        <f>_xlfn.IFNA(VLOOKUP(CONCATENATE($U$5,$B12,$C12),DRY!$A$6:$N$198,14,FALSE),0)</f>
        <v>0</v>
      </c>
      <c r="V12" s="58">
        <f>_xlfn.IFNA(VLOOKUP(CONCATENATE($V$5,$B12,$C12),WALL!$A$6:$N$198,14,FALSE),0)</f>
        <v>0</v>
      </c>
      <c r="W12" s="58">
        <f>_xlfn.IFNA(VLOOKUP(CONCATENATE($W$5,$B12,$C12),'23SC'!$A$6:$N$198,14,FALSE),0)</f>
        <v>0</v>
      </c>
      <c r="X12" s="58">
        <f>_xlfn.IFNA(VLOOKUP(CONCATENATE($X$5,$B12,$C12),GID!$A$6:$N$198,14,FALSE),0)</f>
        <v>0</v>
      </c>
      <c r="Y12" s="58">
        <f>_xlfn.IFNA(VLOOKUP(CONCATENATE($Y$5,$B12,$C12),'23SC'!$A$6:$N$200,14,FALSE),0)</f>
        <v>0</v>
      </c>
      <c r="Z12" s="58"/>
      <c r="AA12" s="58"/>
      <c r="AB12" s="58"/>
      <c r="AC12" s="59"/>
      <c r="AD12" s="47"/>
    </row>
    <row r="13" spans="1:30" x14ac:dyDescent="0.25">
      <c r="A13" s="509"/>
      <c r="B13" s="54" t="s">
        <v>459</v>
      </c>
      <c r="C13" s="60" t="s">
        <v>227</v>
      </c>
      <c r="D13" s="60" t="s">
        <v>228</v>
      </c>
      <c r="E13" s="61">
        <v>45039</v>
      </c>
      <c r="F13" s="70">
        <v>13</v>
      </c>
      <c r="G13" s="56">
        <f t="shared" si="0"/>
        <v>0</v>
      </c>
      <c r="H13" s="57">
        <f t="shared" si="1"/>
        <v>0</v>
      </c>
      <c r="I13" s="57">
        <f t="shared" si="2"/>
        <v>7</v>
      </c>
      <c r="J13" s="375">
        <f>_xlfn.IFNA(VLOOKUP(CONCATENATE($J$5,$B13,$C13),CAP!$A$6:$N$200,14,FALSE),0)</f>
        <v>0</v>
      </c>
      <c r="K13" s="58">
        <f>_xlfn.IFNA(VLOOKUP(CONCATENATE($K$5,$B13,$C13),ALB!$A$6:$N$200,14,FALSE),0)</f>
        <v>0</v>
      </c>
      <c r="L13" s="58">
        <f>_xlfn.IFNA(VLOOKUP(CONCATENATE($L$5,$B13,$C13),'ESP1'!$A$6:$N$200,14,FALSE),0)</f>
        <v>0</v>
      </c>
      <c r="M13" s="58">
        <f>_xlfn.IFNA(VLOOKUP(CONCATENATE($M$5,$B13,$C13),DARD!$A$6:$N$135,14,FALSE),0)</f>
        <v>0</v>
      </c>
      <c r="N13" s="58">
        <f>_xlfn.IFNA(VLOOKUP(CONCATENATE($N$5,$B13,$C13),AVON!$A$6:$N$144,14,FALSE),0)</f>
        <v>0</v>
      </c>
      <c r="O13" s="58">
        <f>_xlfn.IFNA(VLOOKUP(CONCATENATE($O$5,$B13,$C13),MUR!$A$6:$N$203,14,FALSE),0)</f>
        <v>0</v>
      </c>
      <c r="P13" s="58">
        <f>_xlfn.IFNA(VLOOKUP(CONCATENATE($P$5,$B13,$C13),BAL!$A$6:$N$200,14,FALSE),0)</f>
        <v>0</v>
      </c>
      <c r="Q13" s="58">
        <f>_xlfn.IFNA(VLOOKUP(CONCATENATE($Q$5,$B13,$C13),KAL!$A$6:$N$199,14,FALSE),0)</f>
        <v>0</v>
      </c>
      <c r="R13" s="58">
        <f>_xlfn.IFNA(VLOOKUP(CONCATENATE($R$5,$B13,$C13),KEL!$A$6:$N$200,14,FALSE),0)</f>
        <v>0</v>
      </c>
      <c r="S13" s="58">
        <f>_xlfn.IFNA(VLOOKUP(CONCATENATE($S$5,$B13,$C13),'ESP2'!$A$6:$N$194,14,FALSE),0)</f>
        <v>0</v>
      </c>
      <c r="T13" s="58">
        <f>_xlfn.IFNA(VLOOKUP(CONCATENATE($T$5,$B13,$C13),MOON!$A$6:$N$198,14,FALSE),0)</f>
        <v>0</v>
      </c>
      <c r="U13" s="58">
        <f>_xlfn.IFNA(VLOOKUP(CONCATENATE($U$5,$B13,$C13),DRY!$A$6:$N$198,14,FALSE),0)</f>
        <v>0</v>
      </c>
      <c r="V13" s="58">
        <f>_xlfn.IFNA(VLOOKUP(CONCATENATE($V$5,$B13,$C13),WALL!$A$6:$N$198,14,FALSE),0)</f>
        <v>0</v>
      </c>
      <c r="W13" s="58">
        <f>_xlfn.IFNA(VLOOKUP(CONCATENATE($W$5,$B13,$C13),'23SC'!$A$6:$N$198,14,FALSE),0)</f>
        <v>0</v>
      </c>
      <c r="X13" s="58">
        <f>_xlfn.IFNA(VLOOKUP(CONCATENATE($X$5,$B13,$C13),GID!$A$6:$N$198,14,FALSE),0)</f>
        <v>0</v>
      </c>
      <c r="Y13" s="58">
        <f>_xlfn.IFNA(VLOOKUP(CONCATENATE($Y$5,$B13,$C13),'23SC'!$A$6:$N$200,14,FALSE),0)</f>
        <v>0</v>
      </c>
      <c r="Z13" s="58"/>
      <c r="AA13" s="58"/>
      <c r="AB13" s="58"/>
      <c r="AC13" s="59"/>
      <c r="AD13" s="47"/>
    </row>
    <row r="14" spans="1:30" x14ac:dyDescent="0.25">
      <c r="A14" s="509"/>
      <c r="B14" s="54" t="s">
        <v>461</v>
      </c>
      <c r="C14" s="60" t="s">
        <v>232</v>
      </c>
      <c r="D14" s="60" t="s">
        <v>200</v>
      </c>
      <c r="E14" s="61">
        <v>45028</v>
      </c>
      <c r="F14" s="70">
        <v>14</v>
      </c>
      <c r="G14" s="56">
        <f t="shared" si="0"/>
        <v>0</v>
      </c>
      <c r="H14" s="57">
        <f t="shared" si="1"/>
        <v>0</v>
      </c>
      <c r="I14" s="57">
        <f t="shared" si="2"/>
        <v>7</v>
      </c>
      <c r="J14" s="375">
        <f>_xlfn.IFNA(VLOOKUP(CONCATENATE($J$5,$B14,$C14),CAP!$A$6:$N$200,14,FALSE),0)</f>
        <v>0</v>
      </c>
      <c r="K14" s="58">
        <f>_xlfn.IFNA(VLOOKUP(CONCATENATE($K$5,$B14,$C14),ALB!$A$6:$N$200,14,FALSE),0)</f>
        <v>0</v>
      </c>
      <c r="L14" s="58">
        <f>_xlfn.IFNA(VLOOKUP(CONCATENATE($L$5,$B14,$C14),'ESP1'!$A$6:$N$200,14,FALSE),0)</f>
        <v>0</v>
      </c>
      <c r="M14" s="58">
        <f>_xlfn.IFNA(VLOOKUP(CONCATENATE($M$5,$B14,$C14),DARD!$A$6:$N$135,14,FALSE),0)</f>
        <v>0</v>
      </c>
      <c r="N14" s="58">
        <f>_xlfn.IFNA(VLOOKUP(CONCATENATE($N$5,$B14,$C14),AVON!$A$6:$N$144,14,FALSE),0)</f>
        <v>0</v>
      </c>
      <c r="O14" s="58">
        <f>_xlfn.IFNA(VLOOKUP(CONCATENATE($O$5,$B14,$C14),MUR!$A$6:$N$203,14,FALSE),0)</f>
        <v>0</v>
      </c>
      <c r="P14" s="58">
        <f>_xlfn.IFNA(VLOOKUP(CONCATENATE($P$5,$B14,$C14),BAL!$A$6:$N$200,14,FALSE),0)</f>
        <v>0</v>
      </c>
      <c r="Q14" s="58">
        <f>_xlfn.IFNA(VLOOKUP(CONCATENATE($Q$5,$B14,$C14),KAL!$A$6:$N$199,14,FALSE),0)</f>
        <v>0</v>
      </c>
      <c r="R14" s="58">
        <f>_xlfn.IFNA(VLOOKUP(CONCATENATE($R$5,$B14,$C14),KEL!$A$6:$N$200,14,FALSE),0)</f>
        <v>0</v>
      </c>
      <c r="S14" s="58">
        <f>_xlfn.IFNA(VLOOKUP(CONCATENATE($S$5,$B14,$C14),'ESP2'!$A$6:$N$194,14,FALSE),0)</f>
        <v>0</v>
      </c>
      <c r="T14" s="58">
        <f>_xlfn.IFNA(VLOOKUP(CONCATENATE($T$5,$B14,$C14),MOON!$A$6:$N$198,14,FALSE),0)</f>
        <v>0</v>
      </c>
      <c r="U14" s="58">
        <f>_xlfn.IFNA(VLOOKUP(CONCATENATE($U$5,$B14,$C14),DRY!$A$6:$N$198,14,FALSE),0)</f>
        <v>0</v>
      </c>
      <c r="V14" s="58">
        <f>_xlfn.IFNA(VLOOKUP(CONCATENATE($V$5,$B14,$C14),WALL!$A$6:$N$198,14,FALSE),0)</f>
        <v>0</v>
      </c>
      <c r="W14" s="58">
        <f>_xlfn.IFNA(VLOOKUP(CONCATENATE($W$5,$B14,$C14),'23SC'!$A$6:$N$198,14,FALSE),0)</f>
        <v>0</v>
      </c>
      <c r="X14" s="58">
        <f>_xlfn.IFNA(VLOOKUP(CONCATENATE($X$5,$B14,$C14),GID!$A$6:$N$198,14,FALSE),0)</f>
        <v>0</v>
      </c>
      <c r="Y14" s="58">
        <f>_xlfn.IFNA(VLOOKUP(CONCATENATE($Y$5,$B14,$C14),'23SC'!$A$6:$N$200,14,FALSE),0)</f>
        <v>0</v>
      </c>
      <c r="Z14" s="58"/>
      <c r="AA14" s="58"/>
      <c r="AB14" s="58"/>
      <c r="AC14" s="59"/>
      <c r="AD14" s="47"/>
    </row>
    <row r="15" spans="1:30" x14ac:dyDescent="0.25">
      <c r="A15" s="509"/>
      <c r="B15" s="54" t="s">
        <v>233</v>
      </c>
      <c r="C15" s="60" t="s">
        <v>234</v>
      </c>
      <c r="D15" s="60" t="s">
        <v>123</v>
      </c>
      <c r="E15" s="61">
        <v>45030</v>
      </c>
      <c r="F15" s="70">
        <v>17</v>
      </c>
      <c r="G15" s="56">
        <f t="shared" si="0"/>
        <v>0</v>
      </c>
      <c r="H15" s="57">
        <f t="shared" si="1"/>
        <v>0</v>
      </c>
      <c r="I15" s="57">
        <f t="shared" si="2"/>
        <v>7</v>
      </c>
      <c r="J15" s="375">
        <f>_xlfn.IFNA(VLOOKUP(CONCATENATE($J$5,$B15,$C15),CAP!$A$6:$N$200,14,FALSE),0)</f>
        <v>0</v>
      </c>
      <c r="K15" s="58">
        <f>_xlfn.IFNA(VLOOKUP(CONCATENATE($K$5,$B15,$C15),ALB!$A$6:$N$200,14,FALSE),0)</f>
        <v>0</v>
      </c>
      <c r="L15" s="58">
        <f>_xlfn.IFNA(VLOOKUP(CONCATENATE($L$5,$B15,$C15),'ESP1'!$A$6:$N$200,14,FALSE),0)</f>
        <v>0</v>
      </c>
      <c r="M15" s="58">
        <f>_xlfn.IFNA(VLOOKUP(CONCATENATE($M$5,$B15,$C15),DARD!$A$6:$N$135,14,FALSE),0)</f>
        <v>0</v>
      </c>
      <c r="N15" s="58">
        <f>_xlfn.IFNA(VLOOKUP(CONCATENATE($N$5,$B15,$C15),AVON!$A$6:$N$144,14,FALSE),0)</f>
        <v>0</v>
      </c>
      <c r="O15" s="58">
        <f>_xlfn.IFNA(VLOOKUP(CONCATENATE($O$5,$B15,$C15),MUR!$A$6:$N$203,14,FALSE),0)</f>
        <v>0</v>
      </c>
      <c r="P15" s="58">
        <f>_xlfn.IFNA(VLOOKUP(CONCATENATE($P$5,$B15,$C15),BAL!$A$6:$N$200,14,FALSE),0)</f>
        <v>0</v>
      </c>
      <c r="Q15" s="58">
        <f>_xlfn.IFNA(VLOOKUP(CONCATENATE($Q$5,$B15,$C15),KAL!$A$6:$N$199,14,FALSE),0)</f>
        <v>0</v>
      </c>
      <c r="R15" s="58">
        <f>_xlfn.IFNA(VLOOKUP(CONCATENATE($R$5,$B15,$C15),KEL!$A$6:$N$200,14,FALSE),0)</f>
        <v>0</v>
      </c>
      <c r="S15" s="58">
        <f>_xlfn.IFNA(VLOOKUP(CONCATENATE($S$5,$B15,$C15),'ESP2'!$A$6:$N$194,14,FALSE),0)</f>
        <v>0</v>
      </c>
      <c r="T15" s="58">
        <f>_xlfn.IFNA(VLOOKUP(CONCATENATE($T$5,$B15,$C15),MOON!$A$6:$N$198,14,FALSE),0)</f>
        <v>0</v>
      </c>
      <c r="U15" s="58">
        <f>_xlfn.IFNA(VLOOKUP(CONCATENATE($U$5,$B15,$C15),DRY!$A$6:$N$198,14,FALSE),0)</f>
        <v>0</v>
      </c>
      <c r="V15" s="58">
        <f>_xlfn.IFNA(VLOOKUP(CONCATENATE($V$5,$B15,$C15),WALL!$A$6:$N$198,14,FALSE),0)</f>
        <v>0</v>
      </c>
      <c r="W15" s="58">
        <f>_xlfn.IFNA(VLOOKUP(CONCATENATE($W$5,$B15,$C15),'23SC'!$A$6:$N$198,14,FALSE),0)</f>
        <v>0</v>
      </c>
      <c r="X15" s="58">
        <f>_xlfn.IFNA(VLOOKUP(CONCATENATE($X$5,$B15,$C15),GID!$A$6:$N$198,14,FALSE),0)</f>
        <v>0</v>
      </c>
      <c r="Y15" s="58">
        <f>_xlfn.IFNA(VLOOKUP(CONCATENATE($Y$5,$B15,$C15),'23SC'!$A$6:$N$200,14,FALSE),0)</f>
        <v>0</v>
      </c>
      <c r="Z15" s="58"/>
      <c r="AA15" s="58"/>
      <c r="AB15" s="58"/>
      <c r="AC15" s="59"/>
      <c r="AD15" s="47"/>
    </row>
    <row r="16" spans="1:30" x14ac:dyDescent="0.25">
      <c r="A16" s="509"/>
      <c r="B16" s="54" t="s">
        <v>235</v>
      </c>
      <c r="C16" s="60" t="s">
        <v>236</v>
      </c>
      <c r="D16" s="60" t="s">
        <v>237</v>
      </c>
      <c r="E16" s="61">
        <v>45028</v>
      </c>
      <c r="F16" s="70">
        <v>13</v>
      </c>
      <c r="G16" s="56">
        <f t="shared" si="0"/>
        <v>0</v>
      </c>
      <c r="H16" s="57">
        <f t="shared" si="1"/>
        <v>0</v>
      </c>
      <c r="I16" s="57">
        <f t="shared" si="2"/>
        <v>7</v>
      </c>
      <c r="J16" s="375">
        <f>_xlfn.IFNA(VLOOKUP(CONCATENATE($J$5,$B16,$C16),CAP!$A$6:$N$200,14,FALSE),0)</f>
        <v>0</v>
      </c>
      <c r="K16" s="58">
        <f>_xlfn.IFNA(VLOOKUP(CONCATENATE($K$5,$B16,$C16),ALB!$A$6:$N$200,14,FALSE),0)</f>
        <v>0</v>
      </c>
      <c r="L16" s="58">
        <f>_xlfn.IFNA(VLOOKUP(CONCATENATE($L$5,$B16,$C16),'ESP1'!$A$6:$N$200,14,FALSE),0)</f>
        <v>0</v>
      </c>
      <c r="M16" s="58">
        <f>_xlfn.IFNA(VLOOKUP(CONCATENATE($M$5,$B16,$C16),DARD!$A$6:$N$135,14,FALSE),0)</f>
        <v>0</v>
      </c>
      <c r="N16" s="58">
        <f>_xlfn.IFNA(VLOOKUP(CONCATENATE($N$5,$B16,$C16),AVON!$A$6:$N$144,14,FALSE),0)</f>
        <v>0</v>
      </c>
      <c r="O16" s="58">
        <f>_xlfn.IFNA(VLOOKUP(CONCATENATE($O$5,$B16,$C16),MUR!$A$6:$N$203,14,FALSE),0)</f>
        <v>0</v>
      </c>
      <c r="P16" s="58">
        <f>_xlfn.IFNA(VLOOKUP(CONCATENATE($P$5,$B16,$C16),BAL!$A$6:$N$200,14,FALSE),0)</f>
        <v>0</v>
      </c>
      <c r="Q16" s="58">
        <f>_xlfn.IFNA(VLOOKUP(CONCATENATE($Q$5,$B16,$C16),KAL!$A$6:$N$199,14,FALSE),0)</f>
        <v>0</v>
      </c>
      <c r="R16" s="58">
        <f>_xlfn.IFNA(VLOOKUP(CONCATENATE($R$5,$B16,$C16),KEL!$A$6:$N$200,14,FALSE),0)</f>
        <v>0</v>
      </c>
      <c r="S16" s="58">
        <f>_xlfn.IFNA(VLOOKUP(CONCATENATE($S$5,$B16,$C16),'ESP2'!$A$6:$N$194,14,FALSE),0)</f>
        <v>0</v>
      </c>
      <c r="T16" s="58">
        <f>_xlfn.IFNA(VLOOKUP(CONCATENATE($T$5,$B16,$C16),MOON!$A$6:$N$198,14,FALSE),0)</f>
        <v>0</v>
      </c>
      <c r="U16" s="58">
        <f>_xlfn.IFNA(VLOOKUP(CONCATENATE($U$5,$B16,$C16),DRY!$A$6:$N$198,14,FALSE),0)</f>
        <v>0</v>
      </c>
      <c r="V16" s="58">
        <f>_xlfn.IFNA(VLOOKUP(CONCATENATE($V$5,$B16,$C16),WALL!$A$6:$N$198,14,FALSE),0)</f>
        <v>0</v>
      </c>
      <c r="W16" s="58">
        <f>_xlfn.IFNA(VLOOKUP(CONCATENATE($W$5,$B16,$C16),'23SC'!$A$6:$N$198,14,FALSE),0)</f>
        <v>0</v>
      </c>
      <c r="X16" s="58">
        <f>_xlfn.IFNA(VLOOKUP(CONCATENATE($X$5,$B16,$C16),GID!$A$6:$N$198,14,FALSE),0)</f>
        <v>0</v>
      </c>
      <c r="Y16" s="58">
        <f>_xlfn.IFNA(VLOOKUP(CONCATENATE($Y$5,$B16,$C16),'23SC'!$A$6:$N$200,14,FALSE),0)</f>
        <v>0</v>
      </c>
      <c r="Z16" s="58"/>
      <c r="AA16" s="58"/>
      <c r="AB16" s="58"/>
      <c r="AC16" s="59"/>
      <c r="AD16" s="47"/>
    </row>
    <row r="17" spans="1:30" x14ac:dyDescent="0.25">
      <c r="A17" s="509"/>
      <c r="B17" s="54" t="s">
        <v>238</v>
      </c>
      <c r="C17" s="60" t="s">
        <v>462</v>
      </c>
      <c r="D17" s="60" t="s">
        <v>239</v>
      </c>
      <c r="E17" s="61">
        <v>45046</v>
      </c>
      <c r="F17" s="70">
        <v>24</v>
      </c>
      <c r="G17" s="56">
        <f t="shared" si="0"/>
        <v>0</v>
      </c>
      <c r="H17" s="57">
        <f t="shared" si="1"/>
        <v>0</v>
      </c>
      <c r="I17" s="57">
        <f t="shared" si="2"/>
        <v>7</v>
      </c>
      <c r="J17" s="375">
        <f>_xlfn.IFNA(VLOOKUP(CONCATENATE($J$5,$B17,$C17),CAP!$A$6:$N$200,14,FALSE),0)</f>
        <v>0</v>
      </c>
      <c r="K17" s="58">
        <f>_xlfn.IFNA(VLOOKUP(CONCATENATE($K$5,$B17,$C17),ALB!$A$6:$N$200,14,FALSE),0)</f>
        <v>0</v>
      </c>
      <c r="L17" s="58">
        <f>_xlfn.IFNA(VLOOKUP(CONCATENATE($L$5,$B17,$C17),'ESP1'!$A$6:$N$200,14,FALSE),0)</f>
        <v>0</v>
      </c>
      <c r="M17" s="58">
        <f>_xlfn.IFNA(VLOOKUP(CONCATENATE($M$5,$B17,$C17),DARD!$A$6:$N$135,14,FALSE),0)</f>
        <v>0</v>
      </c>
      <c r="N17" s="58">
        <f>_xlfn.IFNA(VLOOKUP(CONCATENATE($N$5,$B17,$C17),AVON!$A$6:$N$144,14,FALSE),0)</f>
        <v>0</v>
      </c>
      <c r="O17" s="58">
        <f>_xlfn.IFNA(VLOOKUP(CONCATENATE($O$5,$B17,$C17),MUR!$A$6:$N$203,14,FALSE),0)</f>
        <v>0</v>
      </c>
      <c r="P17" s="58">
        <f>_xlfn.IFNA(VLOOKUP(CONCATENATE($P$5,$B17,$C17),BAL!$A$6:$N$200,14,FALSE),0)</f>
        <v>0</v>
      </c>
      <c r="Q17" s="58">
        <f>_xlfn.IFNA(VLOOKUP(CONCATENATE($Q$5,$B17,$C17),KAL!$A$6:$N$199,14,FALSE),0)</f>
        <v>0</v>
      </c>
      <c r="R17" s="58">
        <f>_xlfn.IFNA(VLOOKUP(CONCATENATE($R$5,$B17,$C17),KEL!$A$6:$N$200,14,FALSE),0)</f>
        <v>0</v>
      </c>
      <c r="S17" s="58">
        <f>_xlfn.IFNA(VLOOKUP(CONCATENATE($S$5,$B17,$C17),'ESP2'!$A$6:$N$194,14,FALSE),0)</f>
        <v>0</v>
      </c>
      <c r="T17" s="58">
        <f>_xlfn.IFNA(VLOOKUP(CONCATENATE($T$5,$B17,$C17),MOON!$A$6:$N$198,14,FALSE),0)</f>
        <v>0</v>
      </c>
      <c r="U17" s="58">
        <f>_xlfn.IFNA(VLOOKUP(CONCATENATE($U$5,$B17,$C17),DRY!$A$6:$N$198,14,FALSE),0)</f>
        <v>0</v>
      </c>
      <c r="V17" s="58">
        <f>_xlfn.IFNA(VLOOKUP(CONCATENATE($V$5,$B17,$C17),WALL!$A$6:$N$198,14,FALSE),0)</f>
        <v>0</v>
      </c>
      <c r="W17" s="58">
        <f>_xlfn.IFNA(VLOOKUP(CONCATENATE($W$5,$B17,$C17),'23SC'!$A$6:$N$198,14,FALSE),0)</f>
        <v>0</v>
      </c>
      <c r="X17" s="58">
        <f>_xlfn.IFNA(VLOOKUP(CONCATENATE($X$5,$B17,$C17),GID!$A$6:$N$198,14,FALSE),0)</f>
        <v>0</v>
      </c>
      <c r="Y17" s="58">
        <f>_xlfn.IFNA(VLOOKUP(CONCATENATE($Y$5,$B17,$C17),'23SC'!$A$6:$N$200,14,FALSE),0)</f>
        <v>0</v>
      </c>
      <c r="Z17" s="58"/>
      <c r="AA17" s="58"/>
      <c r="AB17" s="58"/>
      <c r="AC17" s="59"/>
      <c r="AD17" s="47"/>
    </row>
    <row r="18" spans="1:30" x14ac:dyDescent="0.25">
      <c r="A18" s="509"/>
      <c r="B18" s="54" t="s">
        <v>288</v>
      </c>
      <c r="C18" s="60" t="s">
        <v>289</v>
      </c>
      <c r="D18" s="60" t="s">
        <v>477</v>
      </c>
      <c r="E18" s="61">
        <v>45121</v>
      </c>
      <c r="F18" s="70">
        <v>16</v>
      </c>
      <c r="G18" s="56">
        <f t="shared" si="0"/>
        <v>0</v>
      </c>
      <c r="H18" s="57">
        <f t="shared" si="1"/>
        <v>0</v>
      </c>
      <c r="I18" s="57">
        <f t="shared" si="2"/>
        <v>7</v>
      </c>
      <c r="J18" s="375">
        <f>_xlfn.IFNA(VLOOKUP(CONCATENATE($J$5,$B18,$C18),CAP!$A$6:$N$200,14,FALSE),0)</f>
        <v>0</v>
      </c>
      <c r="K18" s="58">
        <f>_xlfn.IFNA(VLOOKUP(CONCATENATE($K$5,$B18,$C18),ALB!$A$6:$N$200,14,FALSE),0)</f>
        <v>0</v>
      </c>
      <c r="L18" s="58">
        <f>_xlfn.IFNA(VLOOKUP(CONCATENATE($L$5,$B18,$C18),'ESP1'!$A$6:$N$200,14,FALSE),0)</f>
        <v>0</v>
      </c>
      <c r="M18" s="58">
        <f>_xlfn.IFNA(VLOOKUP(CONCATENATE($M$5,$B18,$C18),DARD!$A$6:$N$135,14,FALSE),0)</f>
        <v>0</v>
      </c>
      <c r="N18" s="58">
        <f>_xlfn.IFNA(VLOOKUP(CONCATENATE($N$5,$B18,$C18),AVON!$A$6:$N$144,14,FALSE),0)</f>
        <v>0</v>
      </c>
      <c r="O18" s="58">
        <f>_xlfn.IFNA(VLOOKUP(CONCATENATE($O$5,$B18,$C18),MUR!$A$6:$N$203,14,FALSE),0)</f>
        <v>0</v>
      </c>
      <c r="P18" s="58">
        <f>_xlfn.IFNA(VLOOKUP(CONCATENATE($P$5,$B18,$C18),BAL!$A$6:$N$200,14,FALSE),0)</f>
        <v>0</v>
      </c>
      <c r="Q18" s="58">
        <f>_xlfn.IFNA(VLOOKUP(CONCATENATE($Q$5,$B18,$C18),KAL!$A$6:$N$199,14,FALSE),0)</f>
        <v>0</v>
      </c>
      <c r="R18" s="58">
        <f>_xlfn.IFNA(VLOOKUP(CONCATENATE($R$5,$B18,$C18),KEL!$A$6:$N$200,14,FALSE),0)</f>
        <v>0</v>
      </c>
      <c r="S18" s="58">
        <f>_xlfn.IFNA(VLOOKUP(CONCATENATE($S$5,$B18,$C18),'ESP2'!$A$6:$N$194,14,FALSE),0)</f>
        <v>0</v>
      </c>
      <c r="T18" s="58">
        <f>_xlfn.IFNA(VLOOKUP(CONCATENATE($T$5,$B18,$C18),MOON!$A$6:$N$198,14,FALSE),0)</f>
        <v>0</v>
      </c>
      <c r="U18" s="58">
        <f>_xlfn.IFNA(VLOOKUP(CONCATENATE($U$5,$B18,$C18),DRY!$A$6:$N$198,14,FALSE),0)</f>
        <v>0</v>
      </c>
      <c r="V18" s="58">
        <f>_xlfn.IFNA(VLOOKUP(CONCATENATE($V$5,$B18,$C18),WALL!$A$6:$N$198,14,FALSE),0)</f>
        <v>0</v>
      </c>
      <c r="W18" s="58">
        <f>_xlfn.IFNA(VLOOKUP(CONCATENATE($W$5,$B18,$C18),'23SC'!$A$6:$N$198,14,FALSE),0)</f>
        <v>0</v>
      </c>
      <c r="X18" s="58">
        <f>_xlfn.IFNA(VLOOKUP(CONCATENATE($X$5,$B18,$C18),GID!$A$6:$N$198,14,FALSE),0)</f>
        <v>0</v>
      </c>
      <c r="Y18" s="58">
        <f>_xlfn.IFNA(VLOOKUP(CONCATENATE($Y$5,$B18,$C18),'23SC'!$A$6:$N$200,14,FALSE),0)</f>
        <v>0</v>
      </c>
      <c r="Z18" s="58"/>
      <c r="AA18" s="58"/>
      <c r="AB18" s="58"/>
      <c r="AC18" s="59"/>
      <c r="AD18" s="47"/>
    </row>
    <row r="19" spans="1:30" x14ac:dyDescent="0.25">
      <c r="A19" s="509"/>
      <c r="B19" s="54" t="s">
        <v>979</v>
      </c>
      <c r="C19" s="60" t="s">
        <v>1338</v>
      </c>
      <c r="D19" s="60" t="s">
        <v>338</v>
      </c>
      <c r="E19" s="61">
        <v>45121</v>
      </c>
      <c r="F19" s="70">
        <v>2</v>
      </c>
      <c r="G19" s="56">
        <f t="shared" si="0"/>
        <v>0</v>
      </c>
      <c r="H19" s="57">
        <f t="shared" si="1"/>
        <v>0</v>
      </c>
      <c r="I19" s="57">
        <f t="shared" si="2"/>
        <v>7</v>
      </c>
      <c r="J19" s="375">
        <f>_xlfn.IFNA(VLOOKUP(CONCATENATE($J$5,$B19,$C19),CAP!$A$6:$N$200,14,FALSE),0)</f>
        <v>0</v>
      </c>
      <c r="K19" s="58">
        <f>_xlfn.IFNA(VLOOKUP(CONCATENATE($K$5,$B19,$C19),ALB!$A$6:$N$200,14,FALSE),0)</f>
        <v>0</v>
      </c>
      <c r="L19" s="58">
        <f>_xlfn.IFNA(VLOOKUP(CONCATENATE($L$5,$B19,$C19),'ESP1'!$A$6:$N$200,14,FALSE),0)</f>
        <v>0</v>
      </c>
      <c r="M19" s="58">
        <f>_xlfn.IFNA(VLOOKUP(CONCATENATE($M$5,$B19,$C19),DARD!$A$6:$N$135,14,FALSE),0)</f>
        <v>0</v>
      </c>
      <c r="N19" s="58">
        <f>_xlfn.IFNA(VLOOKUP(CONCATENATE($N$5,$B19,$C19),AVON!$A$6:$N$144,14,FALSE),0)</f>
        <v>0</v>
      </c>
      <c r="O19" s="58">
        <f>_xlfn.IFNA(VLOOKUP(CONCATENATE($O$5,$B19,$C19),MUR!$A$6:$N$203,14,FALSE),0)</f>
        <v>0</v>
      </c>
      <c r="P19" s="58">
        <f>_xlfn.IFNA(VLOOKUP(CONCATENATE($P$5,$B19,$C19),BAL!$A$6:$N$200,14,FALSE),0)</f>
        <v>0</v>
      </c>
      <c r="Q19" s="58">
        <f>_xlfn.IFNA(VLOOKUP(CONCATENATE($Q$5,$B19,$C19),KAL!$A$6:$N$199,14,FALSE),0)</f>
        <v>0</v>
      </c>
      <c r="R19" s="58">
        <f>_xlfn.IFNA(VLOOKUP(CONCATENATE($R$5,$B19,$C19),KEL!$A$6:$N$200,14,FALSE),0)</f>
        <v>0</v>
      </c>
      <c r="S19" s="58">
        <f>_xlfn.IFNA(VLOOKUP(CONCATENATE($S$5,$B19,$C19),'ESP2'!$A$6:$N$194,14,FALSE),0)</f>
        <v>0</v>
      </c>
      <c r="T19" s="58">
        <f>_xlfn.IFNA(VLOOKUP(CONCATENATE($T$5,$B19,$C19),MOON!$A$6:$N$198,14,FALSE),0)</f>
        <v>0</v>
      </c>
      <c r="U19" s="58">
        <f>_xlfn.IFNA(VLOOKUP(CONCATENATE($U$5,$B19,$C19),DRY!$A$6:$N$198,14,FALSE),0)</f>
        <v>0</v>
      </c>
      <c r="V19" s="58">
        <f>_xlfn.IFNA(VLOOKUP(CONCATENATE($V$5,$B19,$C19),WALL!$A$6:$N$198,14,FALSE),0)</f>
        <v>0</v>
      </c>
      <c r="W19" s="58">
        <f>_xlfn.IFNA(VLOOKUP(CONCATENATE($W$5,$B19,$C19),'23SC'!$A$6:$N$198,14,FALSE),0)</f>
        <v>0</v>
      </c>
      <c r="X19" s="58">
        <f>_xlfn.IFNA(VLOOKUP(CONCATENATE($X$5,$B19,$C19),GID!$A$6:$N$198,14,FALSE),0)</f>
        <v>0</v>
      </c>
      <c r="Y19" s="58">
        <f>_xlfn.IFNA(VLOOKUP(CONCATENATE($Y$5,$B19,$C19),'23SC'!$A$6:$N$200,14,FALSE),0)</f>
        <v>0</v>
      </c>
      <c r="Z19" s="58"/>
      <c r="AA19" s="58"/>
      <c r="AB19" s="58"/>
      <c r="AC19" s="59"/>
      <c r="AD19" s="47"/>
    </row>
    <row r="20" spans="1:30" s="3" customFormat="1" x14ac:dyDescent="0.25">
      <c r="A20" s="509"/>
      <c r="B20" s="54" t="s">
        <v>174</v>
      </c>
      <c r="C20" s="60" t="s">
        <v>203</v>
      </c>
      <c r="D20" s="60" t="s">
        <v>338</v>
      </c>
      <c r="E20" s="61">
        <v>45121</v>
      </c>
      <c r="F20" s="70">
        <v>13</v>
      </c>
      <c r="G20" s="56">
        <f t="shared" si="0"/>
        <v>0</v>
      </c>
      <c r="H20" s="57">
        <f t="shared" si="1"/>
        <v>0</v>
      </c>
      <c r="I20" s="57">
        <f t="shared" si="2"/>
        <v>7</v>
      </c>
      <c r="J20" s="375">
        <f>_xlfn.IFNA(VLOOKUP(CONCATENATE($J$5,$B20,$C20),CAP!$A$6:$N$200,14,FALSE),0)</f>
        <v>0</v>
      </c>
      <c r="K20" s="58">
        <f>_xlfn.IFNA(VLOOKUP(CONCATENATE($K$5,$B20,$C20),ALB!$A$6:$N$200,14,FALSE),0)</f>
        <v>0</v>
      </c>
      <c r="L20" s="58">
        <f>_xlfn.IFNA(VLOOKUP(CONCATENATE($L$5,$B20,$C20),'ESP1'!$A$6:$N$200,14,FALSE),0)</f>
        <v>0</v>
      </c>
      <c r="M20" s="58">
        <f>_xlfn.IFNA(VLOOKUP(CONCATENATE($M$5,$B20,$C20),DARD!$A$6:$N$135,14,FALSE),0)</f>
        <v>0</v>
      </c>
      <c r="N20" s="58">
        <f>_xlfn.IFNA(VLOOKUP(CONCATENATE($N$5,$B20,$C20),AVON!$A$6:$N$144,14,FALSE),0)</f>
        <v>0</v>
      </c>
      <c r="O20" s="58">
        <f>_xlfn.IFNA(VLOOKUP(CONCATENATE($O$5,$B20,$C20),MUR!$A$6:$N$203,14,FALSE),0)</f>
        <v>0</v>
      </c>
      <c r="P20" s="58">
        <f>_xlfn.IFNA(VLOOKUP(CONCATENATE($P$5,$B20,$C20),BAL!$A$6:$N$200,14,FALSE),0)</f>
        <v>0</v>
      </c>
      <c r="Q20" s="58">
        <f>_xlfn.IFNA(VLOOKUP(CONCATENATE($Q$5,$B20,$C20),KAL!$A$6:$N$199,14,FALSE),0)</f>
        <v>0</v>
      </c>
      <c r="R20" s="58">
        <f>_xlfn.IFNA(VLOOKUP(CONCATENATE($R$5,$B20,$C20),KEL!$A$6:$N$200,14,FALSE),0)</f>
        <v>0</v>
      </c>
      <c r="S20" s="58">
        <f>_xlfn.IFNA(VLOOKUP(CONCATENATE($S$5,$B20,$C20),'ESP2'!$A$6:$N$194,14,FALSE),0)</f>
        <v>0</v>
      </c>
      <c r="T20" s="58">
        <f>_xlfn.IFNA(VLOOKUP(CONCATENATE($T$5,$B20,$C20),MOON!$A$6:$N$198,14,FALSE),0)</f>
        <v>0</v>
      </c>
      <c r="U20" s="58">
        <f>_xlfn.IFNA(VLOOKUP(CONCATENATE($U$5,$B20,$C20),DRY!$A$6:$N$198,14,FALSE),0)</f>
        <v>0</v>
      </c>
      <c r="V20" s="58">
        <f>_xlfn.IFNA(VLOOKUP(CONCATENATE($V$5,$B20,$C20),WALL!$A$6:$N$198,14,FALSE),0)</f>
        <v>0</v>
      </c>
      <c r="W20" s="58">
        <f>_xlfn.IFNA(VLOOKUP(CONCATENATE($W$5,$B20,$C20),'23SC'!$A$6:$N$198,14,FALSE),0)</f>
        <v>0</v>
      </c>
      <c r="X20" s="58">
        <f>_xlfn.IFNA(VLOOKUP(CONCATENATE($X$5,$B20,$C20),GID!$A$6:$N$198,14,FALSE),0)</f>
        <v>0</v>
      </c>
      <c r="Y20" s="58">
        <f>_xlfn.IFNA(VLOOKUP(CONCATENATE($Y$5,$B20,$C20),'23SC'!$A$6:$N$200,14,FALSE),0)</f>
        <v>0</v>
      </c>
      <c r="Z20" s="58"/>
      <c r="AA20" s="58"/>
      <c r="AB20" s="58"/>
      <c r="AC20" s="59"/>
      <c r="AD20" s="47"/>
    </row>
    <row r="21" spans="1:30" x14ac:dyDescent="0.25">
      <c r="A21" s="509"/>
      <c r="B21" s="54" t="s">
        <v>980</v>
      </c>
      <c r="C21" s="60" t="s">
        <v>1339</v>
      </c>
      <c r="D21" s="60" t="s">
        <v>189</v>
      </c>
      <c r="E21" s="61">
        <v>45125</v>
      </c>
      <c r="F21" s="70">
        <v>13</v>
      </c>
      <c r="G21" s="56">
        <f t="shared" si="0"/>
        <v>0</v>
      </c>
      <c r="H21" s="57">
        <f t="shared" si="1"/>
        <v>0</v>
      </c>
      <c r="I21" s="57">
        <f t="shared" si="2"/>
        <v>7</v>
      </c>
      <c r="J21" s="375">
        <f>_xlfn.IFNA(VLOOKUP(CONCATENATE($J$5,$B21,$C21),CAP!$A$6:$N$200,14,FALSE),0)</f>
        <v>0</v>
      </c>
      <c r="K21" s="58">
        <f>_xlfn.IFNA(VLOOKUP(CONCATENATE($K$5,$B21,$C21),ALB!$A$6:$N$200,14,FALSE),0)</f>
        <v>0</v>
      </c>
      <c r="L21" s="58">
        <f>_xlfn.IFNA(VLOOKUP(CONCATENATE($L$5,$B21,$C21),'ESP1'!$A$6:$N$200,14,FALSE),0)</f>
        <v>0</v>
      </c>
      <c r="M21" s="58">
        <f>_xlfn.IFNA(VLOOKUP(CONCATENATE($M$5,$B21,$C21),DARD!$A$6:$N$135,14,FALSE),0)</f>
        <v>0</v>
      </c>
      <c r="N21" s="58">
        <f>_xlfn.IFNA(VLOOKUP(CONCATENATE($N$5,$B21,$C21),AVON!$A$6:$N$144,14,FALSE),0)</f>
        <v>0</v>
      </c>
      <c r="O21" s="58">
        <f>_xlfn.IFNA(VLOOKUP(CONCATENATE($O$5,$B21,$C21),MUR!$A$6:$N$203,14,FALSE),0)</f>
        <v>0</v>
      </c>
      <c r="P21" s="58">
        <f>_xlfn.IFNA(VLOOKUP(CONCATENATE($P$5,$B21,$C21),BAL!$A$6:$N$200,14,FALSE),0)</f>
        <v>0</v>
      </c>
      <c r="Q21" s="58">
        <f>_xlfn.IFNA(VLOOKUP(CONCATENATE($Q$5,$B21,$C21),KAL!$A$6:$N$199,14,FALSE),0)</f>
        <v>0</v>
      </c>
      <c r="R21" s="58">
        <f>_xlfn.IFNA(VLOOKUP(CONCATENATE($R$5,$B21,$C21),KEL!$A$6:$N$200,14,FALSE),0)</f>
        <v>0</v>
      </c>
      <c r="S21" s="58">
        <f>_xlfn.IFNA(VLOOKUP(CONCATENATE($S$5,$B21,$C21),'ESP2'!$A$6:$N$194,14,FALSE),0)</f>
        <v>0</v>
      </c>
      <c r="T21" s="58">
        <f>_xlfn.IFNA(VLOOKUP(CONCATENATE($T$5,$B21,$C21),MOON!$A$6:$N$198,14,FALSE),0)</f>
        <v>0</v>
      </c>
      <c r="U21" s="58">
        <f>_xlfn.IFNA(VLOOKUP(CONCATENATE($U$5,$B21,$C21),DRY!$A$6:$N$198,14,FALSE),0)</f>
        <v>0</v>
      </c>
      <c r="V21" s="58">
        <f>_xlfn.IFNA(VLOOKUP(CONCATENATE($V$5,$B21,$C21),WALL!$A$6:$N$198,14,FALSE),0)</f>
        <v>0</v>
      </c>
      <c r="W21" s="58">
        <f>_xlfn.IFNA(VLOOKUP(CONCATENATE($W$5,$B21,$C21),'23SC'!$A$6:$N$198,14,FALSE),0)</f>
        <v>0</v>
      </c>
      <c r="X21" s="58">
        <f>_xlfn.IFNA(VLOOKUP(CONCATENATE($X$5,$B21,$C21),GID!$A$6:$N$198,14,FALSE),0)</f>
        <v>0</v>
      </c>
      <c r="Y21" s="58">
        <f>_xlfn.IFNA(VLOOKUP(CONCATENATE($Y$5,$B21,$C21),'23SC'!$A$6:$N$200,14,FALSE),0)</f>
        <v>0</v>
      </c>
      <c r="Z21" s="58"/>
      <c r="AA21" s="58"/>
      <c r="AB21" s="58"/>
      <c r="AC21" s="59"/>
      <c r="AD21" s="47"/>
    </row>
    <row r="22" spans="1:30" x14ac:dyDescent="0.25">
      <c r="A22" s="509"/>
      <c r="B22" s="54" t="s">
        <v>981</v>
      </c>
      <c r="C22" s="60" t="s">
        <v>982</v>
      </c>
      <c r="D22" s="60" t="s">
        <v>983</v>
      </c>
      <c r="E22" s="61">
        <v>45155</v>
      </c>
      <c r="F22" s="70">
        <v>13</v>
      </c>
      <c r="G22" s="56">
        <f t="shared" si="0"/>
        <v>0</v>
      </c>
      <c r="H22" s="57">
        <f t="shared" si="1"/>
        <v>0</v>
      </c>
      <c r="I22" s="57">
        <f t="shared" si="2"/>
        <v>7</v>
      </c>
      <c r="J22" s="375">
        <f>_xlfn.IFNA(VLOOKUP(CONCATENATE($J$5,$B22,$C22),CAP!$A$6:$N$200,14,FALSE),0)</f>
        <v>0</v>
      </c>
      <c r="K22" s="58">
        <f>_xlfn.IFNA(VLOOKUP(CONCATENATE($K$5,$B22,$C22),ALB!$A$6:$N$200,14,FALSE),0)</f>
        <v>0</v>
      </c>
      <c r="L22" s="58">
        <f>_xlfn.IFNA(VLOOKUP(CONCATENATE($L$5,$B22,$C22),'ESP1'!$A$6:$N$200,14,FALSE),0)</f>
        <v>0</v>
      </c>
      <c r="M22" s="58">
        <f>_xlfn.IFNA(VLOOKUP(CONCATENATE($M$5,$B22,$C22),DARD!$A$6:$N$135,14,FALSE),0)</f>
        <v>0</v>
      </c>
      <c r="N22" s="58">
        <f>_xlfn.IFNA(VLOOKUP(CONCATENATE($N$5,$B22,$C22),AVON!$A$6:$N$144,14,FALSE),0)</f>
        <v>0</v>
      </c>
      <c r="O22" s="58">
        <f>_xlfn.IFNA(VLOOKUP(CONCATENATE($O$5,$B22,$C22),MUR!$A$6:$N$203,14,FALSE),0)</f>
        <v>0</v>
      </c>
      <c r="P22" s="58">
        <f>_xlfn.IFNA(VLOOKUP(CONCATENATE($P$5,$B22,$C22),BAL!$A$6:$N$200,14,FALSE),0)</f>
        <v>0</v>
      </c>
      <c r="Q22" s="58">
        <f>_xlfn.IFNA(VLOOKUP(CONCATENATE($Q$5,$B22,$C22),KAL!$A$6:$N$199,14,FALSE),0)</f>
        <v>0</v>
      </c>
      <c r="R22" s="58">
        <f>_xlfn.IFNA(VLOOKUP(CONCATENATE($R$5,$B22,$C22),KEL!$A$6:$N$200,14,FALSE),0)</f>
        <v>0</v>
      </c>
      <c r="S22" s="58">
        <f>_xlfn.IFNA(VLOOKUP(CONCATENATE($S$5,$B22,$C22),'ESP2'!$A$6:$N$194,14,FALSE),0)</f>
        <v>0</v>
      </c>
      <c r="T22" s="58">
        <f>_xlfn.IFNA(VLOOKUP(CONCATENATE($T$5,$B22,$C22),MOON!$A$6:$N$198,14,FALSE),0)</f>
        <v>0</v>
      </c>
      <c r="U22" s="58">
        <f>_xlfn.IFNA(VLOOKUP(CONCATENATE($U$5,$B22,$C22),DRY!$A$6:$N$198,14,FALSE),0)</f>
        <v>0</v>
      </c>
      <c r="V22" s="58">
        <f>_xlfn.IFNA(VLOOKUP(CONCATENATE($V$5,$B22,$C22),WALL!$A$6:$N$198,14,FALSE),0)</f>
        <v>0</v>
      </c>
      <c r="W22" s="58">
        <f>_xlfn.IFNA(VLOOKUP(CONCATENATE($W$5,$B22,$C22),'23SC'!$A$6:$N$198,14,FALSE),0)</f>
        <v>0</v>
      </c>
      <c r="X22" s="58">
        <f>_xlfn.IFNA(VLOOKUP(CONCATENATE($X$5,$B22,$C22),GID!$A$6:$N$198,14,FALSE),0)</f>
        <v>0</v>
      </c>
      <c r="Y22" s="58">
        <f>_xlfn.IFNA(VLOOKUP(CONCATENATE($Y$5,$B22,$C22),'23SC'!$A$6:$N$200,14,FALSE),0)</f>
        <v>0</v>
      </c>
      <c r="Z22" s="58"/>
      <c r="AA22" s="58"/>
      <c r="AB22" s="58"/>
      <c r="AC22" s="59"/>
      <c r="AD22" s="47"/>
    </row>
    <row r="23" spans="1:30" x14ac:dyDescent="0.25">
      <c r="A23" s="509"/>
      <c r="B23" s="54"/>
      <c r="C23" s="60"/>
      <c r="D23" s="55"/>
      <c r="E23" s="61"/>
      <c r="F23" s="70"/>
      <c r="G23" s="56">
        <f t="shared" ref="G23:G30" si="3">COUNTIF(J23:AD23,"&gt;0")</f>
        <v>0</v>
      </c>
      <c r="H23" s="57">
        <f t="shared" ref="H23" si="4">SUM(J23:AE23)</f>
        <v>0</v>
      </c>
      <c r="I23" s="57">
        <f t="shared" ref="I23:I30" si="5">RANK(H23,$H$6:$H$50)</f>
        <v>7</v>
      </c>
      <c r="J23" s="375">
        <f>_xlfn.IFNA(VLOOKUP(CONCATENATE($J$5,$B23,$C23),CAP!$A$6:$N$200,14,FALSE),0)</f>
        <v>0</v>
      </c>
      <c r="K23" s="58">
        <f>_xlfn.IFNA(VLOOKUP(CONCATENATE($K$5,$B23,$C23),ALB!$A$6:$N$200,14,FALSE),0)</f>
        <v>0</v>
      </c>
      <c r="L23" s="58">
        <f>_xlfn.IFNA(VLOOKUP(CONCATENATE($L$5,$B23,$C23),'ESP1'!$A$6:$N$200,14,FALSE),0)</f>
        <v>0</v>
      </c>
      <c r="M23" s="58">
        <f>_xlfn.IFNA(VLOOKUP(CONCATENATE($M$5,$B23,$C23),DARD!$A$6:$N$135,14,FALSE),0)</f>
        <v>0</v>
      </c>
      <c r="N23" s="58">
        <f>_xlfn.IFNA(VLOOKUP(CONCATENATE($N$5,$B23,$C23),AVON!$A$6:$N$144,14,FALSE),0)</f>
        <v>0</v>
      </c>
      <c r="O23" s="58">
        <f>_xlfn.IFNA(VLOOKUP(CONCATENATE($O$5,$B23,$C23),MUR!$A$6:$N$203,14,FALSE),0)</f>
        <v>0</v>
      </c>
      <c r="P23" s="58">
        <f>_xlfn.IFNA(VLOOKUP(CONCATENATE($P$5,$B23,$C23),BAL!$A$6:$N$200,14,FALSE),0)</f>
        <v>0</v>
      </c>
      <c r="Q23" s="58">
        <f>_xlfn.IFNA(VLOOKUP(CONCATENATE($Q$5,$B23,$C23),KAL!$A$6:$N$199,14,FALSE),0)</f>
        <v>0</v>
      </c>
      <c r="R23" s="58">
        <f>_xlfn.IFNA(VLOOKUP(CONCATENATE($R$5,$B23,$C23),KEL!$A$6:$N$200,14,FALSE),0)</f>
        <v>0</v>
      </c>
      <c r="S23" s="58">
        <f>_xlfn.IFNA(VLOOKUP(CONCATENATE($S$5,$B23,$C23),'ESP2'!$A$6:$N$194,14,FALSE),0)</f>
        <v>0</v>
      </c>
      <c r="T23" s="58">
        <f>_xlfn.IFNA(VLOOKUP(CONCATENATE($T$5,$B23,$C23),MOON!$A$6:$N$198,14,FALSE),0)</f>
        <v>0</v>
      </c>
      <c r="U23" s="58">
        <f>_xlfn.IFNA(VLOOKUP(CONCATENATE($U$5,$B23,$C23),DRY!$A$8:$N$198,14,FALSE),0)</f>
        <v>0</v>
      </c>
      <c r="V23" s="58">
        <f>_xlfn.IFNA(VLOOKUP(CONCATENATE($V$5,$B23,$C23),WALL!$A$6:$N$198,14,FALSE),0)</f>
        <v>0</v>
      </c>
      <c r="W23" s="58">
        <f>_xlfn.IFNA(VLOOKUP(CONCATENATE($W$5,$B23,$C23),'23SC'!$A$6:$N$198,14,FALSE),0)</f>
        <v>0</v>
      </c>
      <c r="X23" s="58">
        <f>_xlfn.IFNA(VLOOKUP(CONCATENATE($X$5,$B23,$C23),GID!$A$6:$N$198,14,FALSE),0)</f>
        <v>0</v>
      </c>
      <c r="Y23" s="58">
        <f>_xlfn.IFNA(VLOOKUP(CONCATENATE($Y$5,$B23,$C23),'23SC'!$A$6:$N$200,14,FALSE),0)</f>
        <v>0</v>
      </c>
      <c r="Z23" s="58"/>
      <c r="AA23" s="58"/>
      <c r="AB23" s="58"/>
      <c r="AC23" s="59"/>
      <c r="AD23" s="47"/>
    </row>
    <row r="24" spans="1:30" x14ac:dyDescent="0.25">
      <c r="A24" s="509"/>
      <c r="B24" s="54"/>
      <c r="C24" s="60"/>
      <c r="D24" s="60"/>
      <c r="E24" s="61"/>
      <c r="F24" s="70"/>
      <c r="G24" s="56">
        <f t="shared" si="3"/>
        <v>0</v>
      </c>
      <c r="H24" s="57">
        <f t="shared" ref="H24" si="6">SUM(J24:AE24)</f>
        <v>0</v>
      </c>
      <c r="I24" s="57">
        <f t="shared" si="5"/>
        <v>7</v>
      </c>
      <c r="J24" s="375">
        <f>_xlfn.IFNA(VLOOKUP(CONCATENATE($J$5,$B24,$C24),CAP!$A$6:$N$200,14,FALSE),0)</f>
        <v>0</v>
      </c>
      <c r="K24" s="58">
        <f>_xlfn.IFNA(VLOOKUP(CONCATENATE($K$5,$B24,$C24),ALB!$A$6:$N$200,14,FALSE),0)</f>
        <v>0</v>
      </c>
      <c r="L24" s="58">
        <f>_xlfn.IFNA(VLOOKUP(CONCATENATE($L$5,$B24,$C24),'ESP1'!$A$6:$N$200,14,FALSE),0)</f>
        <v>0</v>
      </c>
      <c r="M24" s="58">
        <f>_xlfn.IFNA(VLOOKUP(CONCATENATE($M$5,$B24,$C24),DARD!$A$6:$N$135,14,FALSE),0)</f>
        <v>0</v>
      </c>
      <c r="N24" s="58">
        <f>_xlfn.IFNA(VLOOKUP(CONCATENATE($N$5,$B24,$C24),AVON!$A$6:$N$144,14,FALSE),0)</f>
        <v>0</v>
      </c>
      <c r="O24" s="58">
        <f>_xlfn.IFNA(VLOOKUP(CONCATENATE($O$5,$B24,$C24),MUR!$A$6:$N$203,14,FALSE),0)</f>
        <v>0</v>
      </c>
      <c r="P24" s="58">
        <f>_xlfn.IFNA(VLOOKUP(CONCATENATE($P$5,$B24,$C24),BAL!$A$6:$N$200,14,FALSE),0)</f>
        <v>0</v>
      </c>
      <c r="Q24" s="58">
        <f>_xlfn.IFNA(VLOOKUP(CONCATENATE($Q$5,$B24,$C24),KAL!$A$6:$N$199,14,FALSE),0)</f>
        <v>0</v>
      </c>
      <c r="R24" s="58">
        <f>_xlfn.IFNA(VLOOKUP(CONCATENATE($R$5,$B24,$C24),KEL!$A$6:$N$200,14,FALSE),0)</f>
        <v>0</v>
      </c>
      <c r="S24" s="58">
        <f>_xlfn.IFNA(VLOOKUP(CONCATENATE($S$5,$B24,$C24),'ESP2'!$A$6:$N$194,14,FALSE),0)</f>
        <v>0</v>
      </c>
      <c r="T24" s="58">
        <f>_xlfn.IFNA(VLOOKUP(CONCATENATE($T$5,$B24,$C24),MOON!$A$6:$N$198,14,FALSE),0)</f>
        <v>0</v>
      </c>
      <c r="U24" s="58">
        <f>_xlfn.IFNA(VLOOKUP(CONCATENATE($U$5,$B24,$C24),DRY!$A$8:$N$198,14,FALSE),0)</f>
        <v>0</v>
      </c>
      <c r="V24" s="58">
        <f>_xlfn.IFNA(VLOOKUP(CONCATENATE($V$5,$B24,$C24),WALL!$A$6:$N$198,14,FALSE),0)</f>
        <v>0</v>
      </c>
      <c r="W24" s="58">
        <f>_xlfn.IFNA(VLOOKUP(CONCATENATE($W$5,$B24,$C24),'23SC'!$A$6:$N$198,14,FALSE),0)</f>
        <v>0</v>
      </c>
      <c r="X24" s="58">
        <f>_xlfn.IFNA(VLOOKUP(CONCATENATE($X$5,$B24,$C24),GID!$A$6:$N$198,14,FALSE),0)</f>
        <v>0</v>
      </c>
      <c r="Y24" s="58">
        <f>_xlfn.IFNA(VLOOKUP(CONCATENATE($Y$5,$B24,$C24),'23SC'!$A$6:$N$200,14,FALSE),0)</f>
        <v>0</v>
      </c>
      <c r="Z24" s="58"/>
      <c r="AA24" s="58"/>
      <c r="AB24" s="58"/>
      <c r="AC24" s="59"/>
      <c r="AD24" s="46"/>
    </row>
    <row r="25" spans="1:30" x14ac:dyDescent="0.25">
      <c r="A25" s="509"/>
      <c r="B25" s="54"/>
      <c r="C25" s="60"/>
      <c r="D25" s="60"/>
      <c r="E25" s="61"/>
      <c r="F25" s="70"/>
      <c r="G25" s="56">
        <f t="shared" si="3"/>
        <v>0</v>
      </c>
      <c r="H25" s="57">
        <f t="shared" ref="H25:H30" si="7">SUM(J25:AE25)</f>
        <v>0</v>
      </c>
      <c r="I25" s="57">
        <f t="shared" si="5"/>
        <v>7</v>
      </c>
      <c r="J25" s="375">
        <f>_xlfn.IFNA(VLOOKUP(CONCATENATE($J$5,$B25,$C25),CAP!$A$6:$N$200,14,FALSE),0)</f>
        <v>0</v>
      </c>
      <c r="K25" s="58">
        <f>_xlfn.IFNA(VLOOKUP(CONCATENATE($K$5,$B25,$C25),ALB!$A$6:$N$200,14,FALSE),0)</f>
        <v>0</v>
      </c>
      <c r="L25" s="58">
        <f>_xlfn.IFNA(VLOOKUP(CONCATENATE($L$5,$B25,$C25),'ESP1'!$A$6:$N$200,14,FALSE),0)</f>
        <v>0</v>
      </c>
      <c r="M25" s="58">
        <f>_xlfn.IFNA(VLOOKUP(CONCATENATE($M$5,$B25,$C25),DARD!$A$6:$N$135,14,FALSE),0)</f>
        <v>0</v>
      </c>
      <c r="N25" s="58">
        <f>_xlfn.IFNA(VLOOKUP(CONCATENATE($N$5,$B25,$C25),AVON!$A$6:$N$144,14,FALSE),0)</f>
        <v>0</v>
      </c>
      <c r="O25" s="58">
        <f>_xlfn.IFNA(VLOOKUP(CONCATENATE($O$5,$B25,$C25),MUR!$A$6:$N$203,14,FALSE),0)</f>
        <v>0</v>
      </c>
      <c r="P25" s="58">
        <f>_xlfn.IFNA(VLOOKUP(CONCATENATE($P$5,$B25,$C25),BAL!$A$6:$N$200,14,FALSE),0)</f>
        <v>0</v>
      </c>
      <c r="Q25" s="58">
        <f>_xlfn.IFNA(VLOOKUP(CONCATENATE($Q$5,$B25,$C25),KAL!$A$6:$N$199,14,FALSE),0)</f>
        <v>0</v>
      </c>
      <c r="R25" s="58">
        <f>_xlfn.IFNA(VLOOKUP(CONCATENATE($R$5,$B25,$C25),KEL!$A$6:$N$200,14,FALSE),0)</f>
        <v>0</v>
      </c>
      <c r="S25" s="58">
        <f>_xlfn.IFNA(VLOOKUP(CONCATENATE($S$5,$B25,$C25),'ESP2'!$A$6:$N$194,14,FALSE),0)</f>
        <v>0</v>
      </c>
      <c r="T25" s="58">
        <f>_xlfn.IFNA(VLOOKUP(CONCATENATE($T$5,$B25,$C25),MOON!$A$8:$N$198,14,FALSE),0)</f>
        <v>0</v>
      </c>
      <c r="U25" s="58">
        <f>_xlfn.IFNA(VLOOKUP(CONCATENATE($U$5,$B25,$C25),DRY!$A$8:$N$198,14,FALSE),0)</f>
        <v>0</v>
      </c>
      <c r="V25" s="58">
        <f>_xlfn.IFNA(VLOOKUP(CONCATENATE($V$5,$B25,$C25),WALL!$A$6:$N$198,14,FALSE),0)</f>
        <v>0</v>
      </c>
      <c r="W25" s="58">
        <f>_xlfn.IFNA(VLOOKUP(CONCATENATE($W$5,$B25,$C25),'23SC'!$A$6:$N$198,14,FALSE),0)</f>
        <v>0</v>
      </c>
      <c r="X25" s="58">
        <f>_xlfn.IFNA(VLOOKUP(CONCATENATE($X$5,$B25,$C25),GID!$A$6:$N$198,14,FALSE),0)</f>
        <v>0</v>
      </c>
      <c r="Y25" s="58">
        <f>_xlfn.IFNA(VLOOKUP(CONCATENATE($Y$5,$B25,$C25),'23SC'!$A$6:$N$200,14,FALSE),0)</f>
        <v>0</v>
      </c>
      <c r="Z25" s="58"/>
      <c r="AA25" s="58"/>
      <c r="AB25" s="58">
        <f>_xlfn.IFNA(VLOOKUP(CONCATENATE($AB$5,$B25,$C25),Spare5!$A$6:$N$197,14,FALSE),0)</f>
        <v>0</v>
      </c>
      <c r="AC25" s="59">
        <f>_xlfn.IFNA(VLOOKUP(CONCATENATE($AC$5,$B25,$C25),'23SC'!$A$6:$N$231,14,FALSE),0)</f>
        <v>0</v>
      </c>
      <c r="AD25" s="46"/>
    </row>
    <row r="26" spans="1:30" x14ac:dyDescent="0.25">
      <c r="A26" s="509"/>
      <c r="B26" s="54"/>
      <c r="C26" s="60"/>
      <c r="D26" s="60"/>
      <c r="E26" s="61"/>
      <c r="F26" s="70"/>
      <c r="G26" s="56">
        <f t="shared" si="3"/>
        <v>0</v>
      </c>
      <c r="H26" s="57">
        <f t="shared" si="7"/>
        <v>0</v>
      </c>
      <c r="I26" s="57">
        <f t="shared" si="5"/>
        <v>7</v>
      </c>
      <c r="J26" s="375">
        <f>_xlfn.IFNA(VLOOKUP(CONCATENATE($J$5,$B26,$C26),CAP!$A$6:$N$200,14,FALSE),0)</f>
        <v>0</v>
      </c>
      <c r="K26" s="58">
        <f>_xlfn.IFNA(VLOOKUP(CONCATENATE($K$5,$B26,$C26),ALB!$A$6:$N$200,14,FALSE),0)</f>
        <v>0</v>
      </c>
      <c r="L26" s="58">
        <f>_xlfn.IFNA(VLOOKUP(CONCATENATE($L$5,$B26,$C26),'ESP1'!$A$6:$N$200,14,FALSE),0)</f>
        <v>0</v>
      </c>
      <c r="M26" s="58">
        <f>_xlfn.IFNA(VLOOKUP(CONCATENATE($M$5,$B26,$C26),DARD!$A$6:$N$135,14,FALSE),0)</f>
        <v>0</v>
      </c>
      <c r="N26" s="58">
        <f>_xlfn.IFNA(VLOOKUP(CONCATENATE($N$5,$B26,$C26),AVON!$A$6:$N$144,14,FALSE),0)</f>
        <v>0</v>
      </c>
      <c r="O26" s="58">
        <f>_xlfn.IFNA(VLOOKUP(CONCATENATE($O$5,$B26,$C26),MUR!$A$6:$N$203,14,FALSE),0)</f>
        <v>0</v>
      </c>
      <c r="P26" s="58">
        <f>_xlfn.IFNA(VLOOKUP(CONCATENATE($P$5,$B26,$C26),BAL!$A$6:$N$200,14,FALSE),0)</f>
        <v>0</v>
      </c>
      <c r="Q26" s="58">
        <f>_xlfn.IFNA(VLOOKUP(CONCATENATE($Q$5,$B26,$C26),KAL!$A$6:$N$199,14,FALSE),0)</f>
        <v>0</v>
      </c>
      <c r="R26" s="58">
        <f>_xlfn.IFNA(VLOOKUP(CONCATENATE($R$5,$B26,$C26),KEL!$A$6:$N$200,14,FALSE),0)</f>
        <v>0</v>
      </c>
      <c r="S26" s="58">
        <f>_xlfn.IFNA(VLOOKUP(CONCATENATE($S$5,$B26,$C26),'ESP2'!$A$6:$N$194,14,FALSE),0)</f>
        <v>0</v>
      </c>
      <c r="T26" s="58">
        <f>_xlfn.IFNA(VLOOKUP(CONCATENATE($T$5,$B26,$C26),MOON!$A$8:$N$198,14,FALSE),0)</f>
        <v>0</v>
      </c>
      <c r="U26" s="58">
        <f>_xlfn.IFNA(VLOOKUP(CONCATENATE($U$5,$B26,$C26),DRY!$A$8:$N$198,14,FALSE),0)</f>
        <v>0</v>
      </c>
      <c r="V26" s="58">
        <f>_xlfn.IFNA(VLOOKUP(CONCATENATE($V$5,$B26,$C26),WALL!$A$6:$N$198,14,FALSE),0)</f>
        <v>0</v>
      </c>
      <c r="W26" s="58">
        <f>_xlfn.IFNA(VLOOKUP(CONCATENATE($W$5,$B26,$C26),'23SC'!$A$6:$N$198,14,FALSE),0)</f>
        <v>0</v>
      </c>
      <c r="X26" s="58">
        <f>_xlfn.IFNA(VLOOKUP(CONCATENATE($X$5,$B26,$C26),GID!$A$6:$N$198,14,FALSE),0)</f>
        <v>0</v>
      </c>
      <c r="Y26" s="58">
        <f>_xlfn.IFNA(VLOOKUP(CONCATENATE($Y$5,$B26,$C26),'23SC'!$A$6:$N$200,14,FALSE),0)</f>
        <v>0</v>
      </c>
      <c r="Z26" s="58"/>
      <c r="AA26" s="58"/>
      <c r="AB26" s="58">
        <f>_xlfn.IFNA(VLOOKUP(CONCATENATE($AB$5,$B26,$C26),Spare5!$A$6:$N$197,14,FALSE),0)</f>
        <v>0</v>
      </c>
      <c r="AC26" s="59">
        <f>_xlfn.IFNA(VLOOKUP(CONCATENATE($AC$5,$B26,$C26),'23SC'!$A$6:$N$231,14,FALSE),0)</f>
        <v>0</v>
      </c>
      <c r="AD26" s="46"/>
    </row>
    <row r="27" spans="1:30" x14ac:dyDescent="0.25">
      <c r="A27" s="509"/>
      <c r="B27" s="54"/>
      <c r="C27" s="60"/>
      <c r="D27" s="60"/>
      <c r="E27" s="61"/>
      <c r="F27" s="70"/>
      <c r="G27" s="56">
        <f t="shared" si="3"/>
        <v>0</v>
      </c>
      <c r="H27" s="57">
        <f t="shared" si="7"/>
        <v>0</v>
      </c>
      <c r="I27" s="57">
        <f t="shared" si="5"/>
        <v>7</v>
      </c>
      <c r="J27" s="375">
        <f>_xlfn.IFNA(VLOOKUP(CONCATENATE($J$5,$B27,$C27),CAP!$A$6:$N$200,14,FALSE),0)</f>
        <v>0</v>
      </c>
      <c r="K27" s="58">
        <f>_xlfn.IFNA(VLOOKUP(CONCATENATE($K$5,$B27,$C27),ALB!$A$6:$N$200,14,FALSE),0)</f>
        <v>0</v>
      </c>
      <c r="L27" s="58">
        <f>_xlfn.IFNA(VLOOKUP(CONCATENATE($L$5,$B27,$C27),'ESP1'!$A$6:$N$200,14,FALSE),0)</f>
        <v>0</v>
      </c>
      <c r="M27" s="58">
        <f>_xlfn.IFNA(VLOOKUP(CONCATENATE($M$5,$B27,$C27),DARD!$A$6:$N$135,14,FALSE),0)</f>
        <v>0</v>
      </c>
      <c r="N27" s="58">
        <f>_xlfn.IFNA(VLOOKUP(CONCATENATE($N$5,$B27,$C27),AVON!$A$6:$N$144,14,FALSE),0)</f>
        <v>0</v>
      </c>
      <c r="O27" s="58">
        <f>_xlfn.IFNA(VLOOKUP(CONCATENATE($O$5,$B27,$C27),MUR!$A$6:$N$203,14,FALSE),0)</f>
        <v>0</v>
      </c>
      <c r="P27" s="58">
        <f>_xlfn.IFNA(VLOOKUP(CONCATENATE($P$5,$B27,$C27),BAL!$A$6:$N$200,14,FALSE),0)</f>
        <v>0</v>
      </c>
      <c r="Q27" s="58">
        <f>_xlfn.IFNA(VLOOKUP(CONCATENATE($Q$5,$B27,$C27),KAL!$A$6:$N$199,14,FALSE),0)</f>
        <v>0</v>
      </c>
      <c r="R27" s="58">
        <f>_xlfn.IFNA(VLOOKUP(CONCATENATE($R$5,$B27,$C27),KEL!$A$6:$N$200,14,FALSE),0)</f>
        <v>0</v>
      </c>
      <c r="S27" s="58">
        <f>_xlfn.IFNA(VLOOKUP(CONCATENATE($S$5,$B27,$C27),'ESP2'!$A$6:$N$194,14,FALSE),0)</f>
        <v>0</v>
      </c>
      <c r="T27" s="58">
        <f>_xlfn.IFNA(VLOOKUP(CONCATENATE($T$5,$B27,$C27),MOON!$A$8:$N$198,14,FALSE),0)</f>
        <v>0</v>
      </c>
      <c r="U27" s="58">
        <f>_xlfn.IFNA(VLOOKUP(CONCATENATE($U$5,$B27,$C27),DRY!$A$8:$N$198,14,FALSE),0)</f>
        <v>0</v>
      </c>
      <c r="V27" s="58">
        <f>_xlfn.IFNA(VLOOKUP(CONCATENATE($V$5,$B27,$C27),[1]PCWA!$A$6:$N$198,14,FALSE),0)</f>
        <v>0</v>
      </c>
      <c r="W27" s="58">
        <f>_xlfn.IFNA(VLOOKUP(CONCATENATE($W$5,$B27,$C27),'23SC'!$A$6:$N$198,14,FALSE),0)</f>
        <v>0</v>
      </c>
      <c r="X27" s="58">
        <f>_xlfn.IFNA(VLOOKUP(CONCATENATE($X$5,$B27,$C27),GID!$A$6:$N$198,14,FALSE),0)</f>
        <v>0</v>
      </c>
      <c r="Y27" s="58">
        <f>_xlfn.IFNA(VLOOKUP(CONCATENATE($Y$5,$B27,$C27),'23SC'!$A$6:$N$200,14,FALSE),0)</f>
        <v>0</v>
      </c>
      <c r="Z27" s="58"/>
      <c r="AA27" s="58"/>
      <c r="AB27" s="58">
        <f>_xlfn.IFNA(VLOOKUP(CONCATENATE($AB$5,$B27,$C27),Spare5!$A$6:$N$197,14,FALSE),0)</f>
        <v>0</v>
      </c>
      <c r="AC27" s="59">
        <f>_xlfn.IFNA(VLOOKUP(CONCATENATE($AC$5,$B27,$C27),'23SC'!$A$6:$N$231,14,FALSE),0)</f>
        <v>0</v>
      </c>
      <c r="AD27" s="47"/>
    </row>
    <row r="28" spans="1:30" x14ac:dyDescent="0.25">
      <c r="A28" s="509"/>
      <c r="B28" s="54"/>
      <c r="C28" s="60"/>
      <c r="D28" s="60"/>
      <c r="E28" s="61"/>
      <c r="F28" s="70"/>
      <c r="G28" s="56">
        <f t="shared" si="3"/>
        <v>0</v>
      </c>
      <c r="H28" s="57">
        <f t="shared" si="7"/>
        <v>0</v>
      </c>
      <c r="I28" s="57">
        <f t="shared" si="5"/>
        <v>7</v>
      </c>
      <c r="J28" s="375">
        <f>_xlfn.IFNA(VLOOKUP(CONCATENATE($J$5,$B28,$C28),CAP!$A$6:$N$200,14,FALSE),0)</f>
        <v>0</v>
      </c>
      <c r="K28" s="58">
        <f>_xlfn.IFNA(VLOOKUP(CONCATENATE($K$5,$B28,$C28),ALB!$A$6:$N$200,14,FALSE),0)</f>
        <v>0</v>
      </c>
      <c r="L28" s="58">
        <f>_xlfn.IFNA(VLOOKUP(CONCATENATE($L$5,$B28,$C28),'ESP1'!$A$6:$N$200,14,FALSE),0)</f>
        <v>0</v>
      </c>
      <c r="M28" s="58">
        <f>_xlfn.IFNA(VLOOKUP(CONCATENATE($M$5,$B28,$C28),DARD!$A$6:$N$135,14,FALSE),0)</f>
        <v>0</v>
      </c>
      <c r="N28" s="58">
        <f>_xlfn.IFNA(VLOOKUP(CONCATENATE($N$5,$B28,$C28),AVON!$A$6:$N$144,14,FALSE),0)</f>
        <v>0</v>
      </c>
      <c r="O28" s="58">
        <f>_xlfn.IFNA(VLOOKUP(CONCATENATE($O$5,$B28,$C28),MUR!$A$6:$N$203,14,FALSE),0)</f>
        <v>0</v>
      </c>
      <c r="P28" s="58">
        <f>_xlfn.IFNA(VLOOKUP(CONCATENATE($P$5,$B28,$C28),BAL!$A$6:$N$200,14,FALSE),0)</f>
        <v>0</v>
      </c>
      <c r="Q28" s="58">
        <f>_xlfn.IFNA(VLOOKUP(CONCATENATE($Q$5,$B28,$C28),KAL!$A$6:$N$199,14,FALSE),0)</f>
        <v>0</v>
      </c>
      <c r="R28" s="58">
        <f>_xlfn.IFNA(VLOOKUP(CONCATENATE($R$5,$B28,$C28),KEL!$A$6:$N$200,14,FALSE),0)</f>
        <v>0</v>
      </c>
      <c r="S28" s="58">
        <f>_xlfn.IFNA(VLOOKUP(CONCATENATE($S$5,$B28,$C28),'ESP2'!$A$6:$N$194,14,FALSE),0)</f>
        <v>0</v>
      </c>
      <c r="T28" s="58">
        <f>_xlfn.IFNA(VLOOKUP(CONCATENATE($T$5,$B28,$C28),MOON!$A$8:$N$198,14,FALSE),0)</f>
        <v>0</v>
      </c>
      <c r="U28" s="58">
        <f>_xlfn.IFNA(VLOOKUP(CONCATENATE($U$5,$B28,$C28),DRY!$A$8:$N$198,14,FALSE),0)</f>
        <v>0</v>
      </c>
      <c r="V28" s="58">
        <f>_xlfn.IFNA(VLOOKUP(CONCATENATE($V$5,$B28,$C28),[1]PCWA!$A$6:$N$198,14,FALSE),0)</f>
        <v>0</v>
      </c>
      <c r="W28" s="203">
        <f>_xlfn.IFNA(VLOOKUP(CONCATENATE($W$5,$B28,$C28),'23SC'!$A$6:$N$198,14,FALSE),0)</f>
        <v>0</v>
      </c>
      <c r="X28" s="58">
        <f>_xlfn.IFNA(VLOOKUP(CONCATENATE($X$5,$B28,$C28),GID!$A$6:$N$198,14,FALSE),0)</f>
        <v>0</v>
      </c>
      <c r="Y28" s="58">
        <f>_xlfn.IFNA(VLOOKUP(CONCATENATE($Y$5,$B28,$C28),'23SC'!$A$6:$N$200,14,FALSE),0)</f>
        <v>0</v>
      </c>
      <c r="Z28" s="58"/>
      <c r="AA28" s="58"/>
      <c r="AB28" s="58">
        <f>_xlfn.IFNA(VLOOKUP(CONCATENATE($AB$5,$B28,$C28),Spare5!$A$6:$N$197,14,FALSE),0)</f>
        <v>0</v>
      </c>
      <c r="AC28" s="59">
        <f>_xlfn.IFNA(VLOOKUP(CONCATENATE($AC$5,$B28,$C28),'23SC'!$A$6:$N$231,14,FALSE),0)</f>
        <v>0</v>
      </c>
      <c r="AD28" s="47"/>
    </row>
    <row r="29" spans="1:30" x14ac:dyDescent="0.25">
      <c r="A29" s="509"/>
      <c r="B29" s="54"/>
      <c r="C29" s="60"/>
      <c r="D29" s="60"/>
      <c r="E29" s="61"/>
      <c r="F29" s="70"/>
      <c r="G29" s="56">
        <f t="shared" si="3"/>
        <v>0</v>
      </c>
      <c r="H29" s="57">
        <f t="shared" si="7"/>
        <v>0</v>
      </c>
      <c r="I29" s="57">
        <f t="shared" si="5"/>
        <v>7</v>
      </c>
      <c r="J29" s="375">
        <f>_xlfn.IFNA(VLOOKUP(CONCATENATE($J$5,$B29,$C29),CAP!$A$6:$N$200,14,FALSE),0)</f>
        <v>0</v>
      </c>
      <c r="K29" s="58">
        <f>_xlfn.IFNA(VLOOKUP(CONCATENATE($K$5,$B29,$C29),ALB!$A$6:$N$200,14,FALSE),0)</f>
        <v>0</v>
      </c>
      <c r="L29" s="58">
        <f>_xlfn.IFNA(VLOOKUP(CONCATENATE($L$5,$B29,$C29),'ESP1'!$A$6:$N$200,14,FALSE),0)</f>
        <v>0</v>
      </c>
      <c r="M29" s="58">
        <f>_xlfn.IFNA(VLOOKUP(CONCATENATE($M$5,$B29,$C29),DARD!$A$6:$N$135,14,FALSE),0)</f>
        <v>0</v>
      </c>
      <c r="N29" s="58">
        <f>_xlfn.IFNA(VLOOKUP(CONCATENATE($N$5,$B29,$C29),AVON!$A$6:$N$144,14,FALSE),0)</f>
        <v>0</v>
      </c>
      <c r="O29" s="58">
        <f>_xlfn.IFNA(VLOOKUP(CONCATENATE($O$5,$B29,$C29),MUR!$A$6:$N$203,14,FALSE),0)</f>
        <v>0</v>
      </c>
      <c r="P29" s="58">
        <f>_xlfn.IFNA(VLOOKUP(CONCATENATE($P$5,$B29,$C29),BAL!$A$6:$N$200,14,FALSE),0)</f>
        <v>0</v>
      </c>
      <c r="Q29" s="58">
        <f>_xlfn.IFNA(VLOOKUP(CONCATENATE($Q$5,$B29,$C29),KAL!$A$6:$N$199,14,FALSE),0)</f>
        <v>0</v>
      </c>
      <c r="R29" s="58">
        <f>_xlfn.IFNA(VLOOKUP(CONCATENATE($R$5,$B29,$C29),KEL!$A$6:$N$200,14,FALSE),0)</f>
        <v>0</v>
      </c>
      <c r="S29" s="58">
        <f>_xlfn.IFNA(VLOOKUP(CONCATENATE($S$5,$B29,$C29),'ESP2'!$A$6:$N$194,14,FALSE),0)</f>
        <v>0</v>
      </c>
      <c r="T29" s="58">
        <f>_xlfn.IFNA(VLOOKUP(CONCATENATE($T$5,$B29,$C29),MOON!$A$8:$N$198,14,FALSE),0)</f>
        <v>0</v>
      </c>
      <c r="U29" s="58">
        <f>_xlfn.IFNA(VLOOKUP(CONCATENATE($U$5,$B29,$C29),DRY!$A$8:$N$198,14,FALSE),0)</f>
        <v>0</v>
      </c>
      <c r="V29" s="58">
        <f>_xlfn.IFNA(VLOOKUP(CONCATENATE($V$5,$B29,$C29),[1]PCWA!$A$6:$N$198,14,FALSE),0)</f>
        <v>0</v>
      </c>
      <c r="W29" s="58">
        <f>_xlfn.IFNA(VLOOKUP(CONCATENATE($W$5,$B29,$C29),[1]PCWA!$A$6:$N$198,14,FALSE),0)</f>
        <v>0</v>
      </c>
      <c r="X29" s="58">
        <f>_xlfn.IFNA(VLOOKUP(CONCATENATE($X$5,$B29,$C29),GID!$A$6:$N$198,14,FALSE),0)</f>
        <v>0</v>
      </c>
      <c r="Y29" s="58">
        <f>_xlfn.IFNA(VLOOKUP(CONCATENATE($Y$5,$B29,$C29),'23SC'!$A$6:$N$200,14,FALSE),0)</f>
        <v>0</v>
      </c>
      <c r="Z29" s="58"/>
      <c r="AA29" s="58"/>
      <c r="AB29" s="58">
        <f>_xlfn.IFNA(VLOOKUP(CONCATENATE($AB$5,$B29,$C29),Spare5!$A$6:$N$197,14,FALSE),0)</f>
        <v>0</v>
      </c>
      <c r="AC29" s="59">
        <f>_xlfn.IFNA(VLOOKUP(CONCATENATE($AC$5,$B29,$C29),'23SC'!$A$6:$N$231,14,FALSE),0)</f>
        <v>0</v>
      </c>
      <c r="AD29" s="47"/>
    </row>
    <row r="30" spans="1:30" x14ac:dyDescent="0.25">
      <c r="A30" s="509"/>
      <c r="B30" s="54"/>
      <c r="C30" s="60"/>
      <c r="D30" s="60"/>
      <c r="E30" s="61"/>
      <c r="F30" s="70"/>
      <c r="G30" s="56">
        <f t="shared" si="3"/>
        <v>0</v>
      </c>
      <c r="H30" s="57">
        <f t="shared" si="7"/>
        <v>0</v>
      </c>
      <c r="I30" s="57">
        <f t="shared" si="5"/>
        <v>7</v>
      </c>
      <c r="J30" s="375">
        <f>_xlfn.IFNA(VLOOKUP(CONCATENATE($J$5,$B30,$C30),CAP!$A$6:$N$200,14,FALSE),0)</f>
        <v>0</v>
      </c>
      <c r="K30" s="58">
        <f>_xlfn.IFNA(VLOOKUP(CONCATENATE($K$5,$B30,$C30),ALB!$A$6:$N$200,14,FALSE),0)</f>
        <v>0</v>
      </c>
      <c r="L30" s="58">
        <f>_xlfn.IFNA(VLOOKUP(CONCATENATE($L$5,$B30,$C30),'ESP1'!$A$6:$N$200,14,FALSE),0)</f>
        <v>0</v>
      </c>
      <c r="M30" s="58">
        <f>_xlfn.IFNA(VLOOKUP(CONCATENATE($M$5,$B30,$C30),DARD!$A$6:$N$135,14,FALSE),0)</f>
        <v>0</v>
      </c>
      <c r="N30" s="58">
        <f>_xlfn.IFNA(VLOOKUP(CONCATENATE($N$5,$B30,$C30),AVON!$A$6:$N$144,14,FALSE),0)</f>
        <v>0</v>
      </c>
      <c r="O30" s="58">
        <f>_xlfn.IFNA(VLOOKUP(CONCATENATE($O$5,$B30,$C30),MUR!$A$6:$N$203,14,FALSE),0)</f>
        <v>0</v>
      </c>
      <c r="P30" s="58">
        <f>_xlfn.IFNA(VLOOKUP(CONCATENATE($P$5,$B30,$C30),BAL!$A$6:$N$200,14,FALSE),0)</f>
        <v>0</v>
      </c>
      <c r="Q30" s="58">
        <f>_xlfn.IFNA(VLOOKUP(CONCATENATE($Q$5,$B30,$C30),KAL!$A$6:$N$199,14,FALSE),0)</f>
        <v>0</v>
      </c>
      <c r="R30" s="58">
        <f>_xlfn.IFNA(VLOOKUP(CONCATENATE($R$5,$B30,$C30),KEL!$A$6:$N$200,14,FALSE),0)</f>
        <v>0</v>
      </c>
      <c r="S30" s="58">
        <f>_xlfn.IFNA(VLOOKUP(CONCATENATE($S$5,$B30,$C30),'ESP2'!$A$6:$N$194,14,FALSE),0)</f>
        <v>0</v>
      </c>
      <c r="T30" s="58">
        <f>_xlfn.IFNA(VLOOKUP(CONCATENATE($T$5,$B30,$C30),MOON!$A$8:$N$198,14,FALSE),0)</f>
        <v>0</v>
      </c>
      <c r="U30" s="58">
        <f>_xlfn.IFNA(VLOOKUP(CONCATENATE($U$5,$B30,$C30),DRY!$A$8:$N$198,14,FALSE),0)</f>
        <v>0</v>
      </c>
      <c r="V30" s="58">
        <f>_xlfn.IFNA(VLOOKUP(CONCATENATE($V$5,$B30,$C30),[1]PCWA!$A$6:$N$198,14,FALSE),0)</f>
        <v>0</v>
      </c>
      <c r="W30" s="58">
        <f>_xlfn.IFNA(VLOOKUP(CONCATENATE($W$5,$B30,$C30),[1]PCWA!$A$6:$N$198,14,FALSE),0)</f>
        <v>0</v>
      </c>
      <c r="X30" s="58">
        <f>_xlfn.IFNA(VLOOKUP(CONCATENATE($X$5,$B30,$C30),GID!$A$6:$N$198,14,FALSE),0)</f>
        <v>0</v>
      </c>
      <c r="Y30" s="58">
        <f>_xlfn.IFNA(VLOOKUP(CONCATENATE($Y$5,$B30,$C30),'23SC'!$A$6:$N$200,14,FALSE),0)</f>
        <v>0</v>
      </c>
      <c r="Z30" s="58"/>
      <c r="AA30" s="58"/>
      <c r="AB30" s="58">
        <f>_xlfn.IFNA(VLOOKUP(CONCATENATE($AB$5,$B30,$C30),Spare5!$A$6:$N$197,14,FALSE),0)</f>
        <v>0</v>
      </c>
      <c r="AC30" s="59">
        <f>_xlfn.IFNA(VLOOKUP(CONCATENATE($AC$5,$B30,$C30),'23SC'!$A$6:$N$231,14,FALSE),0)</f>
        <v>0</v>
      </c>
      <c r="AD30" s="47"/>
    </row>
    <row r="31" spans="1:30" x14ac:dyDescent="0.25">
      <c r="A31" s="509"/>
      <c r="B31" s="54"/>
      <c r="C31" s="60"/>
      <c r="D31" s="60"/>
      <c r="E31" s="61"/>
      <c r="F31" s="70"/>
      <c r="G31" s="56"/>
      <c r="H31" s="57"/>
      <c r="I31" s="70"/>
      <c r="J31" s="375">
        <f>_xlfn.IFNA(VLOOKUP(CONCATENATE($J$5,$B31,$C31),CAP!$A$6:$N$200,14,FALSE),0)</f>
        <v>0</v>
      </c>
      <c r="K31" s="58">
        <f>_xlfn.IFNA(VLOOKUP(CONCATENATE($K$5,$B31,$C31),ALB!$A$6:$N$200,14,FALSE),0)</f>
        <v>0</v>
      </c>
      <c r="L31" s="58">
        <f>_xlfn.IFNA(VLOOKUP(CONCATENATE($L$5,$B31,$C31),'ESP1'!$A$6:$N$200,14,FALSE),0)</f>
        <v>0</v>
      </c>
      <c r="M31" s="58">
        <f>_xlfn.IFNA(VLOOKUP(CONCATENATE($M$5,$B31,$C31),DARD!$A$6:$N$135,14,FALSE),0)</f>
        <v>0</v>
      </c>
      <c r="N31" s="58">
        <f>_xlfn.IFNA(VLOOKUP(CONCATENATE($N$5,$B31,$C31),AVON!$A$6:$N$144,14,FALSE),0)</f>
        <v>0</v>
      </c>
      <c r="O31" s="58">
        <f>_xlfn.IFNA(VLOOKUP(CONCATENATE($O$5,$B31,$C31),MUR!$A$6:$N$203,14,FALSE),0)</f>
        <v>0</v>
      </c>
      <c r="P31" s="58">
        <f>_xlfn.IFNA(VLOOKUP(CONCATENATE($P$5,$B31,$C31),BAL!$A$6:$N$200,14,FALSE),0)</f>
        <v>0</v>
      </c>
      <c r="Q31" s="58">
        <f>_xlfn.IFNA(VLOOKUP(CONCATENATE($Q$5,$B31,$C31),KAL!$A$6:$N$199,14,FALSE),0)</f>
        <v>0</v>
      </c>
      <c r="R31" s="58">
        <f>_xlfn.IFNA(VLOOKUP(CONCATENATE($R$5,$B31,$C31),KEL!$A$6:$N$200,14,FALSE),0)</f>
        <v>0</v>
      </c>
      <c r="S31" s="58">
        <f>_xlfn.IFNA(VLOOKUP(CONCATENATE($S$5,$B31,$C31),'ESP2'!$A$6:$N$194,14,FALSE),0)</f>
        <v>0</v>
      </c>
      <c r="T31" s="58">
        <f>_xlfn.IFNA(VLOOKUP(CONCATENATE($T$5,$B31,$C31),MOON!$A$8:$N$198,14,FALSE),0)</f>
        <v>0</v>
      </c>
      <c r="U31" s="58">
        <f>_xlfn.IFNA(VLOOKUP(CONCATENATE($U$5,$B31,$C31),DRY!$A$8:$N$198,14,FALSE),0)</f>
        <v>0</v>
      </c>
      <c r="V31" s="58">
        <f>_xlfn.IFNA(VLOOKUP(CONCATENATE($V$5,$B31,$C31),[1]PCWA!$A$6:$N$198,14,FALSE),0)</f>
        <v>0</v>
      </c>
      <c r="W31" s="58">
        <f>_xlfn.IFNA(VLOOKUP(CONCATENATE($W$5,$B31,$C31),[1]PCWA!$A$6:$N$198,14,FALSE),0)</f>
        <v>0</v>
      </c>
      <c r="X31" s="58">
        <f>_xlfn.IFNA(VLOOKUP(CONCATENATE($X$5,$B31,$C31),GID!$A$6:$N$198,14,FALSE),0)</f>
        <v>0</v>
      </c>
      <c r="Y31" s="58">
        <f>_xlfn.IFNA(VLOOKUP(CONCATENATE($Y$5,$B31,$C31),'23SC'!$A$6:$N$200,14,FALSE),0)</f>
        <v>0</v>
      </c>
      <c r="Z31" s="58"/>
      <c r="AA31" s="58"/>
      <c r="AB31" s="58">
        <f>_xlfn.IFNA(VLOOKUP(CONCATENATE($AB$5,$B31,$C31),Spare5!$A$6:$N$197,14,FALSE),0)</f>
        <v>0</v>
      </c>
      <c r="AC31" s="59">
        <f>_xlfn.IFNA(VLOOKUP(CONCATENATE($AC$5,$B31,$C31),'23SC'!$A$6:$N$231,14,FALSE),0)</f>
        <v>0</v>
      </c>
      <c r="AD31" s="46"/>
    </row>
    <row r="32" spans="1:30" x14ac:dyDescent="0.25">
      <c r="A32" s="509"/>
      <c r="B32" s="54"/>
      <c r="C32" s="60"/>
      <c r="D32" s="60"/>
      <c r="E32" s="61"/>
      <c r="F32" s="70"/>
      <c r="G32" s="56"/>
      <c r="H32" s="57"/>
      <c r="I32" s="70"/>
      <c r="J32" s="58">
        <f>_xlfn.IFNA(VLOOKUP(CONCATENATE($J$5,$B32,$C32),CAP!$A$6:$N$200,14,FALSE),0)</f>
        <v>0</v>
      </c>
      <c r="K32" s="58">
        <f>_xlfn.IFNA(VLOOKUP(CONCATENATE($K$5,$B32,$C32),ALB!$A$6:$N$200,14,FALSE),0)</f>
        <v>0</v>
      </c>
      <c r="L32" s="58">
        <f>_xlfn.IFNA(VLOOKUP(CONCATENATE($L$5,$B32,$C32),'ESP1'!$A$6:$N$200,14,FALSE),0)</f>
        <v>0</v>
      </c>
      <c r="M32" s="58">
        <f>_xlfn.IFNA(VLOOKUP(CONCATENATE($M$5,$B32,$C32),DARD!$A$6:$N$135,14,FALSE),0)</f>
        <v>0</v>
      </c>
      <c r="N32" s="58">
        <f>_xlfn.IFNA(VLOOKUP(CONCATENATE($N$5,$B32,$C32),AVON!$A$6:$N$144,14,FALSE),0)</f>
        <v>0</v>
      </c>
      <c r="O32" s="58">
        <f>_xlfn.IFNA(VLOOKUP(CONCATENATE($O$5,$B32,$C32),MUR!$A$6:$N$203,14,FALSE),0)</f>
        <v>0</v>
      </c>
      <c r="P32" s="58">
        <f>_xlfn.IFNA(VLOOKUP(CONCATENATE($P$5,$B32,$C32),BAL!$A$6:$N$200,14,FALSE),0)</f>
        <v>0</v>
      </c>
      <c r="Q32" s="58">
        <f>_xlfn.IFNA(VLOOKUP(CONCATENATE($Q$5,$B32,$C32),KAL!$A$6:$N$199,14,FALSE),0)</f>
        <v>0</v>
      </c>
      <c r="R32" s="58">
        <f>_xlfn.IFNA(VLOOKUP(CONCATENATE($R$5,$B32,$C32),KEL!$A$6:$N$200,14,FALSE),0)</f>
        <v>0</v>
      </c>
      <c r="S32" s="58">
        <f>_xlfn.IFNA(VLOOKUP(CONCATENATE($S$5,$B32,$C32),'ESP2'!$A$6:$N$194,14,FALSE),0)</f>
        <v>0</v>
      </c>
      <c r="T32" s="58">
        <f>_xlfn.IFNA(VLOOKUP(CONCATENATE($T$5,$B32,$C32),MOON!$A$8:$N$198,14,FALSE),0)</f>
        <v>0</v>
      </c>
      <c r="U32" s="58">
        <f>_xlfn.IFNA(VLOOKUP(CONCATENATE($U$5,$B32,$C32),DRY!$A$8:$N$198,14,FALSE),0)</f>
        <v>0</v>
      </c>
      <c r="V32" s="58">
        <f>_xlfn.IFNA(VLOOKUP(CONCATENATE($V$5,$B32,$C32),[1]PCWA!$A$6:$N$198,14,FALSE),0)</f>
        <v>0</v>
      </c>
      <c r="W32" s="58">
        <f>_xlfn.IFNA(VLOOKUP(CONCATENATE($W$5,$B32,$C32),[1]PCWA!$A$6:$N$198,14,FALSE),0)</f>
        <v>0</v>
      </c>
      <c r="X32" s="58">
        <f>_xlfn.IFNA(VLOOKUP(CONCATENATE($X$5,$B32,$C32),GID!$A$6:$N$198,14,FALSE),0)</f>
        <v>0</v>
      </c>
      <c r="Y32" s="58">
        <f>_xlfn.IFNA(VLOOKUP(CONCATENATE($Y$5,$B32,$C32),Spare3!$A$6:$N$198,14,FALSE),0)</f>
        <v>0</v>
      </c>
      <c r="Z32" s="58"/>
      <c r="AA32" s="58"/>
      <c r="AB32" s="58">
        <f>_xlfn.IFNA(VLOOKUP(CONCATENATE($AB$5,$B32,$C32),Spare5!$A$6:$N$197,14,FALSE),0)</f>
        <v>0</v>
      </c>
      <c r="AC32" s="59">
        <f>_xlfn.IFNA(VLOOKUP(CONCATENATE($AC$5,$B32,$C32),'23SC'!$A$6:$N$231,14,FALSE),0)</f>
        <v>0</v>
      </c>
      <c r="AD32" s="46"/>
    </row>
    <row r="33" spans="1:30" x14ac:dyDescent="0.25">
      <c r="A33" s="509"/>
      <c r="B33" s="54"/>
      <c r="C33" s="60"/>
      <c r="D33" s="60"/>
      <c r="E33" s="61"/>
      <c r="F33" s="70"/>
      <c r="G33" s="56"/>
      <c r="H33" s="57"/>
      <c r="I33" s="70"/>
      <c r="J33" s="58">
        <f>_xlfn.IFNA(VLOOKUP(CONCATENATE($J$5,$B33,$C33),CAP!$A$6:$N$200,14,FALSE),0)</f>
        <v>0</v>
      </c>
      <c r="K33" s="58">
        <f>_xlfn.IFNA(VLOOKUP(CONCATENATE($K$5,$B33,$C33),ALB!$A$6:$N$200,14,FALSE),0)</f>
        <v>0</v>
      </c>
      <c r="L33" s="58">
        <f>_xlfn.IFNA(VLOOKUP(CONCATENATE($L$5,$B33,$C33),'ESP1'!$A$6:$N$200,14,FALSE),0)</f>
        <v>0</v>
      </c>
      <c r="M33" s="58">
        <f>_xlfn.IFNA(VLOOKUP(CONCATENATE($M$5,$B33,$C33),DARD!$A$6:$N$135,14,FALSE),0)</f>
        <v>0</v>
      </c>
      <c r="N33" s="58">
        <f>_xlfn.IFNA(VLOOKUP(CONCATENATE($N$5,$B33,$C33),AVON!$A$6:$N$144,14,FALSE),0)</f>
        <v>0</v>
      </c>
      <c r="O33" s="58">
        <f>_xlfn.IFNA(VLOOKUP(CONCATENATE($O$5,$B33,$C33),MUR!$A$6:$N$203,14,FALSE),0)</f>
        <v>0</v>
      </c>
      <c r="P33" s="58">
        <f>_xlfn.IFNA(VLOOKUP(CONCATENATE($P$5,$B33,$C33),BAL!$A$6:$N$200,14,FALSE),0)</f>
        <v>0</v>
      </c>
      <c r="Q33" s="58">
        <f>_xlfn.IFNA(VLOOKUP(CONCATENATE($Q$5,$B33,$C33),KAL!$A$6:$N$199,14,FALSE),0)</f>
        <v>0</v>
      </c>
      <c r="R33" s="58">
        <f>_xlfn.IFNA(VLOOKUP(CONCATENATE($R$5,$B33,$C33),KEL!$A$6:$N$200,14,FALSE),0)</f>
        <v>0</v>
      </c>
      <c r="S33" s="58">
        <f>_xlfn.IFNA(VLOOKUP(CONCATENATE($S$5,$B33,$C33),'ESP2'!$A$6:$N$194,14,FALSE),0)</f>
        <v>0</v>
      </c>
      <c r="T33" s="58">
        <f>_xlfn.IFNA(VLOOKUP(CONCATENATE($T$5,$B33,$C33),MOON!$A$8:$N$198,14,FALSE),0)</f>
        <v>0</v>
      </c>
      <c r="U33" s="58">
        <f>_xlfn.IFNA(VLOOKUP(CONCATENATE($U$5,$B33,$C33),DRY!$A$8:$N$198,14,FALSE),0)</f>
        <v>0</v>
      </c>
      <c r="V33" s="58">
        <f>_xlfn.IFNA(VLOOKUP(CONCATENATE($V$5,$B33,$C33),[1]PCWA!$A$6:$N$198,14,FALSE),0)</f>
        <v>0</v>
      </c>
      <c r="W33" s="58">
        <f>_xlfn.IFNA(VLOOKUP(CONCATENATE($W$5,$B33,$C33),[1]PCWA!$A$6:$N$198,14,FALSE),0)</f>
        <v>0</v>
      </c>
      <c r="X33" s="58">
        <f>_xlfn.IFNA(VLOOKUP(CONCATENATE($X$5,$B33,$C33),GID!$A$6:$N$198,14,FALSE),0)</f>
        <v>0</v>
      </c>
      <c r="Y33" s="58">
        <f>_xlfn.IFNA(VLOOKUP(CONCATENATE($Y$5,$B33,$C33),Spare3!$A$6:$N$198,14,FALSE),0)</f>
        <v>0</v>
      </c>
      <c r="Z33" s="58"/>
      <c r="AA33" s="58"/>
      <c r="AB33" s="58">
        <f>_xlfn.IFNA(VLOOKUP(CONCATENATE($AB$5,$B33,$C33),Spare5!$A$6:$N$197,14,FALSE),0)</f>
        <v>0</v>
      </c>
      <c r="AC33" s="59">
        <f>_xlfn.IFNA(VLOOKUP(CONCATENATE($AC$5,$B33,$C33),'23SC'!$A$6:$N$231,14,FALSE),0)</f>
        <v>0</v>
      </c>
      <c r="AD33" s="46"/>
    </row>
    <row r="34" spans="1:30" s="3" customFormat="1" x14ac:dyDescent="0.25">
      <c r="A34" s="509"/>
      <c r="B34" s="54"/>
      <c r="C34" s="60"/>
      <c r="D34" s="60"/>
      <c r="E34" s="61"/>
      <c r="F34" s="70"/>
      <c r="G34" s="56"/>
      <c r="H34" s="57"/>
      <c r="I34" s="70"/>
      <c r="J34" s="58">
        <f>_xlfn.IFNA(VLOOKUP(CONCATENATE($J$5,$B34,$C34),CAP!$A$6:$N$200,14,FALSE),0)</f>
        <v>0</v>
      </c>
      <c r="K34" s="58">
        <f>_xlfn.IFNA(VLOOKUP(CONCATENATE($K$5,$B34,$C34),ALB!$A$6:$N$200,14,FALSE),0)</f>
        <v>0</v>
      </c>
      <c r="L34" s="58">
        <f>_xlfn.IFNA(VLOOKUP(CONCATENATE($L$5,$B34,$C34),'ESP1'!$A$6:$N$200,14,FALSE),0)</f>
        <v>0</v>
      </c>
      <c r="M34" s="58">
        <f>_xlfn.IFNA(VLOOKUP(CONCATENATE($M$5,$B34,$C34),DARD!$A$6:$N$135,14,FALSE),0)</f>
        <v>0</v>
      </c>
      <c r="N34" s="58">
        <f>_xlfn.IFNA(VLOOKUP(CONCATENATE($N$5,$B34,$C34),AVON!$A$6:$N$144,14,FALSE),0)</f>
        <v>0</v>
      </c>
      <c r="O34" s="58">
        <f>_xlfn.IFNA(VLOOKUP(CONCATENATE($O$5,$B34,$C34),MUR!$A$6:$N$203,14,FALSE),0)</f>
        <v>0</v>
      </c>
      <c r="P34" s="58">
        <f>_xlfn.IFNA(VLOOKUP(CONCATENATE($P$5,$B34,$C34),BAL!$A$6:$N$200,14,FALSE),0)</f>
        <v>0</v>
      </c>
      <c r="Q34" s="58">
        <f>_xlfn.IFNA(VLOOKUP(CONCATENATE($Q$5,$B34,$C34),KAL!$A$6:$N$199,14,FALSE),0)</f>
        <v>0</v>
      </c>
      <c r="R34" s="58">
        <f>_xlfn.IFNA(VLOOKUP(CONCATENATE($R$5,$B34,$C34),KEL!$A$6:$N$200,14,FALSE),0)</f>
        <v>0</v>
      </c>
      <c r="S34" s="58">
        <f>_xlfn.IFNA(VLOOKUP(CONCATENATE($S$5,$B34,$C34),'ESP2'!$A$6:$N$194,14,FALSE),0)</f>
        <v>0</v>
      </c>
      <c r="T34" s="58">
        <f>_xlfn.IFNA(VLOOKUP(CONCATENATE($T$5,$B34,$C34),MOON!$A$8:$N$198,14,FALSE),0)</f>
        <v>0</v>
      </c>
      <c r="U34" s="58">
        <f>_xlfn.IFNA(VLOOKUP(CONCATENATE($U$5,$B34,$C34),DRY!$A$8:$N$198,14,FALSE),0)</f>
        <v>0</v>
      </c>
      <c r="V34" s="58">
        <f>_xlfn.IFNA(VLOOKUP(CONCATENATE($V$5,$B34,$C34),[1]PCWA!$A$6:$N$198,14,FALSE),0)</f>
        <v>0</v>
      </c>
      <c r="W34" s="58">
        <f>_xlfn.IFNA(VLOOKUP(CONCATENATE($W$5,$B34,$C34),[1]PCWA!$A$6:$N$198,14,FALSE),0)</f>
        <v>0</v>
      </c>
      <c r="X34" s="58">
        <f>_xlfn.IFNA(VLOOKUP(CONCATENATE($X$5,$B34,$C34),GID!$A$6:$N$198,14,FALSE),0)</f>
        <v>0</v>
      </c>
      <c r="Y34" s="58">
        <f>_xlfn.IFNA(VLOOKUP(CONCATENATE($Y$5,$B34,$C34),Spare3!$A$6:$N$198,14,FALSE),0)</f>
        <v>0</v>
      </c>
      <c r="Z34" s="58"/>
      <c r="AA34" s="58"/>
      <c r="AB34" s="58">
        <f>_xlfn.IFNA(VLOOKUP(CONCATENATE($AB$5,$B34,$C34),Spare5!$A$6:$N$197,14,FALSE),0)</f>
        <v>0</v>
      </c>
      <c r="AC34" s="59">
        <f>_xlfn.IFNA(VLOOKUP(CONCATENATE($AC$5,$B34,$C34),'23SC'!$A$6:$N$231,14,FALSE),0)</f>
        <v>0</v>
      </c>
      <c r="AD34" s="47"/>
    </row>
    <row r="35" spans="1:30" x14ac:dyDescent="0.25">
      <c r="A35" s="509"/>
      <c r="B35" s="54"/>
      <c r="C35" s="60"/>
      <c r="D35" s="60"/>
      <c r="E35" s="61"/>
      <c r="F35" s="70"/>
      <c r="G35" s="56"/>
      <c r="H35" s="57"/>
      <c r="I35" s="70"/>
      <c r="J35" s="58">
        <f>_xlfn.IFNA(VLOOKUP(CONCATENATE($J$5,$B35,$C35),CAP!$A$6:$N$200,14,FALSE),0)</f>
        <v>0</v>
      </c>
      <c r="K35" s="58">
        <f>_xlfn.IFNA(VLOOKUP(CONCATENATE($K$5,$B35,$C35),ALB!$A$6:$N$200,14,FALSE),0)</f>
        <v>0</v>
      </c>
      <c r="L35" s="58">
        <f>_xlfn.IFNA(VLOOKUP(CONCATENATE($L$5,$B35,$C35),'ESP1'!$A$6:$N$200,14,FALSE),0)</f>
        <v>0</v>
      </c>
      <c r="M35" s="58">
        <f>_xlfn.IFNA(VLOOKUP(CONCATENATE($M$5,$B35,$C35),DARD!$A$6:$N$135,14,FALSE),0)</f>
        <v>0</v>
      </c>
      <c r="N35" s="58">
        <f>_xlfn.IFNA(VLOOKUP(CONCATENATE($N$5,$B35,$C35),AVON!$A$6:$N$144,14,FALSE),0)</f>
        <v>0</v>
      </c>
      <c r="O35" s="58">
        <f>_xlfn.IFNA(VLOOKUP(CONCATENATE($O$5,$B35,$C35),MUR!$A$6:$N$203,14,FALSE),0)</f>
        <v>0</v>
      </c>
      <c r="P35" s="58">
        <f>_xlfn.IFNA(VLOOKUP(CONCATENATE($P$5,$B35,$C35),BAL!$A$6:$N$200,14,FALSE),0)</f>
        <v>0</v>
      </c>
      <c r="Q35" s="58">
        <f>_xlfn.IFNA(VLOOKUP(CONCATENATE($Q$5,$B35,$C35),KAL!$A$6:$N$199,14,FALSE),0)</f>
        <v>0</v>
      </c>
      <c r="R35" s="58">
        <f>_xlfn.IFNA(VLOOKUP(CONCATENATE($R$5,$B35,$C35),KEL!$A$6:$N$200,14,FALSE),0)</f>
        <v>0</v>
      </c>
      <c r="S35" s="58">
        <f>_xlfn.IFNA(VLOOKUP(CONCATENATE($S$5,$B35,$C35),'ESP2'!$A$6:$N$194,14,FALSE),0)</f>
        <v>0</v>
      </c>
      <c r="T35" s="58">
        <f>_xlfn.IFNA(VLOOKUP(CONCATENATE($T$5,$B35,$C35),MOON!$A$8:$N$198,14,FALSE),0)</f>
        <v>0</v>
      </c>
      <c r="U35" s="58">
        <f>_xlfn.IFNA(VLOOKUP(CONCATENATE($U$5,$B35,$C35),DRY!$A$8:$N$198,14,FALSE),0)</f>
        <v>0</v>
      </c>
      <c r="V35" s="58">
        <f>_xlfn.IFNA(VLOOKUP(CONCATENATE($V$5,$B35,$C35),[1]PCWA!$A$6:$N$198,14,FALSE),0)</f>
        <v>0</v>
      </c>
      <c r="W35" s="58">
        <f>_xlfn.IFNA(VLOOKUP(CONCATENATE($W$5,$B35,$C35),[1]PCWA!$A$6:$N$198,14,FALSE),0)</f>
        <v>0</v>
      </c>
      <c r="X35" s="58">
        <f>_xlfn.IFNA(VLOOKUP(CONCATENATE($X$5,$B35,$C35),GID!$A$6:$N$198,14,FALSE),0)</f>
        <v>0</v>
      </c>
      <c r="Y35" s="58">
        <f>_xlfn.IFNA(VLOOKUP(CONCATENATE($Y$5,$B35,$C35),Spare3!$A$6:$N$198,14,FALSE),0)</f>
        <v>0</v>
      </c>
      <c r="Z35" s="58"/>
      <c r="AA35" s="58"/>
      <c r="AB35" s="58">
        <f>_xlfn.IFNA(VLOOKUP(CONCATENATE($AB$5,$B35,$C35),Spare5!$A$6:$N$197,14,FALSE),0)</f>
        <v>0</v>
      </c>
      <c r="AC35" s="59">
        <f>_xlfn.IFNA(VLOOKUP(CONCATENATE($AC$5,$B35,$C35),'23SC'!$A$6:$N$231,14,FALSE),0)</f>
        <v>0</v>
      </c>
      <c r="AD35" s="47"/>
    </row>
    <row r="36" spans="1:30" x14ac:dyDescent="0.25">
      <c r="A36" s="509"/>
      <c r="B36" s="54"/>
      <c r="C36" s="60"/>
      <c r="D36" s="60"/>
      <c r="E36" s="61"/>
      <c r="F36" s="70"/>
      <c r="G36" s="56"/>
      <c r="H36" s="57"/>
      <c r="I36" s="70"/>
      <c r="J36" s="58">
        <f>_xlfn.IFNA(VLOOKUP(CONCATENATE($J$5,$B36,$C36),CAP!$A$6:$N$200,14,FALSE),0)</f>
        <v>0</v>
      </c>
      <c r="K36" s="58">
        <f>_xlfn.IFNA(VLOOKUP(CONCATENATE($K$5,$B36,$C36),ALB!$A$6:$N$200,14,FALSE),0)</f>
        <v>0</v>
      </c>
      <c r="L36" s="58">
        <f>_xlfn.IFNA(VLOOKUP(CONCATENATE($L$5,$B36,$C36),'ESP1'!$A$6:$N$200,14,FALSE),0)</f>
        <v>0</v>
      </c>
      <c r="M36" s="58">
        <f>_xlfn.IFNA(VLOOKUP(CONCATENATE($M$5,$B36,$C36),DARD!$A$6:$N$135,14,FALSE),0)</f>
        <v>0</v>
      </c>
      <c r="N36" s="58">
        <f>_xlfn.IFNA(VLOOKUP(CONCATENATE($N$5,$B36,$C36),AVON!$A$6:$N$144,14,FALSE),0)</f>
        <v>0</v>
      </c>
      <c r="O36" s="58">
        <f>_xlfn.IFNA(VLOOKUP(CONCATENATE($O$5,$B36,$C36),MUR!$A$6:$N$203,14,FALSE),0)</f>
        <v>0</v>
      </c>
      <c r="P36" s="58">
        <f>_xlfn.IFNA(VLOOKUP(CONCATENATE($P$5,$B36,$C36),BAL!$A$6:$N$200,14,FALSE),0)</f>
        <v>0</v>
      </c>
      <c r="Q36" s="58">
        <f>_xlfn.IFNA(VLOOKUP(CONCATENATE($Q$5,$B36,$C36),KAL!$A$6:$N$199,14,FALSE),0)</f>
        <v>0</v>
      </c>
      <c r="R36" s="58">
        <f>_xlfn.IFNA(VLOOKUP(CONCATENATE($R$5,$B36,$C36),KEL!$A$6:$N$200,14,FALSE),0)</f>
        <v>0</v>
      </c>
      <c r="S36" s="58">
        <f>_xlfn.IFNA(VLOOKUP(CONCATENATE($S$5,$B36,$C36),'ESP2'!$A$6:$N$194,14,FALSE),0)</f>
        <v>0</v>
      </c>
      <c r="T36" s="58">
        <f>_xlfn.IFNA(VLOOKUP(CONCATENATE($T$5,$B36,$C36),MOON!$A$8:$N$198,14,FALSE),0)</f>
        <v>0</v>
      </c>
      <c r="U36" s="58">
        <f>_xlfn.IFNA(VLOOKUP(CONCATENATE($U$5,$B36,$C36),DRY!$A$8:$N$198,14,FALSE),0)</f>
        <v>0</v>
      </c>
      <c r="V36" s="58">
        <f>_xlfn.IFNA(VLOOKUP(CONCATENATE($V$5,$B36,$C36),[1]PCWA!$A$6:$N$198,14,FALSE),0)</f>
        <v>0</v>
      </c>
      <c r="W36" s="58">
        <f>_xlfn.IFNA(VLOOKUP(CONCATENATE($W$5,$B36,$C36),[1]PCWA!$A$6:$N$198,14,FALSE),0)</f>
        <v>0</v>
      </c>
      <c r="X36" s="58">
        <f>_xlfn.IFNA(VLOOKUP(CONCATENATE($X$5,$B36,$C36),'ESP2'!$A$6:$N$191,14,FALSE),0)</f>
        <v>0</v>
      </c>
      <c r="Y36" s="58">
        <f>_xlfn.IFNA(VLOOKUP(CONCATENATE($Y$5,$B36,$C36),Spare3!$A$6:$N$198,14,FALSE),0)</f>
        <v>0</v>
      </c>
      <c r="Z36" s="58"/>
      <c r="AA36" s="58"/>
      <c r="AB36" s="58">
        <f>_xlfn.IFNA(VLOOKUP(CONCATENATE($AB$5,$B36,$C36),Spare5!$A$6:$N$197,14,FALSE),0)</f>
        <v>0</v>
      </c>
      <c r="AC36" s="59">
        <f>_xlfn.IFNA(VLOOKUP(CONCATENATE($AC$5,$B36,$C36),'23SC'!$A$6:$N$231,14,FALSE),0)</f>
        <v>0</v>
      </c>
      <c r="AD36" s="47"/>
    </row>
    <row r="37" spans="1:30" x14ac:dyDescent="0.25">
      <c r="A37" s="509"/>
      <c r="B37" s="54"/>
      <c r="C37" s="60"/>
      <c r="D37" s="60"/>
      <c r="E37" s="61"/>
      <c r="F37" s="70"/>
      <c r="G37" s="56"/>
      <c r="H37" s="57"/>
      <c r="I37" s="70"/>
      <c r="J37" s="58">
        <f>_xlfn.IFNA(VLOOKUP(CONCATENATE($J$5,$B37,$C37),CAP!$A$6:$N$200,14,FALSE),0)</f>
        <v>0</v>
      </c>
      <c r="K37" s="58">
        <f>_xlfn.IFNA(VLOOKUP(CONCATENATE($K$5,$B37,$C37),ALB!$A$6:$N$200,14,FALSE),0)</f>
        <v>0</v>
      </c>
      <c r="L37" s="58">
        <f>_xlfn.IFNA(VLOOKUP(CONCATENATE($L$5,$B37,$C37),'ESP1'!$A$6:$N$200,14,FALSE),0)</f>
        <v>0</v>
      </c>
      <c r="M37" s="58">
        <f>_xlfn.IFNA(VLOOKUP(CONCATENATE($M$5,$B37,$C37),DARD!$A$6:$N$135,14,FALSE),0)</f>
        <v>0</v>
      </c>
      <c r="N37" s="58">
        <f>_xlfn.IFNA(VLOOKUP(CONCATENATE($N$5,$B37,$C37),AVON!$A$6:$N$144,14,FALSE),0)</f>
        <v>0</v>
      </c>
      <c r="O37" s="58">
        <f>_xlfn.IFNA(VLOOKUP(CONCATENATE($O$5,$B37,$C37),MUR!$A$6:$N$203,14,FALSE),0)</f>
        <v>0</v>
      </c>
      <c r="P37" s="58">
        <f>_xlfn.IFNA(VLOOKUP(CONCATENATE($P$5,$B37,$C37),BAL!$A$6:$N$200,14,FALSE),0)</f>
        <v>0</v>
      </c>
      <c r="Q37" s="58">
        <f>_xlfn.IFNA(VLOOKUP(CONCATENATE($Q$5,$B37,$C37),KAL!$A$6:$N$199,14,FALSE),0)</f>
        <v>0</v>
      </c>
      <c r="R37" s="58">
        <f>_xlfn.IFNA(VLOOKUP(CONCATENATE($R$5,$B37,$C37),KEL!$A$6:$N$200,14,FALSE),0)</f>
        <v>0</v>
      </c>
      <c r="S37" s="58">
        <f>_xlfn.IFNA(VLOOKUP(CONCATENATE($S$5,$B37,$C37),'ESP2'!$A$6:$N$194,14,FALSE),0)</f>
        <v>0</v>
      </c>
      <c r="T37" s="58">
        <f>_xlfn.IFNA(VLOOKUP(CONCATENATE($T$5,$B37,$C37),MOON!$A$8:$N$198,14,FALSE),0)</f>
        <v>0</v>
      </c>
      <c r="U37" s="58">
        <f>_xlfn.IFNA(VLOOKUP(CONCATENATE($U$5,$B37,$C37),DRY!$A$8:$N$198,14,FALSE),0)</f>
        <v>0</v>
      </c>
      <c r="V37" s="58">
        <f>_xlfn.IFNA(VLOOKUP(CONCATENATE($V$5,$B37,$C37),[1]PCWA!$A$6:$N$198,14,FALSE),0)</f>
        <v>0</v>
      </c>
      <c r="W37" s="58">
        <f>_xlfn.IFNA(VLOOKUP(CONCATENATE($W$5,$B37,$C37),[1]PCWA!$A$6:$N$198,14,FALSE),0)</f>
        <v>0</v>
      </c>
      <c r="X37" s="58">
        <f>_xlfn.IFNA(VLOOKUP(CONCATENATE($X$5,$B37,$C37),KEL!$A$6:$N$195,14,FALSE),0)</f>
        <v>0</v>
      </c>
      <c r="Y37" s="58">
        <f>_xlfn.IFNA(VLOOKUP(CONCATENATE($Y$5,$B37,$C37),Spare3!$A$6:$N$198,14,FALSE),0)</f>
        <v>0</v>
      </c>
      <c r="Z37" s="58"/>
      <c r="AA37" s="58"/>
      <c r="AB37" s="58">
        <f>_xlfn.IFNA(VLOOKUP(CONCATENATE($AB$5,$B37,$C37),Spare5!$A$6:$N$197,14,FALSE),0)</f>
        <v>0</v>
      </c>
      <c r="AC37" s="59">
        <f>_xlfn.IFNA(VLOOKUP(CONCATENATE($AC$5,$B37,$C37),'23SC'!$A$6:$N$231,14,FALSE),0)</f>
        <v>0</v>
      </c>
      <c r="AD37" s="47"/>
    </row>
    <row r="38" spans="1:30" x14ac:dyDescent="0.25">
      <c r="A38" s="509"/>
      <c r="B38" s="54"/>
      <c r="C38" s="60"/>
      <c r="D38" s="55"/>
      <c r="E38" s="61"/>
      <c r="F38" s="70"/>
      <c r="G38" s="56"/>
      <c r="H38" s="57"/>
      <c r="I38" s="70"/>
      <c r="J38" s="58">
        <f>_xlfn.IFNA(VLOOKUP(CONCATENATE($J$5,$B38,$C38),CAP!$A$6:$N$200,14,FALSE),0)</f>
        <v>0</v>
      </c>
      <c r="K38" s="58">
        <f>_xlfn.IFNA(VLOOKUP(CONCATENATE($K$5,$B38,$C38),ALB!$A$6:$N$200,14,FALSE),0)</f>
        <v>0</v>
      </c>
      <c r="L38" s="58">
        <f>_xlfn.IFNA(VLOOKUP(CONCATENATE($L$5,$B38,$C38),'ESP1'!$A$6:$N$200,14,FALSE),0)</f>
        <v>0</v>
      </c>
      <c r="M38" s="58">
        <f>_xlfn.IFNA(VLOOKUP(CONCATENATE($M$5,$B38,$C38),DARD!$A$6:$N$135,14,FALSE),0)</f>
        <v>0</v>
      </c>
      <c r="N38" s="58">
        <f>_xlfn.IFNA(VLOOKUP(CONCATENATE($N$5,$B38,$C38),AVON!$A$6:$N$144,14,FALSE),0)</f>
        <v>0</v>
      </c>
      <c r="O38" s="58">
        <f>_xlfn.IFNA(VLOOKUP(CONCATENATE($O$5,$B38,$C38),MUR!$A$6:$N$203,14,FALSE),0)</f>
        <v>0</v>
      </c>
      <c r="P38" s="58">
        <f>_xlfn.IFNA(VLOOKUP(CONCATENATE($P$5,$B38,$C38),BAL!$A$6:$N$200,14,FALSE),0)</f>
        <v>0</v>
      </c>
      <c r="Q38" s="58">
        <f>_xlfn.IFNA(VLOOKUP(CONCATENATE($Q$5,$B38,$C38),KAL!$A$6:$N$199,14,FALSE),0)</f>
        <v>0</v>
      </c>
      <c r="R38" s="58">
        <f>_xlfn.IFNA(VLOOKUP(CONCATENATE($R$5,$B38,$C38),KEL!$A$6:$N$200,14,FALSE),0)</f>
        <v>0</v>
      </c>
      <c r="S38" s="58">
        <f>_xlfn.IFNA(VLOOKUP(CONCATENATE($S$5,$B38,$C38),'ESP2'!$A$6:$N$194,14,FALSE),0)</f>
        <v>0</v>
      </c>
      <c r="T38" s="58">
        <f>_xlfn.IFNA(VLOOKUP(CONCATENATE($T$5,$B38,$C38),MOON!$A$8:$N$198,14,FALSE),0)</f>
        <v>0</v>
      </c>
      <c r="U38" s="58">
        <f>_xlfn.IFNA(VLOOKUP(CONCATENATE($U$5,$B38,$C38),DRY!$A$8:$N$198,14,FALSE),0)</f>
        <v>0</v>
      </c>
      <c r="V38" s="58">
        <f>_xlfn.IFNA(VLOOKUP(CONCATENATE($V$5,$B38,$C38),[1]PCWA!$A$6:$N$198,14,FALSE),0)</f>
        <v>0</v>
      </c>
      <c r="W38" s="58">
        <f>_xlfn.IFNA(VLOOKUP(CONCATENATE($W$5,$B38,$C38),[1]PCWA!$A$6:$N$198,14,FALSE),0)</f>
        <v>0</v>
      </c>
      <c r="X38" s="58">
        <f>_xlfn.IFNA(VLOOKUP(CONCATENATE($X$5,$B38,$C38),KEL!$A$6:$N$195,14,FALSE),0)</f>
        <v>0</v>
      </c>
      <c r="Y38" s="58">
        <f>_xlfn.IFNA(VLOOKUP(CONCATENATE($Y$5,$B38,$C38),Spare3!$A$6:$N$198,14,FALSE),0)</f>
        <v>0</v>
      </c>
      <c r="Z38" s="58"/>
      <c r="AA38" s="58"/>
      <c r="AB38" s="58">
        <f>_xlfn.IFNA(VLOOKUP(CONCATENATE($AB$5,$B38,$C38),Spare5!$A$6:$N$197,14,FALSE),0)</f>
        <v>0</v>
      </c>
      <c r="AC38" s="59">
        <f>_xlfn.IFNA(VLOOKUP(CONCATENATE($AC$5,$B38,$C38),'23SC'!$A$6:$N$231,14,FALSE),0)</f>
        <v>0</v>
      </c>
      <c r="AD38" s="47"/>
    </row>
    <row r="39" spans="1:30" x14ac:dyDescent="0.25">
      <c r="A39" s="509"/>
      <c r="B39" s="54"/>
      <c r="C39" s="60"/>
      <c r="D39" s="60"/>
      <c r="E39" s="61"/>
      <c r="F39" s="70"/>
      <c r="G39" s="56"/>
      <c r="H39" s="57"/>
      <c r="I39" s="70"/>
      <c r="J39" s="58">
        <f>_xlfn.IFNA(VLOOKUP(CONCATENATE($J$5,$B39,$C39),CAP!$A$6:$N$200,14,FALSE),0)</f>
        <v>0</v>
      </c>
      <c r="K39" s="58">
        <f>_xlfn.IFNA(VLOOKUP(CONCATENATE($K$5,$B39,$C39),ALB!$A$6:$N$200,14,FALSE),0)</f>
        <v>0</v>
      </c>
      <c r="L39" s="58">
        <f>_xlfn.IFNA(VLOOKUP(CONCATENATE($L$5,$B39,$C39),'ESP1'!$A$6:$N$200,14,FALSE),0)</f>
        <v>0</v>
      </c>
      <c r="M39" s="58">
        <f>_xlfn.IFNA(VLOOKUP(CONCATENATE($M$5,$B39,$C39),DARD!$A$6:$N$135,14,FALSE),0)</f>
        <v>0</v>
      </c>
      <c r="N39" s="58">
        <f>_xlfn.IFNA(VLOOKUP(CONCATENATE($N$5,$B39,$C39),AVON!$A$6:$N$144,14,FALSE),0)</f>
        <v>0</v>
      </c>
      <c r="O39" s="58">
        <f>_xlfn.IFNA(VLOOKUP(CONCATENATE($O$5,$B39,$C39),MUR!$A$6:$N$203,14,FALSE),0)</f>
        <v>0</v>
      </c>
      <c r="P39" s="58">
        <f>_xlfn.IFNA(VLOOKUP(CONCATENATE($P$5,$B39,$C39),BAL!$A$6:$N$200,14,FALSE),0)</f>
        <v>0</v>
      </c>
      <c r="Q39" s="58">
        <f>_xlfn.IFNA(VLOOKUP(CONCATENATE($Q$5,$B39,$C39),KAL!$A$6:$N$199,14,FALSE),0)</f>
        <v>0</v>
      </c>
      <c r="R39" s="58">
        <f>_xlfn.IFNA(VLOOKUP(CONCATENATE($R$5,$B39,$C39),KEL!$A$6:$N$200,14,FALSE),0)</f>
        <v>0</v>
      </c>
      <c r="S39" s="58">
        <f>_xlfn.IFNA(VLOOKUP(CONCATENATE($S$5,$B39,$C39),'ESP2'!$A$6:$N$194,14,FALSE),0)</f>
        <v>0</v>
      </c>
      <c r="T39" s="58">
        <f>_xlfn.IFNA(VLOOKUP(CONCATENATE($T$5,$B39,$C39),MOON!$A$8:$N$198,14,FALSE),0)</f>
        <v>0</v>
      </c>
      <c r="U39" s="58">
        <f>_xlfn.IFNA(VLOOKUP(CONCATENATE($U$5,$B39,$C39),DRY!$A$8:$N$198,14,FALSE),0)</f>
        <v>0</v>
      </c>
      <c r="V39" s="58">
        <f>_xlfn.IFNA(VLOOKUP(CONCATENATE($V$5,$B39,$C39),[1]PCWA!$A$6:$N$198,14,FALSE),0)</f>
        <v>0</v>
      </c>
      <c r="W39" s="58">
        <f>_xlfn.IFNA(VLOOKUP(CONCATENATE($W$5,$B39,$C39),[1]PCWA!$A$6:$N$198,14,FALSE),0)</f>
        <v>0</v>
      </c>
      <c r="X39" s="58">
        <f>_xlfn.IFNA(VLOOKUP(CONCATENATE($X$5,$B39,$C39),KEL!$A$6:$N$195,14,FALSE),0)</f>
        <v>0</v>
      </c>
      <c r="Y39" s="58">
        <f>_xlfn.IFNA(VLOOKUP(CONCATENATE($Y$5,$B39,$C39),Spare3!$A$6:$N$198,14,FALSE),0)</f>
        <v>0</v>
      </c>
      <c r="Z39" s="58"/>
      <c r="AA39" s="58"/>
      <c r="AB39" s="58">
        <f>_xlfn.IFNA(VLOOKUP(CONCATENATE($AB$5,$B39,$C39),Spare5!$A$6:$N$197,14,FALSE),0)</f>
        <v>0</v>
      </c>
      <c r="AC39" s="59">
        <f>_xlfn.IFNA(VLOOKUP(CONCATENATE($AC$5,$B39,$C39),'23SC'!$A$6:$N$231,14,FALSE),0)</f>
        <v>0</v>
      </c>
      <c r="AD39" s="47"/>
    </row>
    <row r="40" spans="1:30" x14ac:dyDescent="0.25">
      <c r="A40" s="509"/>
      <c r="B40" s="54"/>
      <c r="C40" s="60"/>
      <c r="D40" s="60"/>
      <c r="E40" s="61"/>
      <c r="F40" s="70"/>
      <c r="G40" s="56"/>
      <c r="H40" s="57"/>
      <c r="I40" s="70"/>
      <c r="J40" s="58">
        <f>_xlfn.IFNA(VLOOKUP(CONCATENATE($J$5,$B40,$C40),CAP!$A$6:$N$200,14,FALSE),0)</f>
        <v>0</v>
      </c>
      <c r="K40" s="58">
        <f>_xlfn.IFNA(VLOOKUP(CONCATENATE($K$5,$B40,$C40),ALB!$A$6:$N$200,14,FALSE),0)</f>
        <v>0</v>
      </c>
      <c r="L40" s="58">
        <f>_xlfn.IFNA(VLOOKUP(CONCATENATE($L$5,$B40,$C40),'ESP1'!$A$6:$N$200,14,FALSE),0)</f>
        <v>0</v>
      </c>
      <c r="M40" s="58">
        <f>_xlfn.IFNA(VLOOKUP(CONCATENATE($M$5,$B40,$C40),DARD!$A$6:$N$135,14,FALSE),0)</f>
        <v>0</v>
      </c>
      <c r="N40" s="58">
        <f>_xlfn.IFNA(VLOOKUP(CONCATENATE($N$5,$B40,$C40),AVON!$A$6:$N$144,14,FALSE),0)</f>
        <v>0</v>
      </c>
      <c r="O40" s="58">
        <f>_xlfn.IFNA(VLOOKUP(CONCATENATE($O$5,$B40,$C40),MUR!$A$6:$N$203,14,FALSE),0)</f>
        <v>0</v>
      </c>
      <c r="P40" s="58">
        <f>_xlfn.IFNA(VLOOKUP(CONCATENATE($P$5,$B40,$C40),BAL!$A$6:$N$200,14,FALSE),0)</f>
        <v>0</v>
      </c>
      <c r="Q40" s="58">
        <f>_xlfn.IFNA(VLOOKUP(CONCATENATE($Q$5,$B40,$C40),KAL!$A$6:$N$199,14,FALSE),0)</f>
        <v>0</v>
      </c>
      <c r="R40" s="58">
        <f>_xlfn.IFNA(VLOOKUP(CONCATENATE($R$5,$B40,$C40),KEL!$A$6:$N$200,14,FALSE),0)</f>
        <v>0</v>
      </c>
      <c r="S40" s="58">
        <f>_xlfn.IFNA(VLOOKUP(CONCATENATE($S$5,$B40,$C40),'ESP2'!$A$6:$N$194,14,FALSE),0)</f>
        <v>0</v>
      </c>
      <c r="T40" s="58">
        <f>_xlfn.IFNA(VLOOKUP(CONCATENATE($T$5,$B40,$C40),MOON!$A$8:$N$198,14,FALSE),0)</f>
        <v>0</v>
      </c>
      <c r="U40" s="58">
        <f>_xlfn.IFNA(VLOOKUP(CONCATENATE($U$5,$B40,$C40),DRY!$A$8:$N$198,14,FALSE),0)</f>
        <v>0</v>
      </c>
      <c r="V40" s="58">
        <f>_xlfn.IFNA(VLOOKUP(CONCATENATE($V$5,$B40,$C40),[1]PCWA!$A$6:$N$198,14,FALSE),0)</f>
        <v>0</v>
      </c>
      <c r="W40" s="58">
        <f>_xlfn.IFNA(VLOOKUP(CONCATENATE($W$5,$B40,$C40),[1]PCWA!$A$6:$N$198,14,FALSE),0)</f>
        <v>0</v>
      </c>
      <c r="X40" s="58">
        <f>_xlfn.IFNA(VLOOKUP(CONCATENATE($X$5,$B40,$C40),KEL!$A$6:$N$195,14,FALSE),0)</f>
        <v>0</v>
      </c>
      <c r="Y40" s="58">
        <f>_xlfn.IFNA(VLOOKUP(CONCATENATE($Y$5,$B40,$C40),Spare3!$A$6:$N$198,14,FALSE),0)</f>
        <v>0</v>
      </c>
      <c r="Z40" s="58"/>
      <c r="AA40" s="58"/>
      <c r="AB40" s="58">
        <f>_xlfn.IFNA(VLOOKUP(CONCATENATE($AB$5,$B40,$C40),Spare5!$A$6:$N$197,14,FALSE),0)</f>
        <v>0</v>
      </c>
      <c r="AC40" s="59">
        <f>_xlfn.IFNA(VLOOKUP(CONCATENATE($AC$5,$B40,$C40),'23SC'!$A$6:$N$231,14,FALSE),0)</f>
        <v>0</v>
      </c>
      <c r="AD40" s="46"/>
    </row>
    <row r="41" spans="1:30" x14ac:dyDescent="0.25">
      <c r="A41" s="509"/>
      <c r="B41" s="54"/>
      <c r="C41" s="60"/>
      <c r="D41" s="60"/>
      <c r="E41" s="61"/>
      <c r="F41" s="70"/>
      <c r="G41" s="56"/>
      <c r="H41" s="57"/>
      <c r="I41" s="70"/>
      <c r="J41" s="58">
        <f>_xlfn.IFNA(VLOOKUP(CONCATENATE($J$5,$B41,$C41),CAP!$A$6:$N$200,14,FALSE),0)</f>
        <v>0</v>
      </c>
      <c r="K41" s="58">
        <f>_xlfn.IFNA(VLOOKUP(CONCATENATE($K$5,$B41,$C41),ALB!$A$6:$N$200,14,FALSE),0)</f>
        <v>0</v>
      </c>
      <c r="L41" s="58">
        <f>_xlfn.IFNA(VLOOKUP(CONCATENATE($L$5,$B41,$C41),'ESP1'!$A$6:$N$200,14,FALSE),0)</f>
        <v>0</v>
      </c>
      <c r="M41" s="58">
        <f>_xlfn.IFNA(VLOOKUP(CONCATENATE($M$5,$B41,$C41),DARD!$A$6:$N$135,14,FALSE),0)</f>
        <v>0</v>
      </c>
      <c r="N41" s="58">
        <f>_xlfn.IFNA(VLOOKUP(CONCATENATE($N$5,$B41,$C41),AVON!$A$6:$N$144,14,FALSE),0)</f>
        <v>0</v>
      </c>
      <c r="O41" s="58">
        <f>_xlfn.IFNA(VLOOKUP(CONCATENATE($O$5,$B41,$C41),MUR!$A$6:$N$203,14,FALSE),0)</f>
        <v>0</v>
      </c>
      <c r="P41" s="58">
        <f>_xlfn.IFNA(VLOOKUP(CONCATENATE($P$5,$B41,$C41),BAL!$A$6:$N$200,14,FALSE),0)</f>
        <v>0</v>
      </c>
      <c r="Q41" s="58">
        <f>_xlfn.IFNA(VLOOKUP(CONCATENATE($Q$5,$B41,$C41),KAL!$A$6:$N$199,14,FALSE),0)</f>
        <v>0</v>
      </c>
      <c r="R41" s="58">
        <f>_xlfn.IFNA(VLOOKUP(CONCATENATE($R$5,$B41,$C41),KEL!$A$6:$N$200,14,FALSE),0)</f>
        <v>0</v>
      </c>
      <c r="S41" s="58">
        <f>_xlfn.IFNA(VLOOKUP(CONCATENATE($S$5,$B41,$C41),'ESP2'!$A$6:$N$194,14,FALSE),0)</f>
        <v>0</v>
      </c>
      <c r="T41" s="58">
        <f>_xlfn.IFNA(VLOOKUP(CONCATENATE($T$5,$B41,$C41),MOON!$A$8:$N$198,14,FALSE),0)</f>
        <v>0</v>
      </c>
      <c r="U41" s="58">
        <f>_xlfn.IFNA(VLOOKUP(CONCATENATE($U$5,$B41,$C41),DRY!$A$8:$N$198,14,FALSE),0)</f>
        <v>0</v>
      </c>
      <c r="V41" s="58">
        <f>_xlfn.IFNA(VLOOKUP(CONCATENATE($V$5,$B41,$C41),[1]PCWA!$A$6:$N$198,14,FALSE),0)</f>
        <v>0</v>
      </c>
      <c r="W41" s="58">
        <f>_xlfn.IFNA(VLOOKUP(CONCATENATE($W$5,$B41,$C41),[1]PCWA!$A$6:$N$198,14,FALSE),0)</f>
        <v>0</v>
      </c>
      <c r="X41" s="58">
        <f>_xlfn.IFNA(VLOOKUP(CONCATENATE($X$5,$B41,$C41),KEL!$A$6:$N$195,14,FALSE),0)</f>
        <v>0</v>
      </c>
      <c r="Y41" s="58">
        <f>_xlfn.IFNA(VLOOKUP(CONCATENATE($Y$5,$B41,$C41),Spare3!$A$6:$N$198,14,FALSE),0)</f>
        <v>0</v>
      </c>
      <c r="Z41" s="58"/>
      <c r="AA41" s="58"/>
      <c r="AB41" s="58">
        <f>_xlfn.IFNA(VLOOKUP(CONCATENATE($AB$5,$B41,$C41),Spare5!$A$6:$N$197,14,FALSE),0)</f>
        <v>0</v>
      </c>
      <c r="AC41" s="59">
        <f>_xlfn.IFNA(VLOOKUP(CONCATENATE($AC$5,$B41,$C41),'23SC'!$A$6:$N$231,14,FALSE),0)</f>
        <v>0</v>
      </c>
      <c r="AD41" s="46"/>
    </row>
    <row r="42" spans="1:30" x14ac:dyDescent="0.25">
      <c r="A42" s="509"/>
      <c r="B42" s="54"/>
      <c r="C42" s="60"/>
      <c r="D42" s="60"/>
      <c r="E42" s="61"/>
      <c r="F42" s="70"/>
      <c r="G42" s="56"/>
      <c r="H42" s="57"/>
      <c r="I42" s="70"/>
      <c r="J42" s="58">
        <f>_xlfn.IFNA(VLOOKUP(CONCATENATE($J$5,$B42,$C42),CAP!$A$6:$N$200,14,FALSE),0)</f>
        <v>0</v>
      </c>
      <c r="K42" s="58">
        <f>_xlfn.IFNA(VLOOKUP(CONCATENATE($K$5,$B42,$C42),ALB!$A$6:$N$200,14,FALSE),0)</f>
        <v>0</v>
      </c>
      <c r="L42" s="58">
        <f>_xlfn.IFNA(VLOOKUP(CONCATENATE($L$5,$B42,$C42),'ESP1'!$A$6:$N$200,14,FALSE),0)</f>
        <v>0</v>
      </c>
      <c r="M42" s="58">
        <f>_xlfn.IFNA(VLOOKUP(CONCATENATE($M$5,$B42,$C42),DARD!$A$6:$N$135,14,FALSE),0)</f>
        <v>0</v>
      </c>
      <c r="N42" s="58">
        <f>_xlfn.IFNA(VLOOKUP(CONCATENATE($N$5,$B42,$C42),AVON!$A$6:$N$144,14,FALSE),0)</f>
        <v>0</v>
      </c>
      <c r="O42" s="58">
        <f>_xlfn.IFNA(VLOOKUP(CONCATENATE($O$5,$B42,$C42),MUR!$A$6:$N$203,14,FALSE),0)</f>
        <v>0</v>
      </c>
      <c r="P42" s="58">
        <f>_xlfn.IFNA(VLOOKUP(CONCATENATE($P$5,$B42,$C42),BAL!$A$6:$N$200,14,FALSE),0)</f>
        <v>0</v>
      </c>
      <c r="Q42" s="58">
        <f>_xlfn.IFNA(VLOOKUP(CONCATENATE($Q$5,$B42,$C42),KAL!$A$6:$N$199,14,FALSE),0)</f>
        <v>0</v>
      </c>
      <c r="R42" s="58">
        <f>_xlfn.IFNA(VLOOKUP(CONCATENATE($R$5,$B42,$C42),KEL!$A$6:$N$200,14,FALSE),0)</f>
        <v>0</v>
      </c>
      <c r="S42" s="58">
        <f>_xlfn.IFNA(VLOOKUP(CONCATENATE($S$5,$B42,$C42),'ESP2'!$A$6:$N$194,14,FALSE),0)</f>
        <v>0</v>
      </c>
      <c r="T42" s="58">
        <f>_xlfn.IFNA(VLOOKUP(CONCATENATE($T$5,$B42,$C42),MOON!$A$8:$N$198,14,FALSE),0)</f>
        <v>0</v>
      </c>
      <c r="U42" s="58">
        <f>_xlfn.IFNA(VLOOKUP(CONCATENATE($U$5,$B42,$C42),DRY!$A$8:$N$198,14,FALSE),0)</f>
        <v>0</v>
      </c>
      <c r="V42" s="58">
        <f>_xlfn.IFNA(VLOOKUP(CONCATENATE($V$5,$B42,$C42),[1]PCWA!$A$6:$N$198,14,FALSE),0)</f>
        <v>0</v>
      </c>
      <c r="W42" s="58">
        <f>_xlfn.IFNA(VLOOKUP(CONCATENATE($W$5,$B42,$C42),[1]PCWA!$A$6:$N$198,14,FALSE),0)</f>
        <v>0</v>
      </c>
      <c r="X42" s="58">
        <f>_xlfn.IFNA(VLOOKUP(CONCATENATE($X$5,$B42,$C42),KEL!$A$6:$N$195,14,FALSE),0)</f>
        <v>0</v>
      </c>
      <c r="Y42" s="58">
        <f>_xlfn.IFNA(VLOOKUP(CONCATENATE($Y$5,$B42,$C42),Spare3!$A$6:$N$198,14,FALSE),0)</f>
        <v>0</v>
      </c>
      <c r="Z42" s="58"/>
      <c r="AA42" s="58"/>
      <c r="AB42" s="58">
        <f>_xlfn.IFNA(VLOOKUP(CONCATENATE($AB$5,$B42,$C42),Spare5!$A$6:$N$197,14,FALSE),0)</f>
        <v>0</v>
      </c>
      <c r="AC42" s="59">
        <f>_xlfn.IFNA(VLOOKUP(CONCATENATE($AC$5,$B42,$C42),'23SC'!$A$6:$N$231,14,FALSE),0)</f>
        <v>0</v>
      </c>
      <c r="AD42" s="46"/>
    </row>
    <row r="43" spans="1:30" x14ac:dyDescent="0.25">
      <c r="A43" s="509"/>
      <c r="B43" s="54"/>
      <c r="C43" s="60"/>
      <c r="D43" s="60"/>
      <c r="E43" s="61"/>
      <c r="F43" s="70"/>
      <c r="G43" s="56"/>
      <c r="H43" s="57"/>
      <c r="I43" s="70"/>
      <c r="J43" s="58">
        <f>_xlfn.IFNA(VLOOKUP(CONCATENATE($J$5,$B43,$C43),CAP!$A$6:$N$200,14,FALSE),0)</f>
        <v>0</v>
      </c>
      <c r="K43" s="58">
        <f>_xlfn.IFNA(VLOOKUP(CONCATENATE($K$5,$B43,$C43),ALB!$A$6:$N$200,14,FALSE),0)</f>
        <v>0</v>
      </c>
      <c r="L43" s="58">
        <f>_xlfn.IFNA(VLOOKUP(CONCATENATE($L$5,$B43,$C43),'ESP1'!$A$6:$N$200,14,FALSE),0)</f>
        <v>0</v>
      </c>
      <c r="M43" s="58">
        <f>_xlfn.IFNA(VLOOKUP(CONCATENATE($M$5,$B43,$C43),DARD!$A$6:$N$135,14,FALSE),0)</f>
        <v>0</v>
      </c>
      <c r="N43" s="58">
        <f>_xlfn.IFNA(VLOOKUP(CONCATENATE($N$5,$B43,$C43),AVON!$A$6:$N$144,14,FALSE),0)</f>
        <v>0</v>
      </c>
      <c r="O43" s="58">
        <f>_xlfn.IFNA(VLOOKUP(CONCATENATE($O$5,$B43,$C43),MUR!$A$6:$N$203,14,FALSE),0)</f>
        <v>0</v>
      </c>
      <c r="P43" s="58">
        <f>_xlfn.IFNA(VLOOKUP(CONCATENATE($P$5,$B43,$C43),BAL!$A$6:$N$200,14,FALSE),0)</f>
        <v>0</v>
      </c>
      <c r="Q43" s="58">
        <f>_xlfn.IFNA(VLOOKUP(CONCATENATE($Q$5,$B43,$C43),KAL!$A$6:$N$199,14,FALSE),0)</f>
        <v>0</v>
      </c>
      <c r="R43" s="58">
        <f>_xlfn.IFNA(VLOOKUP(CONCATENATE($R$5,$B43,$C43),KEL!$A$6:$N$200,14,FALSE),0)</f>
        <v>0</v>
      </c>
      <c r="S43" s="58">
        <f>_xlfn.IFNA(VLOOKUP(CONCATENATE($S$5,$B43,$C43),'ESP2'!$A$6:$N$194,14,FALSE),0)</f>
        <v>0</v>
      </c>
      <c r="T43" s="58">
        <f>_xlfn.IFNA(VLOOKUP(CONCATENATE($T$5,$B43,$C43),MOON!$A$8:$N$198,14,FALSE),0)</f>
        <v>0</v>
      </c>
      <c r="U43" s="58">
        <f>_xlfn.IFNA(VLOOKUP(CONCATENATE($U$5,$B43,$C43),DRY!$A$8:$N$198,14,FALSE),0)</f>
        <v>0</v>
      </c>
      <c r="V43" s="58">
        <f>_xlfn.IFNA(VLOOKUP(CONCATENATE($V$5,$B43,$C43),[1]PCWA!$A$6:$N$198,14,FALSE),0)</f>
        <v>0</v>
      </c>
      <c r="W43" s="58">
        <f>_xlfn.IFNA(VLOOKUP(CONCATENATE($W$5,$B43,$C43),[1]PCWA!$A$6:$N$198,14,FALSE),0)</f>
        <v>0</v>
      </c>
      <c r="X43" s="58">
        <f>_xlfn.IFNA(VLOOKUP(CONCATENATE($X$5,$B43,$C43),KEL!$A$6:$N$195,14,FALSE),0)</f>
        <v>0</v>
      </c>
      <c r="Y43" s="58">
        <f>_xlfn.IFNA(VLOOKUP(CONCATENATE($Y$5,$B43,$C43),Spare3!$A$6:$N$198,14,FALSE),0)</f>
        <v>0</v>
      </c>
      <c r="Z43" s="58"/>
      <c r="AA43" s="58"/>
      <c r="AB43" s="58">
        <f>_xlfn.IFNA(VLOOKUP(CONCATENATE($AB$5,$B43,$C43),Spare5!$A$6:$N$197,14,FALSE),0)</f>
        <v>0</v>
      </c>
      <c r="AC43" s="59">
        <f>_xlfn.IFNA(VLOOKUP(CONCATENATE($AC$5,$B43,$C43),'23SC'!$A$6:$N$231,14,FALSE),0)</f>
        <v>0</v>
      </c>
      <c r="AD43" s="47"/>
    </row>
    <row r="44" spans="1:30" x14ac:dyDescent="0.25">
      <c r="A44" s="509"/>
      <c r="B44" s="54"/>
      <c r="C44" s="60"/>
      <c r="D44" s="60"/>
      <c r="E44" s="61"/>
      <c r="F44" s="70"/>
      <c r="G44" s="56"/>
      <c r="H44" s="57"/>
      <c r="I44" s="70"/>
      <c r="J44" s="58">
        <f>_xlfn.IFNA(VLOOKUP(CONCATENATE($J$5,$B44,$C44),CAP!$A$6:$N$200,14,FALSE),0)</f>
        <v>0</v>
      </c>
      <c r="K44" s="58">
        <f>_xlfn.IFNA(VLOOKUP(CONCATENATE($K$5,$B44,$C44),ALB!$A$6:$N$200,14,FALSE),0)</f>
        <v>0</v>
      </c>
      <c r="L44" s="58">
        <f>_xlfn.IFNA(VLOOKUP(CONCATENATE($L$5,$B44,$C44),'ESP1'!$A$6:$N$200,14,FALSE),0)</f>
        <v>0</v>
      </c>
      <c r="M44" s="58">
        <f>_xlfn.IFNA(VLOOKUP(CONCATENATE($M$5,$B44,$C44),DARD!$A$6:$N$135,14,FALSE),0)</f>
        <v>0</v>
      </c>
      <c r="N44" s="58">
        <f>_xlfn.IFNA(VLOOKUP(CONCATENATE($N$5,$B44,$C44),AVON!$A$6:$N$144,14,FALSE),0)</f>
        <v>0</v>
      </c>
      <c r="O44" s="58">
        <f>_xlfn.IFNA(VLOOKUP(CONCATENATE($O$5,$B44,$C44),MUR!$A$6:$N$203,14,FALSE),0)</f>
        <v>0</v>
      </c>
      <c r="P44" s="58">
        <f>_xlfn.IFNA(VLOOKUP(CONCATENATE($P$5,$B44,$C44),BAL!$A$6:$N$200,14,FALSE),0)</f>
        <v>0</v>
      </c>
      <c r="Q44" s="58">
        <f>_xlfn.IFNA(VLOOKUP(CONCATENATE($Q$5,$B44,$C44),KAL!$A$6:$N$199,14,FALSE),0)</f>
        <v>0</v>
      </c>
      <c r="R44" s="58">
        <f>_xlfn.IFNA(VLOOKUP(CONCATENATE($R$5,$B44,$C44),KEL!$A$6:$N$200,14,FALSE),0)</f>
        <v>0</v>
      </c>
      <c r="S44" s="58">
        <f>_xlfn.IFNA(VLOOKUP(CONCATENATE($S$5,$B44,$C44),'ESP2'!$A$6:$N$194,14,FALSE),0)</f>
        <v>0</v>
      </c>
      <c r="T44" s="58">
        <f>_xlfn.IFNA(VLOOKUP(CONCATENATE($T$5,$B44,$C44),MOON!$A$8:$N$198,14,FALSE),0)</f>
        <v>0</v>
      </c>
      <c r="U44" s="58">
        <f>_xlfn.IFNA(VLOOKUP(CONCATENATE($U$5,$B44,$C44),DRY!$A$8:$N$198,14,FALSE),0)</f>
        <v>0</v>
      </c>
      <c r="V44" s="58">
        <f>_xlfn.IFNA(VLOOKUP(CONCATENATE($V$5,$B44,$C44),[1]PCWA!$A$6:$N$198,14,FALSE),0)</f>
        <v>0</v>
      </c>
      <c r="W44" s="58">
        <f>_xlfn.IFNA(VLOOKUP(CONCATENATE($W$5,$B44,$C44),[1]PCWA!$A$6:$N$198,14,FALSE),0)</f>
        <v>0</v>
      </c>
      <c r="X44" s="58">
        <f>_xlfn.IFNA(VLOOKUP(CONCATENATE($X$5,$B44,$C44),KEL!$A$6:$N$195,14,FALSE),0)</f>
        <v>0</v>
      </c>
      <c r="Y44" s="58">
        <f>_xlfn.IFNA(VLOOKUP(CONCATENATE($Y$5,$B44,$C44),Spare3!$A$6:$N$198,14,FALSE),0)</f>
        <v>0</v>
      </c>
      <c r="Z44" s="58"/>
      <c r="AA44" s="58"/>
      <c r="AB44" s="58">
        <f>_xlfn.IFNA(VLOOKUP(CONCATENATE($AB$5,$B44,$C44),Spare5!$A$6:$N$197,14,FALSE),0)</f>
        <v>0</v>
      </c>
      <c r="AC44" s="59">
        <f>_xlfn.IFNA(VLOOKUP(CONCATENATE($AC$5,$B44,$C44),'23SC'!$A$6:$N$231,14,FALSE),0)</f>
        <v>0</v>
      </c>
      <c r="AD44" s="47"/>
    </row>
    <row r="45" spans="1:30" x14ac:dyDescent="0.25">
      <c r="A45" s="509"/>
      <c r="B45" s="54"/>
      <c r="C45" s="60"/>
      <c r="D45" s="60"/>
      <c r="E45" s="61"/>
      <c r="F45" s="70"/>
      <c r="G45" s="56"/>
      <c r="H45" s="57"/>
      <c r="I45" s="70"/>
      <c r="J45" s="58">
        <f>_xlfn.IFNA(VLOOKUP(CONCATENATE($J$5,$B45,$C45),CAP!$A$6:$N$200,14,FALSE),0)</f>
        <v>0</v>
      </c>
      <c r="K45" s="58">
        <f>_xlfn.IFNA(VLOOKUP(CONCATENATE($K$5,$B45,$C45),ALB!$A$6:$N$200,14,FALSE),0)</f>
        <v>0</v>
      </c>
      <c r="L45" s="58">
        <f>_xlfn.IFNA(VLOOKUP(CONCATENATE($L$5,$B45,$C45),'ESP1'!$A$6:$N$200,14,FALSE),0)</f>
        <v>0</v>
      </c>
      <c r="M45" s="58">
        <f>_xlfn.IFNA(VLOOKUP(CONCATENATE($M$5,$B45,$C45),DARD!$A$6:$N$135,14,FALSE),0)</f>
        <v>0</v>
      </c>
      <c r="N45" s="58">
        <f>_xlfn.IFNA(VLOOKUP(CONCATENATE($N$5,$B45,$C45),AVON!$A$6:$N$144,14,FALSE),0)</f>
        <v>0</v>
      </c>
      <c r="O45" s="58">
        <f>_xlfn.IFNA(VLOOKUP(CONCATENATE($O$5,$B45,$C45),MUR!$A$6:$N$203,14,FALSE),0)</f>
        <v>0</v>
      </c>
      <c r="P45" s="58">
        <f>_xlfn.IFNA(VLOOKUP(CONCATENATE($P$5,$B45,$C45),BAL!$A$6:$N$200,14,FALSE),0)</f>
        <v>0</v>
      </c>
      <c r="Q45" s="58">
        <f>_xlfn.IFNA(VLOOKUP(CONCATENATE($Q$5,$B45,$C45),KAL!$A$6:$N$199,14,FALSE),0)</f>
        <v>0</v>
      </c>
      <c r="R45" s="58">
        <f>_xlfn.IFNA(VLOOKUP(CONCATENATE($R$5,$B45,$C45),KEL!$A$6:$N$200,14,FALSE),0)</f>
        <v>0</v>
      </c>
      <c r="S45" s="58">
        <f>_xlfn.IFNA(VLOOKUP(CONCATENATE($S$5,$B45,$C45),'ESP2'!$A$6:$N$194,14,FALSE),0)</f>
        <v>0</v>
      </c>
      <c r="T45" s="58">
        <f>_xlfn.IFNA(VLOOKUP(CONCATENATE($T$5,$B45,$C45),MOON!$A$8:$N$198,14,FALSE),0)</f>
        <v>0</v>
      </c>
      <c r="U45" s="58">
        <f>_xlfn.IFNA(VLOOKUP(CONCATENATE($U$5,$B45,$C45),DRY!$A$8:$N$198,14,FALSE),0)</f>
        <v>0</v>
      </c>
      <c r="V45" s="58">
        <f>_xlfn.IFNA(VLOOKUP(CONCATENATE($V$5,$B45,$C45),[1]PCWA!$A$6:$N$198,14,FALSE),0)</f>
        <v>0</v>
      </c>
      <c r="W45" s="58">
        <f>_xlfn.IFNA(VLOOKUP(CONCATENATE($W$5,$B45,$C45),[1]PCWA!$A$6:$N$198,14,FALSE),0)</f>
        <v>0</v>
      </c>
      <c r="X45" s="58"/>
      <c r="Y45" s="58">
        <f>_xlfn.IFNA(VLOOKUP(CONCATENATE($Y$5,$B45,$C45),Spare3!$A$6:$N$198,14,FALSE),0)</f>
        <v>0</v>
      </c>
      <c r="Z45" s="58"/>
      <c r="AA45" s="58"/>
      <c r="AB45" s="58">
        <f>_xlfn.IFNA(VLOOKUP(CONCATENATE($AB$5,$B45,$C45),Spare5!$A$6:$N$197,14,FALSE),0)</f>
        <v>0</v>
      </c>
      <c r="AC45" s="59">
        <f>_xlfn.IFNA(VLOOKUP(CONCATENATE($AC$5,$B45,$C45),'23SC'!$A$6:$N$231,14,FALSE),0)</f>
        <v>0</v>
      </c>
      <c r="AD45" s="47"/>
    </row>
    <row r="46" spans="1:30" x14ac:dyDescent="0.25">
      <c r="A46" s="509"/>
      <c r="B46" s="54"/>
      <c r="C46" s="60"/>
      <c r="D46" s="60"/>
      <c r="E46" s="61"/>
      <c r="F46" s="70"/>
      <c r="G46" s="56"/>
      <c r="H46" s="57"/>
      <c r="I46" s="70"/>
      <c r="J46" s="58">
        <f>_xlfn.IFNA(VLOOKUP(CONCATENATE($J$5,$B46,$C46),CAP!$A$6:$N$200,14,FALSE),0)</f>
        <v>0</v>
      </c>
      <c r="K46" s="58">
        <f>_xlfn.IFNA(VLOOKUP(CONCATENATE($K$5,$B46,$C46),ALB!$A$6:$N$200,14,FALSE),0)</f>
        <v>0</v>
      </c>
      <c r="L46" s="58">
        <f>_xlfn.IFNA(VLOOKUP(CONCATENATE($L$5,$B46,$C46),'ESP1'!$A$6:$N$200,14,FALSE),0)</f>
        <v>0</v>
      </c>
      <c r="M46" s="58">
        <f>_xlfn.IFNA(VLOOKUP(CONCATENATE($M$5,$B46,$C46),DARD!$A$6:$N$135,14,FALSE),0)</f>
        <v>0</v>
      </c>
      <c r="N46" s="58">
        <f>_xlfn.IFNA(VLOOKUP(CONCATENATE($N$5,$B46,$C46),AVON!$A$6:$N$144,14,FALSE),0)</f>
        <v>0</v>
      </c>
      <c r="O46" s="58">
        <f>_xlfn.IFNA(VLOOKUP(CONCATENATE($O$5,$B46,$C46),MUR!$A$6:$N$203,14,FALSE),0)</f>
        <v>0</v>
      </c>
      <c r="P46" s="58">
        <f>_xlfn.IFNA(VLOOKUP(CONCATENATE($P$5,$B46,$C46),BAL!$A$6:$N$200,14,FALSE),0)</f>
        <v>0</v>
      </c>
      <c r="Q46" s="58">
        <f>_xlfn.IFNA(VLOOKUP(CONCATENATE($Q$5,$B46,$C46),KAL!$A$6:$N$199,14,FALSE),0)</f>
        <v>0</v>
      </c>
      <c r="R46" s="58">
        <f>_xlfn.IFNA(VLOOKUP(CONCATENATE($R$5,$B46,$C46),KEL!$A$6:$N$200,14,FALSE),0)</f>
        <v>0</v>
      </c>
      <c r="S46" s="58">
        <f>_xlfn.IFNA(VLOOKUP(CONCATENATE($S$5,$B46,$C46),'ESP2'!$A$6:$N$194,14,FALSE),0)</f>
        <v>0</v>
      </c>
      <c r="T46" s="58">
        <f>_xlfn.IFNA(VLOOKUP(CONCATENATE($T$5,$B46,$C46),MOON!$A$8:$N$198,14,FALSE),0)</f>
        <v>0</v>
      </c>
      <c r="U46" s="58">
        <f>_xlfn.IFNA(VLOOKUP(CONCATENATE($U$5,$B46,$C46),DRY!$A$8:$N$198,14,FALSE),0)</f>
        <v>0</v>
      </c>
      <c r="V46" s="58">
        <f>_xlfn.IFNA(VLOOKUP(CONCATENATE($V$5,$B46,$C46),[1]PCWA!$A$6:$N$198,14,FALSE),0)</f>
        <v>0</v>
      </c>
      <c r="W46" s="58">
        <f>_xlfn.IFNA(VLOOKUP(CONCATENATE($W$5,$B46,$C46),[1]PCWA!$A$6:$N$198,14,FALSE),0)</f>
        <v>0</v>
      </c>
      <c r="X46" s="58"/>
      <c r="Y46" s="58">
        <f>_xlfn.IFNA(VLOOKUP(CONCATENATE($Y$5,$B46,$C46),Spare3!$A$6:$N$198,14,FALSE),0)</f>
        <v>0</v>
      </c>
      <c r="Z46" s="58"/>
      <c r="AA46" s="58"/>
      <c r="AB46" s="58">
        <f>_xlfn.IFNA(VLOOKUP(CONCATENATE($AB$5,$B46,$C46),Spare5!$A$6:$N$197,14,FALSE),0)</f>
        <v>0</v>
      </c>
      <c r="AC46" s="59">
        <f>_xlfn.IFNA(VLOOKUP(CONCATENATE($AC$5,$B46,$C46),'23SC'!$A$6:$N$231,14,FALSE),0)</f>
        <v>0</v>
      </c>
      <c r="AD46" s="47"/>
    </row>
    <row r="47" spans="1:30" x14ac:dyDescent="0.25">
      <c r="A47" s="509"/>
      <c r="B47" s="54"/>
      <c r="C47" s="60"/>
      <c r="D47" s="55"/>
      <c r="E47" s="61"/>
      <c r="F47" s="70"/>
      <c r="G47" s="56"/>
      <c r="H47" s="57"/>
      <c r="I47" s="70"/>
      <c r="J47" s="58">
        <f>_xlfn.IFNA(VLOOKUP(CONCATENATE($J$5,$B47,$C47),CAP!$A$6:$N$200,14,FALSE),0)</f>
        <v>0</v>
      </c>
      <c r="K47" s="58">
        <f>_xlfn.IFNA(VLOOKUP(CONCATENATE($K$5,$B47,$C47),ALB!$A$6:$N$200,14,FALSE),0)</f>
        <v>0</v>
      </c>
      <c r="L47" s="58">
        <f>_xlfn.IFNA(VLOOKUP(CONCATENATE($L$5,$B47,$C47),'ESP1'!$A$6:$N$200,14,FALSE),0)</f>
        <v>0</v>
      </c>
      <c r="M47" s="58">
        <f>_xlfn.IFNA(VLOOKUP(CONCATENATE($M$5,$B47,$C47),DARD!$A$6:$N$135,14,FALSE),0)</f>
        <v>0</v>
      </c>
      <c r="N47" s="58">
        <f>_xlfn.IFNA(VLOOKUP(CONCATENATE($N$5,$B47,$C47),AVON!$A$6:$N$144,14,FALSE),0)</f>
        <v>0</v>
      </c>
      <c r="O47" s="58">
        <f>_xlfn.IFNA(VLOOKUP(CONCATENATE($O$5,$B47,$C47),MUR!$A$6:$N$203,14,FALSE),0)</f>
        <v>0</v>
      </c>
      <c r="P47" s="58">
        <f>_xlfn.IFNA(VLOOKUP(CONCATENATE($P$5,$B47,$C47),BAL!$A$6:$N$200,14,FALSE),0)</f>
        <v>0</v>
      </c>
      <c r="Q47" s="58">
        <f>_xlfn.IFNA(VLOOKUP(CONCATENATE($Q$5,$B47,$C47),KAL!$A$6:$N$199,14,FALSE),0)</f>
        <v>0</v>
      </c>
      <c r="R47" s="58">
        <f>_xlfn.IFNA(VLOOKUP(CONCATENATE($R$5,$B47,$C47),KEL!$A$6:$N$200,14,FALSE),0)</f>
        <v>0</v>
      </c>
      <c r="S47" s="58">
        <f>_xlfn.IFNA(VLOOKUP(CONCATENATE($S$5,$B47,$C47),'ESP2'!$A$6:$N$194,14,FALSE),0)</f>
        <v>0</v>
      </c>
      <c r="T47" s="58">
        <f>_xlfn.IFNA(VLOOKUP(CONCATENATE($T$5,$B47,$C47),MOON!$A$8:$N$198,14,FALSE),0)</f>
        <v>0</v>
      </c>
      <c r="U47" s="58">
        <f>_xlfn.IFNA(VLOOKUP(CONCATENATE($U$5,$B47,$C47),DRY!$A$8:$N$198,14,FALSE),0)</f>
        <v>0</v>
      </c>
      <c r="V47" s="58">
        <f>_xlfn.IFNA(VLOOKUP(CONCATENATE($V$5,$B47,$C47),[1]PCWA!$A$6:$N$198,14,FALSE),0)</f>
        <v>0</v>
      </c>
      <c r="W47" s="58">
        <f>_xlfn.IFNA(VLOOKUP(CONCATENATE($W$5,$B47,$C47),[1]PCWA!$A$6:$N$198,14,FALSE),0)</f>
        <v>0</v>
      </c>
      <c r="X47" s="58"/>
      <c r="Y47" s="58">
        <f>_xlfn.IFNA(VLOOKUP(CONCATENATE($Y$5,$B47,$C47),Spare3!$A$6:$N$198,14,FALSE),0)</f>
        <v>0</v>
      </c>
      <c r="Z47" s="58"/>
      <c r="AA47" s="58"/>
      <c r="AB47" s="58">
        <f>_xlfn.IFNA(VLOOKUP(CONCATENATE($AB$5,$B47,$C47),Spare5!$A$6:$N$197,14,FALSE),0)</f>
        <v>0</v>
      </c>
      <c r="AC47" s="59">
        <f>_xlfn.IFNA(VLOOKUP(CONCATENATE($AC$5,$B47,$C47),'23SC'!$A$6:$N$231,14,FALSE),0)</f>
        <v>0</v>
      </c>
      <c r="AD47" s="46"/>
    </row>
    <row r="48" spans="1:30" x14ac:dyDescent="0.25">
      <c r="A48" s="509"/>
      <c r="B48" s="54"/>
      <c r="C48" s="60"/>
      <c r="D48" s="60"/>
      <c r="E48" s="61"/>
      <c r="F48" s="70"/>
      <c r="G48" s="56"/>
      <c r="H48" s="57"/>
      <c r="I48" s="70"/>
      <c r="J48" s="58">
        <f>_xlfn.IFNA(VLOOKUP(CONCATENATE($J$5,$B48,$C48),CAP!$A$6:$N$200,14,FALSE),0)</f>
        <v>0</v>
      </c>
      <c r="K48" s="58">
        <f>_xlfn.IFNA(VLOOKUP(CONCATENATE($K$5,$B48,$C48),ALB!$A$6:$N$200,14,FALSE),0)</f>
        <v>0</v>
      </c>
      <c r="L48" s="58">
        <f>_xlfn.IFNA(VLOOKUP(CONCATENATE($L$5,$B48,$C48),'ESP1'!$A$6:$N$200,14,FALSE),0)</f>
        <v>0</v>
      </c>
      <c r="M48" s="58">
        <f>_xlfn.IFNA(VLOOKUP(CONCATENATE($M$5,$B48,$C48),DARD!$A$6:$N$135,14,FALSE),0)</f>
        <v>0</v>
      </c>
      <c r="N48" s="58">
        <f>_xlfn.IFNA(VLOOKUP(CONCATENATE($N$5,$B48,$C48),AVON!$A$6:$N$144,14,FALSE),0)</f>
        <v>0</v>
      </c>
      <c r="O48" s="58">
        <f>_xlfn.IFNA(VLOOKUP(CONCATENATE($O$5,$B48,$C48),MUR!$A$6:$N$203,14,FALSE),0)</f>
        <v>0</v>
      </c>
      <c r="P48" s="58">
        <f>_xlfn.IFNA(VLOOKUP(CONCATENATE($P$5,$B48,$C48),BAL!$A$6:$N$200,14,FALSE),0)</f>
        <v>0</v>
      </c>
      <c r="Q48" s="58">
        <f>_xlfn.IFNA(VLOOKUP(CONCATENATE($Q$5,$B48,$C48),KAL!$A$6:$N$199,14,FALSE),0)</f>
        <v>0</v>
      </c>
      <c r="R48" s="58">
        <f>_xlfn.IFNA(VLOOKUP(CONCATENATE($R$5,$B48,$C48),KEL!$A$6:$N$200,14,FALSE),0)</f>
        <v>0</v>
      </c>
      <c r="S48" s="58">
        <f>_xlfn.IFNA(VLOOKUP(CONCATENATE($S$5,$B48,$C48),'ESP2'!$A$6:$N$194,14,FALSE),0)</f>
        <v>0</v>
      </c>
      <c r="T48" s="58">
        <f>_xlfn.IFNA(VLOOKUP(CONCATENATE($T$5,$B48,$C48),MOON!$A$8:$N$198,14,FALSE),0)</f>
        <v>0</v>
      </c>
      <c r="U48" s="58">
        <f>_xlfn.IFNA(VLOOKUP(CONCATENATE($U$5,$B48,$C48),DRY!$A$8:$N$198,14,FALSE),0)</f>
        <v>0</v>
      </c>
      <c r="V48" s="58">
        <f>_xlfn.IFNA(VLOOKUP(CONCATENATE($V$5,$B48,$C48),[1]PCWA!$A$6:$N$198,14,FALSE),0)</f>
        <v>0</v>
      </c>
      <c r="W48" s="58">
        <f>_xlfn.IFNA(VLOOKUP(CONCATENATE($W$5,$B48,$C48),[1]PCWA!$A$6:$N$198,14,FALSE),0)</f>
        <v>0</v>
      </c>
      <c r="X48" s="58"/>
      <c r="Y48" s="58">
        <f>_xlfn.IFNA(VLOOKUP(CONCATENATE($Y$5,$B48,$C48),Spare3!$A$6:$N$198,14,FALSE),0)</f>
        <v>0</v>
      </c>
      <c r="Z48" s="58"/>
      <c r="AA48" s="58"/>
      <c r="AB48" s="58">
        <f>_xlfn.IFNA(VLOOKUP(CONCATENATE($AB$5,$B48,$C48),Spare5!$A$6:$N$197,14,FALSE),0)</f>
        <v>0</v>
      </c>
      <c r="AC48" s="59">
        <f>_xlfn.IFNA(VLOOKUP(CONCATENATE($AC$5,$B48,$C48),'23SC'!$A$6:$N$231,14,FALSE),0)</f>
        <v>0</v>
      </c>
      <c r="AD48" s="46"/>
    </row>
    <row r="49" spans="1:30" ht="14.4" thickBot="1" x14ac:dyDescent="0.3">
      <c r="A49" s="509"/>
      <c r="B49" s="62"/>
      <c r="C49" s="63"/>
      <c r="D49" s="63"/>
      <c r="E49" s="64"/>
      <c r="F49" s="71"/>
      <c r="G49" s="65"/>
      <c r="H49" s="66"/>
      <c r="I49" s="71"/>
      <c r="J49" s="67">
        <f>_xlfn.IFNA(VLOOKUP(CONCATENATE($J$5,$B49,$C49),CAP!$A$6:$N$200,14,FALSE),0)</f>
        <v>0</v>
      </c>
      <c r="K49" s="67">
        <f>_xlfn.IFNA(VLOOKUP(CONCATENATE($K$5,$B49,$C49),ALB!$A$6:$N$200,14,FALSE),0)</f>
        <v>0</v>
      </c>
      <c r="L49" s="67">
        <f>_xlfn.IFNA(VLOOKUP(CONCATENATE($L$5,$B49,$C49),'ESP1'!$A$6:$N$200,14,FALSE),0)</f>
        <v>0</v>
      </c>
      <c r="M49" s="67">
        <f>_xlfn.IFNA(VLOOKUP(CONCATENATE($M$5,$B49,$C49),DARD!$A$6:$N$135,14,FALSE),0)</f>
        <v>0</v>
      </c>
      <c r="N49" s="67">
        <f>_xlfn.IFNA(VLOOKUP(CONCATENATE($N$5,$B49,$C49),AVON!$A$6:$N$144,14,FALSE),0)</f>
        <v>0</v>
      </c>
      <c r="O49" s="67">
        <f>_xlfn.IFNA(VLOOKUP(CONCATENATE($O$5,$B49,$C49),MUR!$A$6:$N$203,14,FALSE),0)</f>
        <v>0</v>
      </c>
      <c r="P49" s="67">
        <f>_xlfn.IFNA(VLOOKUP(CONCATENATE($P$5,$B49,$C49),BAL!$A$6:$N$200,14,FALSE),0)</f>
        <v>0</v>
      </c>
      <c r="Q49" s="67">
        <f>_xlfn.IFNA(VLOOKUP(CONCATENATE($Q$5,$B49,$C49),KAL!$A$6:$N$199,14,FALSE),0)</f>
        <v>0</v>
      </c>
      <c r="R49" s="67">
        <f>_xlfn.IFNA(VLOOKUP(CONCATENATE($R$5,$B49,$C49),KEL!$A$6:$N$200,14,FALSE),0)</f>
        <v>0</v>
      </c>
      <c r="S49" s="67">
        <f>_xlfn.IFNA(VLOOKUP(CONCATENATE($S$5,$B49,$C49),'ESP2'!$A$6:$N$194,14,FALSE),0)</f>
        <v>0</v>
      </c>
      <c r="T49" s="67">
        <f>_xlfn.IFNA(VLOOKUP(CONCATENATE($T$5,$B49,$C49),MOON!$A$8:$N$198,14,FALSE),0)</f>
        <v>0</v>
      </c>
      <c r="U49" s="67">
        <f>_xlfn.IFNA(VLOOKUP(CONCATENATE($U$5,$B49,$C49),DRY!$A$8:$N$198,14,FALSE),0)</f>
        <v>0</v>
      </c>
      <c r="V49" s="67">
        <f>_xlfn.IFNA(VLOOKUP(CONCATENATE($V$5,$B49,$C49),[1]PCWA!$A$6:$N$198,14,FALSE),0)</f>
        <v>0</v>
      </c>
      <c r="W49" s="67">
        <f>_xlfn.IFNA(VLOOKUP(CONCATENATE($W$5,$B49,$C49),[1]PCWA!$A$6:$N$198,14,FALSE),0)</f>
        <v>0</v>
      </c>
      <c r="X49" s="67"/>
      <c r="Y49" s="67">
        <f>_xlfn.IFNA(VLOOKUP(CONCATENATE($Y$5,$B49,$C49),Spare3!$A$6:$N$198,14,FALSE),0)</f>
        <v>0</v>
      </c>
      <c r="Z49" s="67"/>
      <c r="AA49" s="67"/>
      <c r="AB49" s="67">
        <f>_xlfn.IFNA(VLOOKUP(CONCATENATE($AB$5,$B49,$C49),Spare5!$A$6:$N$197,14,FALSE),0)</f>
        <v>0</v>
      </c>
      <c r="AC49" s="68">
        <f>_xlfn.IFNA(VLOOKUP(CONCATENATE($AC$5,$B49,$C49),'23SC'!$A$6:$N$231,14,FALSE),0)</f>
        <v>0</v>
      </c>
      <c r="AD49" s="46"/>
    </row>
    <row r="50" spans="1:30" ht="15.6" x14ac:dyDescent="0.25">
      <c r="A50" s="509"/>
      <c r="B50" s="48"/>
      <c r="C50" s="48"/>
      <c r="D50" s="48"/>
      <c r="E50" s="49"/>
      <c r="F50" s="49"/>
      <c r="G50" s="49"/>
      <c r="H50" s="50"/>
      <c r="I50" s="49"/>
      <c r="J50" s="51"/>
      <c r="K50" s="51"/>
      <c r="L50" s="51"/>
      <c r="M50" s="51"/>
      <c r="N50" s="51"/>
      <c r="O50" s="51"/>
      <c r="P50" s="51"/>
      <c r="Q50" s="51"/>
      <c r="R50" s="51"/>
      <c r="S50" s="51"/>
      <c r="T50" s="51"/>
      <c r="U50" s="51"/>
      <c r="V50" s="51"/>
      <c r="W50" s="51"/>
      <c r="X50" s="51"/>
      <c r="Y50" s="51"/>
      <c r="Z50" s="51"/>
      <c r="AA50" s="51"/>
      <c r="AB50" s="51"/>
      <c r="AC50" s="51"/>
      <c r="AD50" s="49"/>
    </row>
    <row r="52" spans="1:30" x14ac:dyDescent="0.25">
      <c r="B52" s="28"/>
    </row>
    <row r="53" spans="1:30" x14ac:dyDescent="0.25">
      <c r="B53" s="28"/>
    </row>
    <row r="54" spans="1:30" x14ac:dyDescent="0.25">
      <c r="B54" s="28"/>
    </row>
    <row r="55" spans="1:30" x14ac:dyDescent="0.25">
      <c r="B55" s="28"/>
    </row>
    <row r="56" spans="1:30" x14ac:dyDescent="0.25">
      <c r="B56" s="28"/>
    </row>
    <row r="57" spans="1:30" x14ac:dyDescent="0.25">
      <c r="B57" s="28"/>
    </row>
    <row r="58" spans="1:30" x14ac:dyDescent="0.25">
      <c r="B58" s="28"/>
    </row>
    <row r="59" spans="1:30" x14ac:dyDescent="0.25">
      <c r="B59" s="28"/>
    </row>
    <row r="60" spans="1:30" x14ac:dyDescent="0.25">
      <c r="B60" s="28"/>
    </row>
    <row r="61" spans="1:30" x14ac:dyDescent="0.25">
      <c r="B61" s="28"/>
    </row>
    <row r="62" spans="1:30" x14ac:dyDescent="0.25">
      <c r="B62" s="28"/>
    </row>
    <row r="63" spans="1:30" x14ac:dyDescent="0.25">
      <c r="B63" s="28"/>
    </row>
    <row r="64" spans="1:30" x14ac:dyDescent="0.25">
      <c r="B64" s="28"/>
    </row>
    <row r="65" spans="2:2" x14ac:dyDescent="0.25">
      <c r="B65" s="28"/>
    </row>
    <row r="66" spans="2:2" x14ac:dyDescent="0.25">
      <c r="B66" s="28"/>
    </row>
    <row r="67" spans="2:2" x14ac:dyDescent="0.25">
      <c r="B67" s="28"/>
    </row>
    <row r="68" spans="2:2" x14ac:dyDescent="0.25">
      <c r="B68" s="28"/>
    </row>
    <row r="69" spans="2:2" x14ac:dyDescent="0.25">
      <c r="B69" s="28"/>
    </row>
    <row r="70" spans="2:2" x14ac:dyDescent="0.25">
      <c r="B70" s="28"/>
    </row>
    <row r="71" spans="2:2" x14ac:dyDescent="0.25">
      <c r="B71" s="28"/>
    </row>
    <row r="72" spans="2:2" x14ac:dyDescent="0.25">
      <c r="B72" s="28"/>
    </row>
    <row r="73" spans="2:2" x14ac:dyDescent="0.25">
      <c r="B73" s="28"/>
    </row>
    <row r="74" spans="2:2" x14ac:dyDescent="0.25">
      <c r="B74" s="28"/>
    </row>
    <row r="75" spans="2:2" x14ac:dyDescent="0.25">
      <c r="B75" s="28"/>
    </row>
    <row r="76" spans="2:2" x14ac:dyDescent="0.25">
      <c r="B76" s="28"/>
    </row>
    <row r="77" spans="2:2" x14ac:dyDescent="0.25">
      <c r="B77" s="28"/>
    </row>
    <row r="78" spans="2:2" x14ac:dyDescent="0.25">
      <c r="B78" s="28"/>
    </row>
    <row r="79" spans="2:2" x14ac:dyDescent="0.25">
      <c r="B79" s="28"/>
    </row>
    <row r="80" spans="2:2" x14ac:dyDescent="0.25">
      <c r="B80" s="28"/>
    </row>
    <row r="81" spans="2:2" x14ac:dyDescent="0.25">
      <c r="B81" s="28"/>
    </row>
    <row r="82" spans="2:2" x14ac:dyDescent="0.25">
      <c r="B82" s="28"/>
    </row>
    <row r="83" spans="2:2" x14ac:dyDescent="0.25">
      <c r="B83" s="28"/>
    </row>
    <row r="84" spans="2:2" x14ac:dyDescent="0.25">
      <c r="B84" s="28"/>
    </row>
    <row r="85" spans="2:2" x14ac:dyDescent="0.25">
      <c r="B85" s="28"/>
    </row>
    <row r="86" spans="2:2" x14ac:dyDescent="0.25">
      <c r="B86" s="28"/>
    </row>
    <row r="87" spans="2:2" x14ac:dyDescent="0.25">
      <c r="B87" s="28"/>
    </row>
    <row r="88" spans="2:2" x14ac:dyDescent="0.25">
      <c r="B88" s="28"/>
    </row>
    <row r="89" spans="2:2" x14ac:dyDescent="0.25">
      <c r="B89" s="28"/>
    </row>
    <row r="90" spans="2:2" x14ac:dyDescent="0.25">
      <c r="B90" s="28"/>
    </row>
    <row r="91" spans="2:2" x14ac:dyDescent="0.25">
      <c r="B91" s="28"/>
    </row>
    <row r="92" spans="2:2" x14ac:dyDescent="0.25">
      <c r="B92" s="28"/>
    </row>
    <row r="93" spans="2:2" x14ac:dyDescent="0.25">
      <c r="B93" s="28"/>
    </row>
    <row r="94" spans="2:2" x14ac:dyDescent="0.25">
      <c r="B94" s="28"/>
    </row>
    <row r="95" spans="2:2" x14ac:dyDescent="0.25">
      <c r="B95" s="28"/>
    </row>
    <row r="96" spans="2:2" x14ac:dyDescent="0.25">
      <c r="B96" s="28"/>
    </row>
    <row r="97" spans="2:2" x14ac:dyDescent="0.25">
      <c r="B97" s="28"/>
    </row>
    <row r="98" spans="2:2" x14ac:dyDescent="0.25">
      <c r="B98" s="28"/>
    </row>
    <row r="99" spans="2:2" x14ac:dyDescent="0.25">
      <c r="B99" s="28"/>
    </row>
    <row r="100" spans="2:2" x14ac:dyDescent="0.25">
      <c r="B100" s="28"/>
    </row>
    <row r="101" spans="2:2" x14ac:dyDescent="0.25">
      <c r="B101" s="28"/>
    </row>
    <row r="102" spans="2:2" x14ac:dyDescent="0.25">
      <c r="B102" s="28"/>
    </row>
    <row r="103" spans="2:2" x14ac:dyDescent="0.25">
      <c r="B103" s="28"/>
    </row>
    <row r="104" spans="2:2" x14ac:dyDescent="0.25">
      <c r="B104" s="28"/>
    </row>
    <row r="105" spans="2:2" x14ac:dyDescent="0.25">
      <c r="B105" s="28"/>
    </row>
    <row r="106" spans="2:2" x14ac:dyDescent="0.25">
      <c r="B106" s="28"/>
    </row>
    <row r="107" spans="2:2" x14ac:dyDescent="0.25">
      <c r="B107" s="28"/>
    </row>
    <row r="108" spans="2:2" x14ac:dyDescent="0.25">
      <c r="B108" s="28"/>
    </row>
    <row r="109" spans="2:2" x14ac:dyDescent="0.25">
      <c r="B109" s="28"/>
    </row>
    <row r="110" spans="2:2" x14ac:dyDescent="0.25">
      <c r="B110" s="28"/>
    </row>
    <row r="111" spans="2:2" x14ac:dyDescent="0.25">
      <c r="B111" s="28"/>
    </row>
    <row r="112" spans="2:2" x14ac:dyDescent="0.25">
      <c r="B112" s="28"/>
    </row>
    <row r="113" spans="2:2" x14ac:dyDescent="0.25">
      <c r="B113" s="28"/>
    </row>
    <row r="114" spans="2:2" x14ac:dyDescent="0.25">
      <c r="B114" s="28"/>
    </row>
    <row r="115" spans="2:2" x14ac:dyDescent="0.25">
      <c r="B115" s="28"/>
    </row>
    <row r="116" spans="2:2" x14ac:dyDescent="0.25">
      <c r="B116" s="28"/>
    </row>
    <row r="117" spans="2:2" x14ac:dyDescent="0.25">
      <c r="B117" s="28"/>
    </row>
    <row r="118" spans="2:2" x14ac:dyDescent="0.25">
      <c r="B118" s="28"/>
    </row>
    <row r="119" spans="2:2" x14ac:dyDescent="0.25">
      <c r="B119" s="28"/>
    </row>
    <row r="120" spans="2:2" x14ac:dyDescent="0.25">
      <c r="B120" s="28"/>
    </row>
    <row r="121" spans="2:2" x14ac:dyDescent="0.25">
      <c r="B121" s="28"/>
    </row>
    <row r="122" spans="2:2" x14ac:dyDescent="0.25">
      <c r="B122" s="28"/>
    </row>
    <row r="123" spans="2:2" x14ac:dyDescent="0.25">
      <c r="B123" s="28"/>
    </row>
    <row r="124" spans="2:2" x14ac:dyDescent="0.25">
      <c r="B124" s="28"/>
    </row>
    <row r="125" spans="2:2" x14ac:dyDescent="0.25">
      <c r="B125" s="28"/>
    </row>
    <row r="126" spans="2:2" x14ac:dyDescent="0.25">
      <c r="B126" s="28"/>
    </row>
    <row r="127" spans="2:2" x14ac:dyDescent="0.25">
      <c r="B127" s="28"/>
    </row>
    <row r="128" spans="2:2" x14ac:dyDescent="0.25">
      <c r="B128" s="28"/>
    </row>
    <row r="129" spans="2:2" x14ac:dyDescent="0.25">
      <c r="B129" s="28"/>
    </row>
    <row r="130" spans="2:2" x14ac:dyDescent="0.25">
      <c r="B130" s="28"/>
    </row>
    <row r="131" spans="2:2" x14ac:dyDescent="0.25">
      <c r="B131" s="28"/>
    </row>
    <row r="132" spans="2:2" x14ac:dyDescent="0.25">
      <c r="B132" s="28"/>
    </row>
    <row r="133" spans="2:2" x14ac:dyDescent="0.25">
      <c r="B133" s="28"/>
    </row>
    <row r="134" spans="2:2" x14ac:dyDescent="0.25">
      <c r="B134" s="28"/>
    </row>
  </sheetData>
  <sortState xmlns:xlrd2="http://schemas.microsoft.com/office/spreadsheetml/2017/richdata2" ref="B6:I22">
    <sortCondition descending="1" ref="G6:G22"/>
  </sortState>
  <mergeCells count="57">
    <mergeCell ref="O1:O2"/>
    <mergeCell ref="F1:F2"/>
    <mergeCell ref="L1:L2"/>
    <mergeCell ref="M1:M2"/>
    <mergeCell ref="N1:N2"/>
    <mergeCell ref="G1:G2"/>
    <mergeCell ref="H1:H2"/>
    <mergeCell ref="A1:A50"/>
    <mergeCell ref="B1:B2"/>
    <mergeCell ref="C1:C2"/>
    <mergeCell ref="D1:D2"/>
    <mergeCell ref="E1:E2"/>
    <mergeCell ref="AB1:AB2"/>
    <mergeCell ref="AC1:AC2"/>
    <mergeCell ref="B3:B4"/>
    <mergeCell ref="C3:C4"/>
    <mergeCell ref="D3:D4"/>
    <mergeCell ref="E3:E4"/>
    <mergeCell ref="F3:F4"/>
    <mergeCell ref="G3:G4"/>
    <mergeCell ref="H3:H4"/>
    <mergeCell ref="I3:I4"/>
    <mergeCell ref="Y1:Y2"/>
    <mergeCell ref="Z1:Z2"/>
    <mergeCell ref="J1:J2"/>
    <mergeCell ref="K1:K2"/>
    <mergeCell ref="I1:I2"/>
    <mergeCell ref="W1:W2"/>
    <mergeCell ref="P3:P4"/>
    <mergeCell ref="U1:U2"/>
    <mergeCell ref="X1:X2"/>
    <mergeCell ref="S1:S2"/>
    <mergeCell ref="V1:V2"/>
    <mergeCell ref="R1:R2"/>
    <mergeCell ref="P1:P2"/>
    <mergeCell ref="Q1:Q2"/>
    <mergeCell ref="J3:J4"/>
    <mergeCell ref="K3:K4"/>
    <mergeCell ref="L3:L4"/>
    <mergeCell ref="M3:M4"/>
    <mergeCell ref="N3:N4"/>
    <mergeCell ref="AB3:AB4"/>
    <mergeCell ref="AC3:AC4"/>
    <mergeCell ref="Y3:Y4"/>
    <mergeCell ref="O3:O4"/>
    <mergeCell ref="T1:T2"/>
    <mergeCell ref="T3:T4"/>
    <mergeCell ref="Z3:Z4"/>
    <mergeCell ref="Q3:Q4"/>
    <mergeCell ref="R3:R4"/>
    <mergeCell ref="S3:S4"/>
    <mergeCell ref="U3:U4"/>
    <mergeCell ref="V3:V4"/>
    <mergeCell ref="W3:W4"/>
    <mergeCell ref="X3:X4"/>
    <mergeCell ref="AA1:AA2"/>
    <mergeCell ref="AA3:AA4"/>
  </mergeCells>
  <conditionalFormatting sqref="B6:C22">
    <cfRule type="duplicateValues" dxfId="38" priority="1"/>
  </conditionalFormatting>
  <conditionalFormatting sqref="C1:C1048576">
    <cfRule type="duplicateValues" dxfId="37" priority="545"/>
  </conditionalFormatting>
  <conditionalFormatting sqref="C20:C30">
    <cfRule type="duplicateValues" dxfId="36" priority="570"/>
  </conditionalFormatting>
  <conditionalFormatting sqref="C31:C33">
    <cfRule type="duplicateValues" dxfId="35" priority="547"/>
  </conditionalFormatting>
  <conditionalFormatting sqref="C39">
    <cfRule type="duplicateValues" dxfId="34" priority="548"/>
  </conditionalFormatting>
  <conditionalFormatting sqref="C40">
    <cfRule type="duplicateValues" dxfId="33" priority="549"/>
  </conditionalFormatting>
  <conditionalFormatting sqref="C41:C42 C34:C39">
    <cfRule type="duplicateValues" dxfId="32" priority="550"/>
  </conditionalFormatting>
  <conditionalFormatting sqref="C41:C1048576 C32:C36 C1:C20">
    <cfRule type="duplicateValues" dxfId="31" priority="552"/>
  </conditionalFormatting>
  <conditionalFormatting sqref="J6:X6 Y6:AC33 W7:X33 J7:V49 W34:AC49">
    <cfRule type="cellIs" dxfId="30" priority="2" operator="lessThan">
      <formula>1</formula>
    </cfRule>
  </conditionalFormatting>
  <pageMargins left="0.25" right="0.25" top="0.75" bottom="0.75" header="0.3" footer="0.3"/>
  <pageSetup paperSize="9" scale="49" fitToHeight="0" pageOrder="overThenDown"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11096-29C7-47C2-A464-8881401FB3A7}">
  <sheetPr codeName="Sheet13">
    <tabColor rgb="FF00B0F0"/>
    <pageSetUpPr fitToPage="1"/>
  </sheetPr>
  <dimension ref="A1:AH112"/>
  <sheetViews>
    <sheetView tabSelected="1" zoomScale="70" zoomScaleNormal="70" zoomScaleSheetLayoutView="90" workbookViewId="0">
      <selection activeCell="E15" sqref="E15"/>
    </sheetView>
  </sheetViews>
  <sheetFormatPr defaultColWidth="14.44140625" defaultRowHeight="13.8" x14ac:dyDescent="0.25"/>
  <cols>
    <col min="1" max="1" width="3.6640625" style="4" bestFit="1" customWidth="1"/>
    <col min="2" max="2" width="20.109375" style="5" bestFit="1" customWidth="1"/>
    <col min="3" max="3" width="24.88671875" style="5" bestFit="1" customWidth="1"/>
    <col min="4" max="4" width="16.5546875" style="5" bestFit="1" customWidth="1"/>
    <col min="5" max="5" width="11" style="4" bestFit="1" customWidth="1"/>
    <col min="6" max="6" width="4.44140625" style="4" bestFit="1" customWidth="1"/>
    <col min="7" max="7" width="6.5546875" style="4" bestFit="1" customWidth="1"/>
    <col min="8" max="8" width="6.44140625" style="6" bestFit="1" customWidth="1"/>
    <col min="9" max="9" width="7.88671875" style="2" bestFit="1" customWidth="1"/>
    <col min="10" max="10" width="13.33203125" style="2" bestFit="1" customWidth="1"/>
    <col min="11" max="11" width="11.109375" style="2" bestFit="1" customWidth="1"/>
    <col min="12" max="13" width="12.6640625" style="2" bestFit="1" customWidth="1"/>
    <col min="14" max="14" width="11.33203125" style="2" bestFit="1" customWidth="1"/>
    <col min="15" max="15" width="13.5546875" style="2" bestFit="1" customWidth="1"/>
    <col min="16" max="16" width="10.44140625" style="2" bestFit="1" customWidth="1"/>
    <col min="17" max="17" width="9.6640625" style="2" bestFit="1" customWidth="1"/>
    <col min="18" max="18" width="11.88671875" style="2" bestFit="1" customWidth="1"/>
    <col min="19" max="20" width="13.109375" style="2" bestFit="1" customWidth="1"/>
    <col min="21" max="21" width="10.5546875" style="2" bestFit="1" customWidth="1"/>
    <col min="22" max="22" width="10.44140625" style="2" bestFit="1" customWidth="1"/>
    <col min="23" max="23" width="12.6640625" style="2" bestFit="1" customWidth="1"/>
    <col min="24" max="24" width="8.6640625" style="2" bestFit="1" customWidth="1"/>
    <col min="25" max="25" width="8.44140625" style="2" bestFit="1" customWidth="1"/>
    <col min="26" max="26" width="8.88671875" style="2" bestFit="1" customWidth="1"/>
    <col min="27" max="27" width="7.33203125" style="2" bestFit="1" customWidth="1"/>
    <col min="28" max="28" width="8.5546875" style="2" bestFit="1" customWidth="1"/>
    <col min="29" max="29" width="8" style="2" bestFit="1" customWidth="1"/>
    <col min="30" max="30" width="8.44140625" style="2" bestFit="1" customWidth="1"/>
    <col min="31" max="31" width="7.88671875" style="2" bestFit="1" customWidth="1"/>
    <col min="32" max="32" width="9.33203125" style="6" bestFit="1" customWidth="1"/>
    <col min="33" max="33" width="7.88671875" style="6" bestFit="1" customWidth="1"/>
    <col min="34" max="16384" width="14.44140625" style="4"/>
  </cols>
  <sheetData>
    <row r="1" spans="1:34" s="3" customFormat="1" ht="12.75" customHeight="1" x14ac:dyDescent="0.25">
      <c r="A1" s="509" t="s">
        <v>141</v>
      </c>
      <c r="B1" s="510" t="s">
        <v>105</v>
      </c>
      <c r="C1" s="510" t="s">
        <v>106</v>
      </c>
      <c r="D1" s="510" t="s">
        <v>0</v>
      </c>
      <c r="E1" s="510" t="s">
        <v>1</v>
      </c>
      <c r="F1" s="503" t="s">
        <v>91</v>
      </c>
      <c r="G1" s="511" t="s">
        <v>89</v>
      </c>
      <c r="H1" s="512" t="s">
        <v>3</v>
      </c>
      <c r="I1" s="510" t="s">
        <v>21</v>
      </c>
      <c r="J1" s="515" t="s">
        <v>172</v>
      </c>
      <c r="K1" s="515" t="s">
        <v>140</v>
      </c>
      <c r="L1" s="515" t="s">
        <v>135</v>
      </c>
      <c r="M1" s="515" t="s">
        <v>134</v>
      </c>
      <c r="N1" s="515" t="s">
        <v>168</v>
      </c>
      <c r="O1" s="515" t="s">
        <v>169</v>
      </c>
      <c r="P1" s="515" t="s">
        <v>136</v>
      </c>
      <c r="Q1" s="515" t="s">
        <v>137</v>
      </c>
      <c r="R1" s="515" t="s">
        <v>170</v>
      </c>
      <c r="S1" s="515" t="s">
        <v>138</v>
      </c>
      <c r="T1" s="515" t="s">
        <v>142</v>
      </c>
      <c r="U1" s="520" t="s">
        <v>139</v>
      </c>
      <c r="V1" s="520" t="s">
        <v>171</v>
      </c>
      <c r="W1" s="515" t="s">
        <v>1232</v>
      </c>
      <c r="X1" s="517" t="s">
        <v>1327</v>
      </c>
      <c r="Y1" s="497"/>
      <c r="Z1" s="497"/>
      <c r="AA1" s="497"/>
      <c r="AB1" s="497"/>
      <c r="AC1" s="497"/>
      <c r="AD1" s="497"/>
      <c r="AE1" s="497"/>
      <c r="AF1" s="497"/>
      <c r="AG1" s="500"/>
      <c r="AH1" s="46"/>
    </row>
    <row r="2" spans="1:34" s="3" customFormat="1" ht="12.75" customHeight="1" x14ac:dyDescent="0.25">
      <c r="A2" s="509"/>
      <c r="B2" s="502"/>
      <c r="C2" s="502"/>
      <c r="D2" s="502"/>
      <c r="E2" s="502"/>
      <c r="F2" s="503"/>
      <c r="G2" s="504"/>
      <c r="H2" s="503"/>
      <c r="I2" s="502"/>
      <c r="J2" s="516"/>
      <c r="K2" s="516"/>
      <c r="L2" s="516"/>
      <c r="M2" s="516"/>
      <c r="N2" s="516"/>
      <c r="O2" s="516"/>
      <c r="P2" s="516"/>
      <c r="Q2" s="516"/>
      <c r="R2" s="516"/>
      <c r="S2" s="516"/>
      <c r="T2" s="516"/>
      <c r="U2" s="521"/>
      <c r="V2" s="521"/>
      <c r="W2" s="516"/>
      <c r="X2" s="518"/>
      <c r="Y2" s="498"/>
      <c r="Z2" s="498"/>
      <c r="AA2" s="498"/>
      <c r="AB2" s="498"/>
      <c r="AC2" s="498"/>
      <c r="AD2" s="498"/>
      <c r="AE2" s="498"/>
      <c r="AF2" s="498"/>
      <c r="AG2" s="501"/>
      <c r="AH2" s="46"/>
    </row>
    <row r="3" spans="1:34" s="3" customFormat="1" ht="12.75" customHeight="1" x14ac:dyDescent="0.25">
      <c r="A3" s="509"/>
      <c r="B3" s="502" t="s">
        <v>4</v>
      </c>
      <c r="C3" s="502" t="s">
        <v>5</v>
      </c>
      <c r="D3" s="502" t="s">
        <v>9</v>
      </c>
      <c r="E3" s="502" t="s">
        <v>6</v>
      </c>
      <c r="F3" s="503" t="s">
        <v>2</v>
      </c>
      <c r="G3" s="504" t="s">
        <v>90</v>
      </c>
      <c r="H3" s="503" t="s">
        <v>7</v>
      </c>
      <c r="I3" s="502" t="s">
        <v>20</v>
      </c>
      <c r="J3" s="513" t="s">
        <v>144</v>
      </c>
      <c r="K3" s="513">
        <v>44990</v>
      </c>
      <c r="L3" s="513" t="s">
        <v>161</v>
      </c>
      <c r="M3" s="514" t="s">
        <v>162</v>
      </c>
      <c r="N3" s="513" t="s">
        <v>163</v>
      </c>
      <c r="O3" s="513" t="s">
        <v>152</v>
      </c>
      <c r="P3" s="513">
        <v>45102</v>
      </c>
      <c r="Q3" s="513" t="s">
        <v>164</v>
      </c>
      <c r="R3" s="513" t="s">
        <v>165</v>
      </c>
      <c r="S3" s="513" t="s">
        <v>156</v>
      </c>
      <c r="T3" s="513" t="s">
        <v>166</v>
      </c>
      <c r="U3" s="514" t="s">
        <v>167</v>
      </c>
      <c r="V3" s="514" t="s">
        <v>159</v>
      </c>
      <c r="W3" s="514" t="s">
        <v>160</v>
      </c>
      <c r="X3" s="519"/>
      <c r="Y3" s="495"/>
      <c r="Z3" s="495"/>
      <c r="AA3" s="495"/>
      <c r="AB3" s="495"/>
      <c r="AC3" s="495"/>
      <c r="AD3" s="495"/>
      <c r="AE3" s="495"/>
      <c r="AF3" s="495"/>
      <c r="AG3" s="496"/>
      <c r="AH3" s="46"/>
    </row>
    <row r="4" spans="1:34" s="2" customFormat="1" ht="12.75" customHeight="1" x14ac:dyDescent="0.25">
      <c r="A4" s="509"/>
      <c r="B4" s="502" t="s">
        <v>4</v>
      </c>
      <c r="C4" s="502"/>
      <c r="D4" s="502"/>
      <c r="E4" s="502"/>
      <c r="F4" s="503"/>
      <c r="G4" s="504"/>
      <c r="H4" s="503"/>
      <c r="I4" s="502"/>
      <c r="J4" s="513"/>
      <c r="K4" s="513"/>
      <c r="L4" s="513"/>
      <c r="M4" s="514"/>
      <c r="N4" s="513"/>
      <c r="O4" s="513"/>
      <c r="P4" s="513"/>
      <c r="Q4" s="513"/>
      <c r="R4" s="513"/>
      <c r="S4" s="513"/>
      <c r="T4" s="513"/>
      <c r="U4" s="514"/>
      <c r="V4" s="514"/>
      <c r="W4" s="514"/>
      <c r="X4" s="519"/>
      <c r="Y4" s="495"/>
      <c r="Z4" s="495"/>
      <c r="AA4" s="495"/>
      <c r="AB4" s="495"/>
      <c r="AC4" s="495"/>
      <c r="AD4" s="495"/>
      <c r="AE4" s="495"/>
      <c r="AF4" s="495"/>
      <c r="AG4" s="496"/>
      <c r="AH4" s="47"/>
    </row>
    <row r="5" spans="1:34" s="2" customFormat="1" ht="16.2" thickBot="1" x14ac:dyDescent="0.3">
      <c r="A5" s="509"/>
      <c r="B5" s="72"/>
      <c r="C5" s="72"/>
      <c r="D5" s="72"/>
      <c r="E5" s="72"/>
      <c r="F5" s="69"/>
      <c r="G5" s="73" t="s">
        <v>28</v>
      </c>
      <c r="H5" s="74" t="s">
        <v>7</v>
      </c>
      <c r="I5" s="395" t="s">
        <v>8</v>
      </c>
      <c r="J5" s="394" t="s">
        <v>115</v>
      </c>
      <c r="K5" s="394" t="s">
        <v>115</v>
      </c>
      <c r="L5" s="394" t="s">
        <v>115</v>
      </c>
      <c r="M5" s="394" t="s">
        <v>115</v>
      </c>
      <c r="N5" s="394" t="s">
        <v>115</v>
      </c>
      <c r="O5" s="394" t="s">
        <v>115</v>
      </c>
      <c r="P5" s="394" t="s">
        <v>115</v>
      </c>
      <c r="Q5" s="394" t="s">
        <v>115</v>
      </c>
      <c r="R5" s="394" t="s">
        <v>115</v>
      </c>
      <c r="S5" s="394" t="s">
        <v>115</v>
      </c>
      <c r="T5" s="394" t="s">
        <v>115</v>
      </c>
      <c r="U5" s="394" t="s">
        <v>115</v>
      </c>
      <c r="V5" s="394" t="s">
        <v>115</v>
      </c>
      <c r="W5" s="394" t="s">
        <v>115</v>
      </c>
      <c r="X5" s="393" t="s">
        <v>115</v>
      </c>
      <c r="Y5" s="256" t="s">
        <v>115</v>
      </c>
      <c r="Z5" s="256" t="s">
        <v>115</v>
      </c>
      <c r="AA5" s="256"/>
      <c r="AB5" s="256"/>
      <c r="AC5" s="256"/>
      <c r="AD5" s="256"/>
      <c r="AE5" s="256"/>
      <c r="AF5" s="256"/>
      <c r="AG5" s="256"/>
      <c r="AH5" s="47"/>
    </row>
    <row r="6" spans="1:34" s="3" customFormat="1" x14ac:dyDescent="0.25">
      <c r="A6" s="509"/>
      <c r="B6" s="573" t="s">
        <v>616</v>
      </c>
      <c r="C6" s="574" t="s">
        <v>617</v>
      </c>
      <c r="D6" s="574" t="s">
        <v>735</v>
      </c>
      <c r="E6" s="575">
        <v>45154</v>
      </c>
      <c r="F6" s="576">
        <v>8</v>
      </c>
      <c r="G6" s="577">
        <f t="shared" ref="G6:G31" si="0">COUNTIF(J6:AH6,"&gt;0")</f>
        <v>2</v>
      </c>
      <c r="H6" s="578">
        <f t="shared" ref="H6:H31" si="1">SUM(J6:AI6)</f>
        <v>15</v>
      </c>
      <c r="I6" s="576">
        <f t="shared" ref="I6:I31" si="2">RANK(H6,$H$6:$H$45)</f>
        <v>1</v>
      </c>
      <c r="J6" s="205">
        <f>_xlfn.IFNA(VLOOKUP(CONCATENATE($J$5,$B6,$C6),CAP!$A$6:$N$200,14,FALSE),0)</f>
        <v>0</v>
      </c>
      <c r="K6" s="52">
        <f>_xlfn.IFNA(VLOOKUP(CONCATENATE($K$5,$B6,$C6),ALB!$A$6:$N$200,14,FALSE),0)</f>
        <v>0</v>
      </c>
      <c r="L6" s="52">
        <f>_xlfn.IFNA(VLOOKUP(CONCATENATE($L$5,$B6,$C6),'ESP1'!$A$6:$N$200,14,FALSE),0)</f>
        <v>0</v>
      </c>
      <c r="M6" s="52">
        <f>_xlfn.IFNA(VLOOKUP(CONCATENATE($M$5,$B6,$C6),DARD!$A$6:$N$135,14,FALSE),0)</f>
        <v>0</v>
      </c>
      <c r="N6" s="52">
        <f>_xlfn.IFNA(VLOOKUP(CONCATENATE($N$5,$B6,$C6),AVON!$A$6:$N$144,14,FALSE),0)</f>
        <v>0</v>
      </c>
      <c r="O6" s="52">
        <f>_xlfn.IFNA(VLOOKUP(CONCATENATE($O$5,$B6,$C6),MUR!$A$6:$N$203,14,FALSE),0)</f>
        <v>8</v>
      </c>
      <c r="P6" s="52">
        <f>_xlfn.IFNA(VLOOKUP(CONCATENATE($P$5,$B6,$C6),BAL!$A$6:$N$200,14,FALSE),0)</f>
        <v>0</v>
      </c>
      <c r="Q6" s="52">
        <f>_xlfn.IFNA(VLOOKUP(CONCATENATE($Q$5,$B6,$C6),KAL!$A$6:$N$199,14,FALSE),0)</f>
        <v>0</v>
      </c>
      <c r="R6" s="52">
        <f>_xlfn.IFNA(VLOOKUP(CONCATENATE($R$5,$B6,$C6),KEL!$A$6:$N$200,14,FALSE),0)</f>
        <v>0</v>
      </c>
      <c r="S6" s="52">
        <f>_xlfn.IFNA(VLOOKUP(CONCATENATE($S$5,$B6,$C6),'ESP2'!$A$6:$N$194,14,FALSE),0)</f>
        <v>0</v>
      </c>
      <c r="T6" s="355">
        <f>_xlfn.IFNA(VLOOKUP(CONCATENATE($T$5,$B6,$C6),MOON!$A$6:$N$198,14,FALSE),0)</f>
        <v>0</v>
      </c>
      <c r="U6" s="203">
        <f>_xlfn.IFNA(VLOOKUP(CONCATENATE($U$5,$B6,$C6),DRY!$A$6:$N$198,14,FALSE),0)</f>
        <v>0</v>
      </c>
      <c r="V6" s="203">
        <f>_xlfn.IFNA(VLOOKUP(CONCATENATE($W$5,$B6,$C6),WALL!$A$6:$N$198,14,FALSE),0)</f>
        <v>7</v>
      </c>
      <c r="W6" s="412">
        <f>_xlfn.IFNA(VLOOKUP(CONCATENATE($W$5,$B6,$C6),'23SC'!$A$6:$N$198,14,FALSE),0)</f>
        <v>0</v>
      </c>
      <c r="X6" s="203">
        <f>_xlfn.IFNA(VLOOKUP(CONCATENATE($X$5,$B6,$C6),GID!$A$6:$N$198,14,FALSE),0)</f>
        <v>0</v>
      </c>
      <c r="Y6" s="52">
        <f>_xlfn.IFNA(VLOOKUP(CONCATENATE($Y$5,$B6,$C6),MOON!$A$6:$N$200,14,FALSE),0)</f>
        <v>0</v>
      </c>
      <c r="Z6" s="52">
        <f>_xlfn.IFNA(VLOOKUP(CONCATENATE($Z$5,$B6,$C6),'23SC'!$A$6:$N$200,14,FALSE),0)</f>
        <v>0</v>
      </c>
      <c r="AA6" s="52"/>
      <c r="AB6" s="52"/>
      <c r="AC6" s="52">
        <f>_xlfn.IFNA(VLOOKUP(CONCATENATE($AC$5,$B6,$C6),Spare3!$A$6:$N$198,14,FALSE),0)</f>
        <v>0</v>
      </c>
      <c r="AD6" s="52"/>
      <c r="AE6" s="52">
        <f>_xlfn.IFNA(VLOOKUP(CONCATENATE($AE$5,$B6,$C6),DRY!$A$6:$N$198,14,FALSE),0)</f>
        <v>0</v>
      </c>
      <c r="AF6" s="355">
        <f>_xlfn.IFNA(VLOOKUP(CONCATENATE($AF$5,$B6,$C6),Spare5!$A$6:$N$197,14,FALSE),0)</f>
        <v>0</v>
      </c>
      <c r="AG6" s="53">
        <f>_xlfn.IFNA(VLOOKUP(CONCATENATE($AG$5,$B6,$C6),'23SC'!$A$6:$N$231,14,FALSE),0)</f>
        <v>0</v>
      </c>
      <c r="AH6" s="47"/>
    </row>
    <row r="7" spans="1:34" s="3" customFormat="1" x14ac:dyDescent="0.25">
      <c r="A7" s="509"/>
      <c r="B7" s="579" t="s">
        <v>463</v>
      </c>
      <c r="C7" s="580" t="s">
        <v>467</v>
      </c>
      <c r="D7" s="580" t="s">
        <v>184</v>
      </c>
      <c r="E7" s="581">
        <v>45044</v>
      </c>
      <c r="F7" s="582">
        <v>10</v>
      </c>
      <c r="G7" s="583">
        <f t="shared" si="0"/>
        <v>2</v>
      </c>
      <c r="H7" s="584">
        <f t="shared" si="1"/>
        <v>11</v>
      </c>
      <c r="I7" s="585">
        <f t="shared" si="2"/>
        <v>2</v>
      </c>
      <c r="J7" s="375">
        <f>_xlfn.IFNA(VLOOKUP(CONCATENATE($J$5,$B7,$C7),CAP!$A$6:$N$200,14,FALSE),0)</f>
        <v>0</v>
      </c>
      <c r="K7" s="58">
        <f>_xlfn.IFNA(VLOOKUP(CONCATENATE($K$5,$B7,$C7),ALB!$A$6:$N$200,14,FALSE),0)</f>
        <v>0</v>
      </c>
      <c r="L7" s="58">
        <f>_xlfn.IFNA(VLOOKUP(CONCATENATE($L$5,$B7,$C7),'ESP1'!$A$6:$N$200,14,FALSE),0)</f>
        <v>0</v>
      </c>
      <c r="M7" s="58">
        <f>_xlfn.IFNA(VLOOKUP(CONCATENATE($M$5,$B7,$C7),DARD!$A$6:$N$135,14,FALSE),0)</f>
        <v>0</v>
      </c>
      <c r="N7" s="58">
        <f>_xlfn.IFNA(VLOOKUP(CONCATENATE($N$5,$B7,$C7),AVON!$A$6:$N$144,14,FALSE),0)</f>
        <v>0</v>
      </c>
      <c r="O7" s="58">
        <f>_xlfn.IFNA(VLOOKUP(CONCATENATE($O$5,$B7,$C7),MUR!$A$6:$N$203,14,FALSE),0)</f>
        <v>5</v>
      </c>
      <c r="P7" s="58">
        <f>_xlfn.IFNA(VLOOKUP(CONCATENATE($P$5,$B7,$C7),BAL!$A$6:$N$200,14,FALSE),0)</f>
        <v>0</v>
      </c>
      <c r="Q7" s="58">
        <f>_xlfn.IFNA(VLOOKUP(CONCATENATE($Q$5,$B7,$C7),KAL!$A$6:$N$199,14,FALSE),0)</f>
        <v>0</v>
      </c>
      <c r="R7" s="58">
        <f>_xlfn.IFNA(VLOOKUP(CONCATENATE($R$5,$B7,$C7),KEL!$A$6:$N$200,14,FALSE),0)</f>
        <v>0</v>
      </c>
      <c r="S7" s="58">
        <f>_xlfn.IFNA(VLOOKUP(CONCATENATE($S$5,$B7,$C7),'ESP2'!$A$6:$N$194,14,FALSE),0)</f>
        <v>0</v>
      </c>
      <c r="T7" s="58">
        <f>_xlfn.IFNA(VLOOKUP(CONCATENATE($T$5,$B7,$C7),MOON!$A$6:$N$198,14,FALSE),0)</f>
        <v>0</v>
      </c>
      <c r="U7" s="58">
        <f>_xlfn.IFNA(VLOOKUP(CONCATENATE($U$5,$B7,$C7),DRY!$A$6:$N$198,14,FALSE),0)</f>
        <v>0</v>
      </c>
      <c r="V7" s="58">
        <f>_xlfn.IFNA(VLOOKUP(CONCATENATE($W$5,$B7,$C7),WALL!$A$6:$N$198,14,FALSE),0)</f>
        <v>6</v>
      </c>
      <c r="W7" s="58">
        <f>_xlfn.IFNA(VLOOKUP(CONCATENATE($W$5,$B7,$C7),'23SC'!$A$6:$N$198,14,FALSE),0)</f>
        <v>0</v>
      </c>
      <c r="X7" s="58">
        <f>_xlfn.IFNA(VLOOKUP(CONCATENATE($X$5,$B7,$C7),GID!$A$6:$N$198,14,FALSE),0)</f>
        <v>0</v>
      </c>
      <c r="Y7" s="58">
        <f>_xlfn.IFNA(VLOOKUP(CONCATENATE($Y$5,$B7,$C7),MOON!$A$6:$N$200,14,FALSE),0)</f>
        <v>0</v>
      </c>
      <c r="Z7" s="58">
        <f>_xlfn.IFNA(VLOOKUP(CONCATENATE($Z$5,$B7,$C7),'23SC'!$A$6:$N$200,14,FALSE),0)</f>
        <v>0</v>
      </c>
      <c r="AA7" s="203"/>
      <c r="AB7" s="203"/>
      <c r="AC7" s="203">
        <f>_xlfn.IFNA(VLOOKUP(CONCATENATE($AC$5,$B7,$C7),Spare3!$A$6:$N$198,14,FALSE),0)</f>
        <v>0</v>
      </c>
      <c r="AD7" s="203"/>
      <c r="AE7" s="203">
        <f>_xlfn.IFNA(VLOOKUP(CONCATENATE($AE$5,$B7,$C7),DRY!$A$6:$N$198,14,FALSE),0)</f>
        <v>0</v>
      </c>
      <c r="AF7" s="58">
        <f>_xlfn.IFNA(VLOOKUP(CONCATENATE($AF$5,$B7,$C7),Spare5!$A$6:$N$197,14,FALSE),0)</f>
        <v>0</v>
      </c>
      <c r="AG7" s="204">
        <f>_xlfn.IFNA(VLOOKUP(CONCATENATE($AG$5,$B7,$C7),'23SC'!$A$6:$N$231,14,FALSE),0)</f>
        <v>0</v>
      </c>
      <c r="AH7" s="47"/>
    </row>
    <row r="8" spans="1:34" s="3" customFormat="1" x14ac:dyDescent="0.25">
      <c r="A8" s="509"/>
      <c r="B8" s="579" t="s">
        <v>218</v>
      </c>
      <c r="C8" s="586" t="s">
        <v>219</v>
      </c>
      <c r="D8" s="586" t="s">
        <v>220</v>
      </c>
      <c r="E8" s="587">
        <v>45040</v>
      </c>
      <c r="F8" s="585">
        <v>11</v>
      </c>
      <c r="G8" s="583">
        <f t="shared" si="0"/>
        <v>2</v>
      </c>
      <c r="H8" s="584">
        <f t="shared" si="1"/>
        <v>11</v>
      </c>
      <c r="I8" s="585">
        <f t="shared" si="2"/>
        <v>2</v>
      </c>
      <c r="J8" s="375">
        <f>_xlfn.IFNA(VLOOKUP(CONCATENATE($J$5,$B8,$C8),CAP!$A$6:$N$200,14,FALSE),0)</f>
        <v>0</v>
      </c>
      <c r="K8" s="58">
        <f>_xlfn.IFNA(VLOOKUP(CONCATENATE($K$5,$B8,$C8),ALB!$A$6:$N$200,14,FALSE),0)</f>
        <v>0</v>
      </c>
      <c r="L8" s="58">
        <f>_xlfn.IFNA(VLOOKUP(CONCATENATE($L$5,$B8,$C8),'ESP1'!$A$6:$N$200,14,FALSE),0)</f>
        <v>0</v>
      </c>
      <c r="M8" s="58">
        <f>_xlfn.IFNA(VLOOKUP(CONCATENATE($M$5,$B8,$C8),DARD!$A$6:$N$135,14,FALSE),0)</f>
        <v>0</v>
      </c>
      <c r="N8" s="58">
        <f>_xlfn.IFNA(VLOOKUP(CONCATENATE($N$5,$B8,$C8),AVON!$A$6:$N$144,14,FALSE),0)</f>
        <v>0</v>
      </c>
      <c r="O8" s="58">
        <f>_xlfn.IFNA(VLOOKUP(CONCATENATE($O$5,$B8,$C8),MUR!$A$6:$N$203,14,FALSE),0)</f>
        <v>0</v>
      </c>
      <c r="P8" s="58">
        <f>_xlfn.IFNA(VLOOKUP(CONCATENATE($P$5,$B8,$C8),BAL!$A$6:$N$200,14,FALSE),0)</f>
        <v>0</v>
      </c>
      <c r="Q8" s="58">
        <f>_xlfn.IFNA(VLOOKUP(CONCATENATE($Q$5,$B8,$C8),KAL!$A$6:$N$199,14,FALSE),0)</f>
        <v>0</v>
      </c>
      <c r="R8" s="58">
        <f>_xlfn.IFNA(VLOOKUP(CONCATENATE($R$5,$B8,$C8),KEL!$A$6:$N$200,14,FALSE),0)</f>
        <v>0</v>
      </c>
      <c r="S8" s="58">
        <f>_xlfn.IFNA(VLOOKUP(CONCATENATE($S$5,$B8,$C8),'ESP2'!$A$6:$N$194,14,FALSE),0)</f>
        <v>9</v>
      </c>
      <c r="T8" s="58">
        <f>_xlfn.IFNA(VLOOKUP(CONCATENATE($T$5,$B8,$C8),MOON!$A$6:$N$198,14,FALSE),0)</f>
        <v>0</v>
      </c>
      <c r="U8" s="58">
        <f>_xlfn.IFNA(VLOOKUP(CONCATENATE($U$5,$B8,$C8),DRY!$A$6:$N$198,14,FALSE),0)</f>
        <v>2</v>
      </c>
      <c r="V8" s="58">
        <f>_xlfn.IFNA(VLOOKUP(CONCATENATE($W$5,$B8,$C8),WALL!$A$6:$N$198,14,FALSE),0)</f>
        <v>0</v>
      </c>
      <c r="W8" s="58">
        <f>_xlfn.IFNA(VLOOKUP(CONCATENATE($W$5,$B8,$C8),'23SC'!$A$6:$N$198,14,FALSE),0)</f>
        <v>0</v>
      </c>
      <c r="X8" s="58">
        <f>_xlfn.IFNA(VLOOKUP(CONCATENATE($X$5,$B8,$C8),GID!$A$6:$N$198,14,FALSE),0)</f>
        <v>0</v>
      </c>
      <c r="Y8" s="58">
        <f>_xlfn.IFNA(VLOOKUP(CONCATENATE($Y$5,$B8,$C8),MOON!$A$6:$N$200,14,FALSE),0)</f>
        <v>0</v>
      </c>
      <c r="Z8" s="58">
        <f>_xlfn.IFNA(VLOOKUP(CONCATENATE($Z$5,$B8,$C8),'23SC'!$A$6:$N$200,14,FALSE),0)</f>
        <v>0</v>
      </c>
      <c r="AA8" s="58"/>
      <c r="AB8" s="58"/>
      <c r="AC8" s="58">
        <f>_xlfn.IFNA(VLOOKUP(CONCATENATE($AC$5,$B8,$C8),Spare3!$A$6:$N$198,14,FALSE),0)</f>
        <v>0</v>
      </c>
      <c r="AD8" s="58"/>
      <c r="AE8" s="58">
        <f>_xlfn.IFNA(VLOOKUP(CONCATENATE($AE$5,$B8,$C8),DRY!$A$6:$N$198,14,FALSE),0)</f>
        <v>0</v>
      </c>
      <c r="AF8" s="58">
        <f>_xlfn.IFNA(VLOOKUP(CONCATENATE($AF$5,$B8,$C8),Spare5!$A$6:$N$197,14,FALSE),0)</f>
        <v>0</v>
      </c>
      <c r="AG8" s="59">
        <f>_xlfn.IFNA(VLOOKUP(CONCATENATE($AG$5,$B8,$C8),'23SC'!$A$6:$N$231,14,FALSE),0)</f>
        <v>0</v>
      </c>
      <c r="AH8" s="47"/>
    </row>
    <row r="9" spans="1:34" s="3" customFormat="1" x14ac:dyDescent="0.25">
      <c r="A9" s="509"/>
      <c r="B9" s="579" t="s">
        <v>178</v>
      </c>
      <c r="C9" s="586" t="s">
        <v>190</v>
      </c>
      <c r="D9" s="586" t="s">
        <v>180</v>
      </c>
      <c r="E9" s="587">
        <v>45051</v>
      </c>
      <c r="F9" s="585">
        <v>9</v>
      </c>
      <c r="G9" s="583">
        <f t="shared" si="0"/>
        <v>2</v>
      </c>
      <c r="H9" s="584">
        <f t="shared" si="1"/>
        <v>9</v>
      </c>
      <c r="I9" s="585">
        <f t="shared" si="2"/>
        <v>4</v>
      </c>
      <c r="J9" s="375">
        <f>_xlfn.IFNA(VLOOKUP(CONCATENATE($J$5,$B9,$C9),CAP!$A$6:$N$200,14,FALSE),0)</f>
        <v>0</v>
      </c>
      <c r="K9" s="58">
        <f>_xlfn.IFNA(VLOOKUP(CONCATENATE($K$5,$B9,$C9),ALB!$A$6:$N$200,14,FALSE),0)</f>
        <v>0</v>
      </c>
      <c r="L9" s="58">
        <f>_xlfn.IFNA(VLOOKUP(CONCATENATE($L$5,$B9,$C9),'ESP1'!$A$6:$N$200,14,FALSE),0)</f>
        <v>0</v>
      </c>
      <c r="M9" s="58">
        <f>_xlfn.IFNA(VLOOKUP(CONCATENATE($M$5,$B9,$C9),DARD!$A$6:$N$135,14,FALSE),0)</f>
        <v>0</v>
      </c>
      <c r="N9" s="58">
        <f>_xlfn.IFNA(VLOOKUP(CONCATENATE($N$5,$B9,$C9),AVON!$A$6:$N$144,14,FALSE),0)</f>
        <v>0</v>
      </c>
      <c r="O9" s="58">
        <f>_xlfn.IFNA(VLOOKUP(CONCATENATE($O$5,$B9,$C9),MUR!$A$6:$N$203,14,FALSE),0)</f>
        <v>0</v>
      </c>
      <c r="P9" s="58">
        <f>_xlfn.IFNA(VLOOKUP(CONCATENATE($P$5,$B9,$C9),BAL!$A$6:$N$200,14,FALSE),0)</f>
        <v>0</v>
      </c>
      <c r="Q9" s="58">
        <f>_xlfn.IFNA(VLOOKUP(CONCATENATE($Q$5,$B9,$C9),KAL!$A$6:$N$199,14,FALSE),0)</f>
        <v>0</v>
      </c>
      <c r="R9" s="58">
        <f>_xlfn.IFNA(VLOOKUP(CONCATENATE($R$5,$B9,$C9),KEL!$A$6:$N$200,14,FALSE),0)</f>
        <v>0</v>
      </c>
      <c r="S9" s="58">
        <f>_xlfn.IFNA(VLOOKUP(CONCATENATE($S$5,$B9,$C9),'ESP2'!$A$6:$N$194,14,FALSE),0)</f>
        <v>0</v>
      </c>
      <c r="T9" s="58">
        <f>_xlfn.IFNA(VLOOKUP(CONCATENATE($T$5,$B9,$C9),MOON!$A$6:$N$198,14,FALSE),0)</f>
        <v>0</v>
      </c>
      <c r="U9" s="58">
        <f>_xlfn.IFNA(VLOOKUP(CONCATENATE($U$5,$B9,$C9),DRY!$A$6:$N$198,14,FALSE),0)</f>
        <v>0</v>
      </c>
      <c r="V9" s="58">
        <f>_xlfn.IFNA(VLOOKUP(CONCATENATE($W$5,$B9,$C9),WALL!$A$6:$N$198,14,FALSE),0)</f>
        <v>4</v>
      </c>
      <c r="W9" s="58">
        <f>_xlfn.IFNA(VLOOKUP(CONCATENATE($W$5,$B9,$C9),'23SC'!$A$6:$N$198,14,FALSE),0)</f>
        <v>0</v>
      </c>
      <c r="X9" s="58">
        <f>_xlfn.IFNA(VLOOKUP(CONCATENATE($X$5,$B9,$C9),GID!$A$6:$N$198,14,FALSE),0)</f>
        <v>5</v>
      </c>
      <c r="Y9" s="58">
        <f>_xlfn.IFNA(VLOOKUP(CONCATENATE($Y$5,$B9,$C9),MOON!$A$6:$N$200,14,FALSE),0)</f>
        <v>0</v>
      </c>
      <c r="Z9" s="58">
        <f>_xlfn.IFNA(VLOOKUP(CONCATENATE($Z$5,$B9,$C9),'23SC'!$A$6:$N$200,14,FALSE),0)</f>
        <v>0</v>
      </c>
      <c r="AA9" s="58"/>
      <c r="AB9" s="58"/>
      <c r="AC9" s="58">
        <f>_xlfn.IFNA(VLOOKUP(CONCATENATE($AC$5,$B9,$C9),Spare3!$A$6:$N$198,14,FALSE),0)</f>
        <v>0</v>
      </c>
      <c r="AD9" s="58"/>
      <c r="AE9" s="58">
        <f>_xlfn.IFNA(VLOOKUP(CONCATENATE($AE$5,$B9,$C9),DRY!$A$6:$N$198,14,FALSE),0)</f>
        <v>0</v>
      </c>
      <c r="AF9" s="58">
        <f>_xlfn.IFNA(VLOOKUP(CONCATENATE($AF$5,$B9,$C9),Spare5!$A$6:$N$197,14,FALSE),0)</f>
        <v>0</v>
      </c>
      <c r="AG9" s="59">
        <f>_xlfn.IFNA(VLOOKUP(CONCATENATE($AG$5,$B9,$C9),'23SC'!$A$6:$N$231,14,FALSE),0)</f>
        <v>0</v>
      </c>
      <c r="AH9" s="47"/>
    </row>
    <row r="10" spans="1:34" s="3" customFormat="1" x14ac:dyDescent="0.25">
      <c r="A10" s="509"/>
      <c r="B10" s="579" t="s">
        <v>205</v>
      </c>
      <c r="C10" s="586" t="s">
        <v>206</v>
      </c>
      <c r="D10" s="586" t="s">
        <v>196</v>
      </c>
      <c r="E10" s="587">
        <v>45028</v>
      </c>
      <c r="F10" s="585">
        <v>12</v>
      </c>
      <c r="G10" s="583">
        <f t="shared" si="0"/>
        <v>2</v>
      </c>
      <c r="H10" s="584">
        <f t="shared" si="1"/>
        <v>8</v>
      </c>
      <c r="I10" s="585">
        <f t="shared" si="2"/>
        <v>5</v>
      </c>
      <c r="J10" s="375">
        <f>_xlfn.IFNA(VLOOKUP(CONCATENATE($J$5,$B10,$C10),CAP!$A$6:$N$200,14,FALSE),0)</f>
        <v>2</v>
      </c>
      <c r="K10" s="58">
        <f>_xlfn.IFNA(VLOOKUP(CONCATENATE($K$5,$B10,$C10),ALB!$A$6:$N$200,14,FALSE),0)</f>
        <v>0</v>
      </c>
      <c r="L10" s="58">
        <f>_xlfn.IFNA(VLOOKUP(CONCATENATE($L$5,$B10,$C10),'ESP1'!$A$6:$N$200,14,FALSE),0)</f>
        <v>0</v>
      </c>
      <c r="M10" s="58">
        <f>_xlfn.IFNA(VLOOKUP(CONCATENATE($M$5,$B10,$C10),DARD!$A$6:$N$135,14,FALSE),0)</f>
        <v>0</v>
      </c>
      <c r="N10" s="58">
        <f>_xlfn.IFNA(VLOOKUP(CONCATENATE($N$5,$B10,$C10),AVON!$A$6:$N$144,14,FALSE),0)</f>
        <v>6</v>
      </c>
      <c r="O10" s="58">
        <f>_xlfn.IFNA(VLOOKUP(CONCATENATE($O$5,$B10,$C10),MUR!$A$6:$N$203,14,FALSE),0)</f>
        <v>0</v>
      </c>
      <c r="P10" s="58">
        <f>_xlfn.IFNA(VLOOKUP(CONCATENATE($P$5,$B10,$C10),BAL!$A$6:$N$200,14,FALSE),0)</f>
        <v>0</v>
      </c>
      <c r="Q10" s="58">
        <f>_xlfn.IFNA(VLOOKUP(CONCATENATE($Q$5,$B10,$C10),KAL!$A$6:$N$199,14,FALSE),0)</f>
        <v>0</v>
      </c>
      <c r="R10" s="58">
        <f>_xlfn.IFNA(VLOOKUP(CONCATENATE($R$5,$B10,$C10),KEL!$A$6:$N$200,14,FALSE),0)</f>
        <v>0</v>
      </c>
      <c r="S10" s="58">
        <f>_xlfn.IFNA(VLOOKUP(CONCATENATE($S$5,$B10,$C10),'ESP2'!$A$6:$N$194,14,FALSE),0)</f>
        <v>0</v>
      </c>
      <c r="T10" s="58">
        <f>_xlfn.IFNA(VLOOKUP(CONCATENATE($T$5,$B10,$C10),MOON!$A$6:$N$198,14,FALSE),0)</f>
        <v>0</v>
      </c>
      <c r="U10" s="58">
        <f>_xlfn.IFNA(VLOOKUP(CONCATENATE($U$5,$B10,$C10),DRY!$A$6:$N$198,14,FALSE),0)</f>
        <v>0</v>
      </c>
      <c r="V10" s="58">
        <f>_xlfn.IFNA(VLOOKUP(CONCATENATE($W$5,$B10,$C10),WALL!$A$6:$N$198,14,FALSE),0)</f>
        <v>0</v>
      </c>
      <c r="W10" s="58">
        <f>_xlfn.IFNA(VLOOKUP(CONCATENATE($W$5,$B10,$C10),'23SC'!$A$6:$N$198,14,FALSE),0)</f>
        <v>0</v>
      </c>
      <c r="X10" s="58">
        <f>_xlfn.IFNA(VLOOKUP(CONCATENATE($X$5,$B10,$C10),GID!$A$6:$N$198,14,FALSE),0)</f>
        <v>0</v>
      </c>
      <c r="Y10" s="58">
        <f>_xlfn.IFNA(VLOOKUP(CONCATENATE($Y$5,$B10,$C10),MOON!$A$6:$N$200,14,FALSE),0)</f>
        <v>0</v>
      </c>
      <c r="Z10" s="58">
        <f>_xlfn.IFNA(VLOOKUP(CONCATENATE($Z$5,$B10,$C10),'23SC'!$A$6:$N$200,14,FALSE),0)</f>
        <v>0</v>
      </c>
      <c r="AA10" s="58"/>
      <c r="AB10" s="58"/>
      <c r="AC10" s="58">
        <f>_xlfn.IFNA(VLOOKUP(CONCATENATE($AC$5,$B10,$C10),Spare3!$A$6:$N$198,14,FALSE),0)</f>
        <v>0</v>
      </c>
      <c r="AD10" s="58"/>
      <c r="AE10" s="58">
        <f>_xlfn.IFNA(VLOOKUP(CONCATENATE($AE$5,$B10,$C10),DRY!$A$6:$N$198,14,FALSE),0)</f>
        <v>0</v>
      </c>
      <c r="AF10" s="58">
        <f>_xlfn.IFNA(VLOOKUP(CONCATENATE($AF$5,$B10,$C10),Spare5!$A$6:$N$197,14,FALSE),0)</f>
        <v>0</v>
      </c>
      <c r="AG10" s="59">
        <f>_xlfn.IFNA(VLOOKUP(CONCATENATE($AG$5,$B10,$C10),'23SC'!$A$6:$N$231,14,FALSE),0)</f>
        <v>0</v>
      </c>
      <c r="AH10" s="47"/>
    </row>
    <row r="11" spans="1:34" s="3" customFormat="1" ht="14.4" thickBot="1" x14ac:dyDescent="0.3">
      <c r="A11" s="509"/>
      <c r="B11" s="593" t="s">
        <v>185</v>
      </c>
      <c r="C11" s="594" t="s">
        <v>186</v>
      </c>
      <c r="D11" s="594" t="s">
        <v>187</v>
      </c>
      <c r="E11" s="595">
        <v>45047</v>
      </c>
      <c r="F11" s="596">
        <v>13</v>
      </c>
      <c r="G11" s="597">
        <f t="shared" si="0"/>
        <v>3</v>
      </c>
      <c r="H11" s="598">
        <f t="shared" si="1"/>
        <v>7</v>
      </c>
      <c r="I11" s="596">
        <f t="shared" si="2"/>
        <v>6</v>
      </c>
      <c r="J11" s="375">
        <f>_xlfn.IFNA(VLOOKUP(CONCATENATE($J$5,$B11,$C11),CAP!$A$6:$N$200,14,FALSE),0)</f>
        <v>0</v>
      </c>
      <c r="K11" s="58">
        <f>_xlfn.IFNA(VLOOKUP(CONCATENATE($K$5,$B11,$C11),ALB!$A$6:$N$200,14,FALSE),0)</f>
        <v>0</v>
      </c>
      <c r="L11" s="58">
        <f>_xlfn.IFNA(VLOOKUP(CONCATENATE($L$5,$B11,$C11),'ESP1'!$A$6:$N$200,14,FALSE),0)</f>
        <v>0</v>
      </c>
      <c r="M11" s="58">
        <f>_xlfn.IFNA(VLOOKUP(CONCATENATE($M$5,$B11,$C11),DARD!$A$6:$N$135,14,FALSE),0)</f>
        <v>0</v>
      </c>
      <c r="N11" s="58">
        <f>_xlfn.IFNA(VLOOKUP(CONCATENATE($N$5,$B11,$C11),AVON!$A$6:$N$144,14,FALSE),0)</f>
        <v>0</v>
      </c>
      <c r="O11" s="58">
        <f>_xlfn.IFNA(VLOOKUP(CONCATENATE($O$5,$B11,$C11),MUR!$A$6:$N$203,14,FALSE),0)</f>
        <v>0</v>
      </c>
      <c r="P11" s="58">
        <f>_xlfn.IFNA(VLOOKUP(CONCATENATE($P$5,$B11,$C11),BAL!$A$6:$N$200,14,FALSE),0)</f>
        <v>0</v>
      </c>
      <c r="Q11" s="58">
        <f>_xlfn.IFNA(VLOOKUP(CONCATENATE($Q$5,$B11,$C11),KAL!$A$6:$N$199,14,FALSE),0)</f>
        <v>0</v>
      </c>
      <c r="R11" s="58">
        <f>_xlfn.IFNA(VLOOKUP(CONCATENATE($R$5,$B11,$C11),KEL!$A$6:$N$200,14,FALSE),0)</f>
        <v>0</v>
      </c>
      <c r="S11" s="58">
        <f>_xlfn.IFNA(VLOOKUP(CONCATENATE($S$5,$B11,$C11),'ESP2'!$A$6:$N$194,14,FALSE),0)</f>
        <v>0</v>
      </c>
      <c r="T11" s="58">
        <f>_xlfn.IFNA(VLOOKUP(CONCATENATE($T$5,$B11,$C11),MOON!$A$6:$N$198,14,FALSE),0)</f>
        <v>0</v>
      </c>
      <c r="U11" s="58">
        <f>_xlfn.IFNA(VLOOKUP(CONCATENATE($U$5,$B11,$C11),DRY!$A$6:$N$198,14,FALSE),0)</f>
        <v>5</v>
      </c>
      <c r="V11" s="58">
        <f>_xlfn.IFNA(VLOOKUP(CONCATENATE($W$5,$B11,$C11),WALL!$A$6:$N$198,14,FALSE),0)</f>
        <v>1</v>
      </c>
      <c r="W11" s="58">
        <f>_xlfn.IFNA(VLOOKUP(CONCATENATE($W$5,$B11,$C11),'23SC'!$A$6:$N$198,14,FALSE),0)</f>
        <v>0</v>
      </c>
      <c r="X11" s="58">
        <f>_xlfn.IFNA(VLOOKUP(CONCATENATE($X$5,$B11,$C11),GID!$A$6:$N$198,14,FALSE),0)</f>
        <v>1</v>
      </c>
      <c r="Y11" s="58">
        <f>_xlfn.IFNA(VLOOKUP(CONCATENATE($Y$5,$B11,$C11),MOON!$A$6:$N$200,14,FALSE),0)</f>
        <v>0</v>
      </c>
      <c r="Z11" s="58">
        <f>_xlfn.IFNA(VLOOKUP(CONCATENATE($Z$5,$B11,$C11),'23SC'!$A$6:$N$200,14,FALSE),0)</f>
        <v>0</v>
      </c>
      <c r="AA11" s="58"/>
      <c r="AB11" s="58"/>
      <c r="AC11" s="58">
        <f>_xlfn.IFNA(VLOOKUP(CONCATENATE($AC$5,$B11,$C11),Spare3!$A$6:$N$198,14,FALSE),0)</f>
        <v>0</v>
      </c>
      <c r="AD11" s="58"/>
      <c r="AE11" s="58">
        <f>_xlfn.IFNA(VLOOKUP(CONCATENATE($AE$5,$B11,$C11),DRY!$A$6:$N$198,14,FALSE),0)</f>
        <v>0</v>
      </c>
      <c r="AF11" s="58">
        <f>_xlfn.IFNA(VLOOKUP(CONCATENATE($AF$5,$B11,$C11),Spare5!$A$6:$N$197,14,FALSE),0)</f>
        <v>0</v>
      </c>
      <c r="AG11" s="59">
        <f>_xlfn.IFNA(VLOOKUP(CONCATENATE($AG$5,$B11,$C11),'23SC'!$A$6:$N$231,14,FALSE),0)</f>
        <v>0</v>
      </c>
      <c r="AH11" s="47"/>
    </row>
    <row r="12" spans="1:34" x14ac:dyDescent="0.25">
      <c r="A12" s="509"/>
      <c r="B12" s="618" t="s">
        <v>211</v>
      </c>
      <c r="C12" s="55" t="s">
        <v>212</v>
      </c>
      <c r="D12" s="55" t="s">
        <v>213</v>
      </c>
      <c r="E12" s="372">
        <v>45042</v>
      </c>
      <c r="F12" s="373">
        <v>9</v>
      </c>
      <c r="G12" s="619">
        <f t="shared" si="0"/>
        <v>2</v>
      </c>
      <c r="H12" s="620">
        <f t="shared" si="1"/>
        <v>3</v>
      </c>
      <c r="I12" s="373">
        <f t="shared" si="2"/>
        <v>7</v>
      </c>
      <c r="J12" s="375">
        <f>_xlfn.IFNA(VLOOKUP(CONCATENATE($J$5,$B12,$C12),CAP!$A$6:$N$200,14,FALSE),0)</f>
        <v>0</v>
      </c>
      <c r="K12" s="58">
        <f>_xlfn.IFNA(VLOOKUP(CONCATENATE($K$5,$B12,$C12),ALB!$A$6:$N$200,14,FALSE),0)</f>
        <v>0</v>
      </c>
      <c r="L12" s="58">
        <f>_xlfn.IFNA(VLOOKUP(CONCATENATE($L$5,$B12,$C12),'ESP1'!$A$6:$N$200,14,FALSE),0)</f>
        <v>0</v>
      </c>
      <c r="M12" s="58">
        <f>_xlfn.IFNA(VLOOKUP(CONCATENATE($M$5,$B12,$C12),DARD!$A$6:$N$135,14,FALSE),0)</f>
        <v>0</v>
      </c>
      <c r="N12" s="58">
        <f>_xlfn.IFNA(VLOOKUP(CONCATENATE($N$5,$B12,$C12),AVON!$A$6:$N$144,14,FALSE),0)</f>
        <v>0</v>
      </c>
      <c r="O12" s="58">
        <f>_xlfn.IFNA(VLOOKUP(CONCATENATE($O$5,$B12,$C12),MUR!$A$6:$N$203,14,FALSE),0)</f>
        <v>0</v>
      </c>
      <c r="P12" s="58">
        <f>_xlfn.IFNA(VLOOKUP(CONCATENATE($P$5,$B12,$C12),BAL!$A$6:$N$200,14,FALSE),0)</f>
        <v>0</v>
      </c>
      <c r="Q12" s="58">
        <f>_xlfn.IFNA(VLOOKUP(CONCATENATE($Q$5,$B12,$C12),KAL!$A$6:$N$199,14,FALSE),0)</f>
        <v>0</v>
      </c>
      <c r="R12" s="58">
        <f>_xlfn.IFNA(VLOOKUP(CONCATENATE($R$5,$B12,$C12),KEL!$A$6:$N$200,14,FALSE),0)</f>
        <v>2</v>
      </c>
      <c r="S12" s="58">
        <f>_xlfn.IFNA(VLOOKUP(CONCATENATE($S$5,$B12,$C12),'ESP2'!$A$6:$N$194,14,FALSE),0)</f>
        <v>0</v>
      </c>
      <c r="T12" s="58">
        <f>_xlfn.IFNA(VLOOKUP(CONCATENATE($T$5,$B12,$C12),MOON!$A$6:$N$198,14,FALSE),0)</f>
        <v>0</v>
      </c>
      <c r="U12" s="58">
        <f>_xlfn.IFNA(VLOOKUP(CONCATENATE($U$5,$B12,$C12),DRY!$A$6:$N$198,14,FALSE),0)</f>
        <v>0</v>
      </c>
      <c r="V12" s="58">
        <f>_xlfn.IFNA(VLOOKUP(CONCATENATE($W$5,$B12,$C12),WALL!$A$6:$N$198,14,FALSE),0)</f>
        <v>1</v>
      </c>
      <c r="W12" s="58">
        <f>_xlfn.IFNA(VLOOKUP(CONCATENATE($W$5,$B12,$C12),'23SC'!$A$6:$N$198,14,FALSE),0)</f>
        <v>0</v>
      </c>
      <c r="X12" s="58">
        <f>_xlfn.IFNA(VLOOKUP(CONCATENATE($X$5,$B12,$C12),GID!$A$6:$N$198,14,FALSE),0)</f>
        <v>0</v>
      </c>
      <c r="Y12" s="58">
        <f>_xlfn.IFNA(VLOOKUP(CONCATENATE($Y$5,$B12,$C12),MOON!$A$6:$N$200,14,FALSE),0)</f>
        <v>0</v>
      </c>
      <c r="Z12" s="58">
        <f>_xlfn.IFNA(VLOOKUP(CONCATENATE($Z$5,$B12,$C12),'23SC'!$A$6:$N$200,14,FALSE),0)</f>
        <v>0</v>
      </c>
      <c r="AA12" s="58"/>
      <c r="AB12" s="58"/>
      <c r="AC12" s="58">
        <f>_xlfn.IFNA(VLOOKUP(CONCATENATE($AC$5,$B12,$C12),Spare3!$A$6:$N$198,14,FALSE),0)</f>
        <v>0</v>
      </c>
      <c r="AD12" s="58"/>
      <c r="AE12" s="58">
        <f>_xlfn.IFNA(VLOOKUP(CONCATENATE($AE$5,$B12,$C12),DRY!$A$6:$N$198,14,FALSE),0)</f>
        <v>0</v>
      </c>
      <c r="AF12" s="58">
        <f>_xlfn.IFNA(VLOOKUP(CONCATENATE($AF$5,$B12,$C12),Spare5!$A$6:$N$197,14,FALSE),0)</f>
        <v>0</v>
      </c>
      <c r="AG12" s="59">
        <f>_xlfn.IFNA(VLOOKUP(CONCATENATE($AG$5,$B12,$C12),'23SC'!$A$6:$N$231,14,FALSE),0)</f>
        <v>0</v>
      </c>
      <c r="AH12" s="47"/>
    </row>
    <row r="13" spans="1:34" x14ac:dyDescent="0.25">
      <c r="A13" s="509"/>
      <c r="B13" s="54" t="s">
        <v>197</v>
      </c>
      <c r="C13" s="60" t="s">
        <v>198</v>
      </c>
      <c r="D13" s="60" t="s">
        <v>199</v>
      </c>
      <c r="E13" s="61">
        <v>45028</v>
      </c>
      <c r="F13" s="70">
        <v>12</v>
      </c>
      <c r="G13" s="56">
        <f t="shared" si="0"/>
        <v>1</v>
      </c>
      <c r="H13" s="57">
        <f t="shared" si="1"/>
        <v>2</v>
      </c>
      <c r="I13" s="70">
        <f t="shared" si="2"/>
        <v>8</v>
      </c>
      <c r="J13" s="375">
        <f>_xlfn.IFNA(VLOOKUP(CONCATENATE($J$5,$B13,$C13),CAP!$A$6:$N$200,14,FALSE),0)</f>
        <v>2</v>
      </c>
      <c r="K13" s="58">
        <f>_xlfn.IFNA(VLOOKUP(CONCATENATE($K$5,$B13,$C13),ALB!$A$6:$N$200,14,FALSE),0)</f>
        <v>0</v>
      </c>
      <c r="L13" s="58">
        <f>_xlfn.IFNA(VLOOKUP(CONCATENATE($L$5,$B13,$C13),'ESP1'!$A$6:$N$200,14,FALSE),0)</f>
        <v>0</v>
      </c>
      <c r="M13" s="58">
        <f>_xlfn.IFNA(VLOOKUP(CONCATENATE($M$5,$B13,$C13),DARD!$A$6:$N$135,14,FALSE),0)</f>
        <v>0</v>
      </c>
      <c r="N13" s="58">
        <f>_xlfn.IFNA(VLOOKUP(CONCATENATE($N$5,$B13,$C13),AVON!$A$6:$N$144,14,FALSE),0)</f>
        <v>0</v>
      </c>
      <c r="O13" s="58">
        <f>_xlfn.IFNA(VLOOKUP(CONCATENATE($O$5,$B13,$C13),MUR!$A$6:$N$203,14,FALSE),0)</f>
        <v>0</v>
      </c>
      <c r="P13" s="58">
        <f>_xlfn.IFNA(VLOOKUP(CONCATENATE($P$5,$B13,$C13),BAL!$A$6:$N$200,14,FALSE),0)</f>
        <v>0</v>
      </c>
      <c r="Q13" s="58">
        <f>_xlfn.IFNA(VLOOKUP(CONCATENATE($Q$5,$B13,$C13),KAL!$A$6:$N$199,14,FALSE),0)</f>
        <v>0</v>
      </c>
      <c r="R13" s="58">
        <f>_xlfn.IFNA(VLOOKUP(CONCATENATE($R$5,$B13,$C13),KEL!$A$6:$N$200,14,FALSE),0)</f>
        <v>0</v>
      </c>
      <c r="S13" s="58">
        <f>_xlfn.IFNA(VLOOKUP(CONCATENATE($S$5,$B13,$C13),'ESP2'!$A$6:$N$194,14,FALSE),0)</f>
        <v>0</v>
      </c>
      <c r="T13" s="58">
        <f>_xlfn.IFNA(VLOOKUP(CONCATENATE($T$5,$B13,$C13),MOON!$A$6:$N$198,14,FALSE),0)</f>
        <v>0</v>
      </c>
      <c r="U13" s="58">
        <f>_xlfn.IFNA(VLOOKUP(CONCATENATE($U$5,$B13,$C13),DRY!$A$6:$N$198,14,FALSE),0)</f>
        <v>0</v>
      </c>
      <c r="V13" s="58">
        <f>_xlfn.IFNA(VLOOKUP(CONCATENATE($W$5,$B13,$C13),WALL!$A$6:$N$198,14,FALSE),0)</f>
        <v>0</v>
      </c>
      <c r="W13" s="58">
        <f>_xlfn.IFNA(VLOOKUP(CONCATENATE($W$5,$B13,$C13),'23SC'!$A$6:$N$198,14,FALSE),0)</f>
        <v>0</v>
      </c>
      <c r="X13" s="58">
        <f>_xlfn.IFNA(VLOOKUP(CONCATENATE($X$5,$B13,$C13),GID!$A$6:$N$198,14,FALSE),0)</f>
        <v>0</v>
      </c>
      <c r="Y13" s="58">
        <f>_xlfn.IFNA(VLOOKUP(CONCATENATE($Y$5,$B13,$C13),MOON!$A$6:$N$200,14,FALSE),0)</f>
        <v>0</v>
      </c>
      <c r="Z13" s="58">
        <f>_xlfn.IFNA(VLOOKUP(CONCATENATE($Z$5,$B13,$C13),'23SC'!$A$6:$N$200,14,FALSE),0)</f>
        <v>0</v>
      </c>
      <c r="AA13" s="58"/>
      <c r="AB13" s="58"/>
      <c r="AC13" s="58">
        <f>_xlfn.IFNA(VLOOKUP(CONCATENATE($AC$5,$B13,$C13),Spare3!$A$6:$N$198,14,FALSE),0)</f>
        <v>0</v>
      </c>
      <c r="AD13" s="58"/>
      <c r="AE13" s="58">
        <f>_xlfn.IFNA(VLOOKUP(CONCATENATE($AE$5,$B13,$C13),DRY!$A$6:$N$198,14,FALSE),0)</f>
        <v>0</v>
      </c>
      <c r="AF13" s="58">
        <f>_xlfn.IFNA(VLOOKUP(CONCATENATE($AF$5,$B13,$C13),Spare5!$A$6:$N$197,14,FALSE),0)</f>
        <v>0</v>
      </c>
      <c r="AG13" s="59">
        <f>_xlfn.IFNA(VLOOKUP(CONCATENATE($AG$5,$B13,$C13),'23SC'!$A$6:$N$231,14,FALSE),0)</f>
        <v>0</v>
      </c>
      <c r="AH13" s="47"/>
    </row>
    <row r="14" spans="1:34" x14ac:dyDescent="0.25">
      <c r="A14" s="509"/>
      <c r="B14" s="54" t="s">
        <v>174</v>
      </c>
      <c r="C14" s="60" t="s">
        <v>1257</v>
      </c>
      <c r="D14" s="60" t="s">
        <v>175</v>
      </c>
      <c r="E14" s="61">
        <v>45028</v>
      </c>
      <c r="F14" s="70">
        <v>13</v>
      </c>
      <c r="G14" s="56">
        <f t="shared" si="0"/>
        <v>0</v>
      </c>
      <c r="H14" s="57">
        <f t="shared" si="1"/>
        <v>0</v>
      </c>
      <c r="I14" s="70">
        <f t="shared" si="2"/>
        <v>9</v>
      </c>
      <c r="J14" s="375">
        <f>_xlfn.IFNA(VLOOKUP(CONCATENATE($J$5,$B14,$C14),CAP!$A$6:$N$200,14,FALSE),0)</f>
        <v>0</v>
      </c>
      <c r="K14" s="58">
        <f>_xlfn.IFNA(VLOOKUP(CONCATENATE($K$5,$B14,$C14),ALB!$A$6:$N$200,14,FALSE),0)</f>
        <v>0</v>
      </c>
      <c r="L14" s="58">
        <f>_xlfn.IFNA(VLOOKUP(CONCATENATE($L$5,$B14,$C14),'ESP1'!$A$6:$N$200,14,FALSE),0)</f>
        <v>0</v>
      </c>
      <c r="M14" s="58">
        <f>_xlfn.IFNA(VLOOKUP(CONCATENATE($M$5,$B14,$C14),DARD!$A$6:$N$135,14,FALSE),0)</f>
        <v>0</v>
      </c>
      <c r="N14" s="58">
        <f>_xlfn.IFNA(VLOOKUP(CONCATENATE($N$5,$B14,$C14),AVON!$A$6:$N$144,14,FALSE),0)</f>
        <v>0</v>
      </c>
      <c r="O14" s="58">
        <f>_xlfn.IFNA(VLOOKUP(CONCATENATE($O$5,$B14,$C14),MUR!$A$6:$N$203,14,FALSE),0)</f>
        <v>0</v>
      </c>
      <c r="P14" s="58">
        <f>_xlfn.IFNA(VLOOKUP(CONCATENATE($P$5,$B14,$C14),BAL!$A$6:$N$200,14,FALSE),0)</f>
        <v>0</v>
      </c>
      <c r="Q14" s="58">
        <f>_xlfn.IFNA(VLOOKUP(CONCATENATE($Q$5,$B14,$C14),KAL!$A$6:$N$199,14,FALSE),0)</f>
        <v>0</v>
      </c>
      <c r="R14" s="58">
        <f>_xlfn.IFNA(VLOOKUP(CONCATENATE($R$5,$B14,$C14),KEL!$A$6:$N$200,14,FALSE),0)</f>
        <v>0</v>
      </c>
      <c r="S14" s="58">
        <f>_xlfn.IFNA(VLOOKUP(CONCATENATE($S$5,$B14,$C14),'ESP2'!$A$6:$N$194,14,FALSE),0)</f>
        <v>0</v>
      </c>
      <c r="T14" s="58">
        <f>_xlfn.IFNA(VLOOKUP(CONCATENATE($T$5,$B14,$C14),MOON!$A$6:$N$198,14,FALSE),0)</f>
        <v>0</v>
      </c>
      <c r="U14" s="58">
        <f>_xlfn.IFNA(VLOOKUP(CONCATENATE($U$5,$B14,$C14),DRY!$A$6:$N$198,14,FALSE),0)</f>
        <v>0</v>
      </c>
      <c r="V14" s="58">
        <f>_xlfn.IFNA(VLOOKUP(CONCATENATE($W$5,$B14,$C14),WALL!$A$6:$N$198,14,FALSE),0)</f>
        <v>0</v>
      </c>
      <c r="W14" s="58">
        <f>_xlfn.IFNA(VLOOKUP(CONCATENATE($W$5,$B14,$C14),'23SC'!$A$6:$N$198,14,FALSE),0)</f>
        <v>0</v>
      </c>
      <c r="X14" s="58">
        <f>_xlfn.IFNA(VLOOKUP(CONCATENATE($X$5,$B14,$C14),GID!$A$6:$N$198,14,FALSE),0)</f>
        <v>0</v>
      </c>
      <c r="Y14" s="58">
        <f>_xlfn.IFNA(VLOOKUP(CONCATENATE($Y$5,$B14,$C14),MOON!$A$6:$N$200,14,FALSE),0)</f>
        <v>0</v>
      </c>
      <c r="Z14" s="58">
        <f>_xlfn.IFNA(VLOOKUP(CONCATENATE($Z$5,$B14,$C14),'23SC'!$A$6:$N$200,14,FALSE),0)</f>
        <v>0</v>
      </c>
      <c r="AA14" s="58"/>
      <c r="AB14" s="58"/>
      <c r="AC14" s="58"/>
      <c r="AD14" s="58"/>
      <c r="AE14" s="58"/>
      <c r="AF14" s="58">
        <f>_xlfn.IFNA(VLOOKUP(CONCATENATE($AF$5,$B14,$C14),Spare5!$A$6:$N$197,14,FALSE),0)</f>
        <v>0</v>
      </c>
      <c r="AG14" s="59"/>
      <c r="AH14" s="47"/>
    </row>
    <row r="15" spans="1:34" x14ac:dyDescent="0.25">
      <c r="A15" s="509"/>
      <c r="B15" s="54" t="s">
        <v>176</v>
      </c>
      <c r="C15" s="60" t="s">
        <v>221</v>
      </c>
      <c r="D15" s="60" t="s">
        <v>177</v>
      </c>
      <c r="E15" s="61">
        <v>45088</v>
      </c>
      <c r="F15" s="70">
        <v>8</v>
      </c>
      <c r="G15" s="56">
        <f t="shared" si="0"/>
        <v>0</v>
      </c>
      <c r="H15" s="57">
        <f t="shared" si="1"/>
        <v>0</v>
      </c>
      <c r="I15" s="70">
        <f t="shared" si="2"/>
        <v>9</v>
      </c>
      <c r="J15" s="375">
        <f>_xlfn.IFNA(VLOOKUP(CONCATENATE($J$5,$B15,$C15),CAP!$A$6:$N$200,14,FALSE),0)</f>
        <v>0</v>
      </c>
      <c r="K15" s="58">
        <f>_xlfn.IFNA(VLOOKUP(CONCATENATE($K$5,$B15,$C15),ALB!$A$6:$N$200,14,FALSE),0)</f>
        <v>0</v>
      </c>
      <c r="L15" s="58">
        <f>_xlfn.IFNA(VLOOKUP(CONCATENATE($L$5,$B15,$C15),'ESP1'!$A$6:$N$200,14,FALSE),0)</f>
        <v>0</v>
      </c>
      <c r="M15" s="58">
        <f>_xlfn.IFNA(VLOOKUP(CONCATENATE($M$5,$B15,$C15),DARD!$A$6:$N$135,14,FALSE),0)</f>
        <v>0</v>
      </c>
      <c r="N15" s="58">
        <f>_xlfn.IFNA(VLOOKUP(CONCATENATE($N$5,$B15,$C15),AVON!$A$6:$N$144,14,FALSE),0)</f>
        <v>0</v>
      </c>
      <c r="O15" s="58">
        <f>_xlfn.IFNA(VLOOKUP(CONCATENATE($O$5,$B15,$C15),MUR!$A$6:$N$203,14,FALSE),0)</f>
        <v>0</v>
      </c>
      <c r="P15" s="58">
        <f>_xlfn.IFNA(VLOOKUP(CONCATENATE($P$5,$B15,$C15),BAL!$A$6:$N$200,14,FALSE),0)</f>
        <v>0</v>
      </c>
      <c r="Q15" s="58">
        <f>_xlfn.IFNA(VLOOKUP(CONCATENATE($Q$5,$B15,$C15),KAL!$A$6:$N$199,14,FALSE),0)</f>
        <v>0</v>
      </c>
      <c r="R15" s="58">
        <f>_xlfn.IFNA(VLOOKUP(CONCATENATE($R$5,$B15,$C15),KEL!$A$6:$N$200,14,FALSE),0)</f>
        <v>0</v>
      </c>
      <c r="S15" s="58">
        <f>_xlfn.IFNA(VLOOKUP(CONCATENATE($S$5,$B15,$C15),'ESP2'!$A$6:$N$194,14,FALSE),0)</f>
        <v>0</v>
      </c>
      <c r="T15" s="58">
        <f>_xlfn.IFNA(VLOOKUP(CONCATENATE($T$5,$B15,$C15),MOON!$A$6:$N$198,14,FALSE),0)</f>
        <v>0</v>
      </c>
      <c r="U15" s="58">
        <f>_xlfn.IFNA(VLOOKUP(CONCATENATE($U$5,$B15,$C15),DRY!$A$6:$N$198,14,FALSE),0)</f>
        <v>0</v>
      </c>
      <c r="V15" s="58">
        <f>_xlfn.IFNA(VLOOKUP(CONCATENATE($W$5,$B15,$C15),WALL!$A$6:$N$198,14,FALSE),0)</f>
        <v>0</v>
      </c>
      <c r="W15" s="58">
        <f>_xlfn.IFNA(VLOOKUP(CONCATENATE($W$5,$B15,$C15),'23SC'!$A$6:$N$198,14,FALSE),0)</f>
        <v>0</v>
      </c>
      <c r="X15" s="58">
        <f>_xlfn.IFNA(VLOOKUP(CONCATENATE($X$5,$B15,$C15),GID!$A$6:$N$198,14,FALSE),0)</f>
        <v>0</v>
      </c>
      <c r="Y15" s="58">
        <f>_xlfn.IFNA(VLOOKUP(CONCATENATE($Y$5,$B15,$C15),MOON!$A$6:$N$200,14,FALSE),0)</f>
        <v>0</v>
      </c>
      <c r="Z15" s="58">
        <f>_xlfn.IFNA(VLOOKUP(CONCATENATE($Z$5,$B15,$C15),'23SC'!$A$6:$N$200,14,FALSE),0)</f>
        <v>0</v>
      </c>
      <c r="AA15" s="58"/>
      <c r="AB15" s="58"/>
      <c r="AC15" s="58">
        <f>_xlfn.IFNA(VLOOKUP(CONCATENATE($AC$5,$B15,$C15),Spare3!$A$6:$N$198,14,FALSE),0)</f>
        <v>0</v>
      </c>
      <c r="AD15" s="58"/>
      <c r="AE15" s="58">
        <f>_xlfn.IFNA(VLOOKUP(CONCATENATE($AE$5,$B15,$C15),DRY!$A$6:$N$198,14,FALSE),0)</f>
        <v>0</v>
      </c>
      <c r="AF15" s="58">
        <f>_xlfn.IFNA(VLOOKUP(CONCATENATE($AF$5,$B15,$C15),Spare5!$A$6:$N$197,14,FALSE),0)</f>
        <v>0</v>
      </c>
      <c r="AG15" s="59">
        <f>_xlfn.IFNA(VLOOKUP(CONCATENATE($AG$5,$B15,$C15),'23SC'!$A$6:$N$231,14,FALSE),0)</f>
        <v>0</v>
      </c>
      <c r="AH15" s="47"/>
    </row>
    <row r="16" spans="1:34" x14ac:dyDescent="0.25">
      <c r="A16" s="509"/>
      <c r="B16" s="54" t="s">
        <v>178</v>
      </c>
      <c r="C16" s="60" t="s">
        <v>179</v>
      </c>
      <c r="D16" s="60" t="s">
        <v>180</v>
      </c>
      <c r="E16" s="61">
        <v>45029</v>
      </c>
      <c r="F16" s="70">
        <v>9</v>
      </c>
      <c r="G16" s="56">
        <f t="shared" si="0"/>
        <v>0</v>
      </c>
      <c r="H16" s="57">
        <f t="shared" si="1"/>
        <v>0</v>
      </c>
      <c r="I16" s="70">
        <f t="shared" si="2"/>
        <v>9</v>
      </c>
      <c r="J16" s="375">
        <f>_xlfn.IFNA(VLOOKUP(CONCATENATE($J$5,$B16,$C16),CAP!$A$6:$N$200,14,FALSE),0)</f>
        <v>0</v>
      </c>
      <c r="K16" s="58">
        <f>_xlfn.IFNA(VLOOKUP(CONCATENATE($K$5,$B16,$C16),ALB!$A$6:$N$200,14,FALSE),0)</f>
        <v>0</v>
      </c>
      <c r="L16" s="58">
        <f>_xlfn.IFNA(VLOOKUP(CONCATENATE($L$5,$B16,$C16),'ESP1'!$A$6:$N$200,14,FALSE),0)</f>
        <v>0</v>
      </c>
      <c r="M16" s="58">
        <f>_xlfn.IFNA(VLOOKUP(CONCATENATE($M$5,$B16,$C16),DARD!$A$6:$N$135,14,FALSE),0)</f>
        <v>0</v>
      </c>
      <c r="N16" s="58">
        <f>_xlfn.IFNA(VLOOKUP(CONCATENATE($N$5,$B16,$C16),AVON!$A$6:$N$144,14,FALSE),0)</f>
        <v>0</v>
      </c>
      <c r="O16" s="58">
        <f>_xlfn.IFNA(VLOOKUP(CONCATENATE($O$5,$B16,$C16),MUR!$A$6:$N$203,14,FALSE),0)</f>
        <v>0</v>
      </c>
      <c r="P16" s="58">
        <f>_xlfn.IFNA(VLOOKUP(CONCATENATE($P$5,$B16,$C16),BAL!$A$6:$N$200,14,FALSE),0)</f>
        <v>0</v>
      </c>
      <c r="Q16" s="58">
        <f>_xlfn.IFNA(VLOOKUP(CONCATENATE($Q$5,$B16,$C16),KAL!$A$6:$N$199,14,FALSE),0)</f>
        <v>0</v>
      </c>
      <c r="R16" s="58">
        <f>_xlfn.IFNA(VLOOKUP(CONCATENATE($R$5,$B16,$C16),KEL!$A$6:$N$200,14,FALSE),0)</f>
        <v>0</v>
      </c>
      <c r="S16" s="58">
        <f>_xlfn.IFNA(VLOOKUP(CONCATENATE($S$5,$B16,$C16),'ESP2'!$A$6:$N$194,14,FALSE),0)</f>
        <v>0</v>
      </c>
      <c r="T16" s="58">
        <f>_xlfn.IFNA(VLOOKUP(CONCATENATE($T$5,$B16,$C16),MOON!$A$6:$N$198,14,FALSE),0)</f>
        <v>0</v>
      </c>
      <c r="U16" s="58">
        <f>_xlfn.IFNA(VLOOKUP(CONCATENATE($U$5,$B16,$C16),DRY!$A$6:$N$198,14,FALSE),0)</f>
        <v>0</v>
      </c>
      <c r="V16" s="58">
        <f>_xlfn.IFNA(VLOOKUP(CONCATENATE($W$5,$B16,$C16),WALL!$A$6:$N$198,14,FALSE),0)</f>
        <v>0</v>
      </c>
      <c r="W16" s="58">
        <f>_xlfn.IFNA(VLOOKUP(CONCATENATE($W$5,$B16,$C16),'23SC'!$A$6:$N$198,14,FALSE),0)</f>
        <v>0</v>
      </c>
      <c r="X16" s="58">
        <f>_xlfn.IFNA(VLOOKUP(CONCATENATE($X$5,$B16,$C16),GID!$A$6:$N$198,14,FALSE),0)</f>
        <v>0</v>
      </c>
      <c r="Y16" s="58">
        <f>_xlfn.IFNA(VLOOKUP(CONCATENATE($Y$5,$B16,$C16),MOON!$A$6:$N$200,14,FALSE),0)</f>
        <v>0</v>
      </c>
      <c r="Z16" s="58">
        <f>_xlfn.IFNA(VLOOKUP(CONCATENATE($Z$5,$B16,$C16),'23SC'!$A$6:$N$200,14,FALSE),0)</f>
        <v>0</v>
      </c>
      <c r="AA16" s="58"/>
      <c r="AB16" s="58"/>
      <c r="AC16" s="58">
        <f>_xlfn.IFNA(VLOOKUP(CONCATENATE($AC$5,$B16,$C16),Spare3!$A$6:$N$198,14,FALSE),0)</f>
        <v>0</v>
      </c>
      <c r="AD16" s="58"/>
      <c r="AE16" s="58">
        <f>_xlfn.IFNA(VLOOKUP(CONCATENATE($AE$5,$B16,$C16),DRY!$A$6:$N$198,14,FALSE),0)</f>
        <v>0</v>
      </c>
      <c r="AF16" s="58">
        <f>_xlfn.IFNA(VLOOKUP(CONCATENATE($AF$5,$B16,$C16),Spare5!$A$6:$N$197,14,FALSE),0)</f>
        <v>0</v>
      </c>
      <c r="AG16" s="59">
        <f>_xlfn.IFNA(VLOOKUP(CONCATENATE($AG$5,$B16,$C16),'23SC'!$A$6:$N$231,14,FALSE),0)</f>
        <v>0</v>
      </c>
      <c r="AH16" s="47"/>
    </row>
    <row r="17" spans="1:34" x14ac:dyDescent="0.25">
      <c r="A17" s="509"/>
      <c r="B17" s="54" t="s">
        <v>181</v>
      </c>
      <c r="C17" s="60" t="s">
        <v>182</v>
      </c>
      <c r="D17" s="60" t="s">
        <v>183</v>
      </c>
      <c r="E17" s="61">
        <v>45030</v>
      </c>
      <c r="F17" s="70">
        <v>10</v>
      </c>
      <c r="G17" s="56">
        <f t="shared" si="0"/>
        <v>0</v>
      </c>
      <c r="H17" s="57">
        <f t="shared" si="1"/>
        <v>0</v>
      </c>
      <c r="I17" s="70">
        <f t="shared" si="2"/>
        <v>9</v>
      </c>
      <c r="J17" s="375">
        <f>_xlfn.IFNA(VLOOKUP(CONCATENATE($J$5,$B17,$C17),CAP!$A$6:$N$200,14,FALSE),0)</f>
        <v>0</v>
      </c>
      <c r="K17" s="58">
        <f>_xlfn.IFNA(VLOOKUP(CONCATENATE($K$5,$B17,$C17),ALB!$A$6:$N$200,14,FALSE),0)</f>
        <v>0</v>
      </c>
      <c r="L17" s="58">
        <f>_xlfn.IFNA(VLOOKUP(CONCATENATE($L$5,$B17,$C17),'ESP1'!$A$6:$N$200,14,FALSE),0)</f>
        <v>0</v>
      </c>
      <c r="M17" s="58">
        <f>_xlfn.IFNA(VLOOKUP(CONCATENATE($M$5,$B17,$C17),DARD!$A$6:$N$135,14,FALSE),0)</f>
        <v>0</v>
      </c>
      <c r="N17" s="58">
        <f>_xlfn.IFNA(VLOOKUP(CONCATENATE($N$5,$B17,$C17),AVON!$A$6:$N$144,14,FALSE),0)</f>
        <v>0</v>
      </c>
      <c r="O17" s="58">
        <f>_xlfn.IFNA(VLOOKUP(CONCATENATE($O$5,$B17,$C17),MUR!$A$6:$N$203,14,FALSE),0)</f>
        <v>0</v>
      </c>
      <c r="P17" s="58">
        <f>_xlfn.IFNA(VLOOKUP(CONCATENATE($P$5,$B17,$C17),BAL!$A$6:$N$200,14,FALSE),0)</f>
        <v>0</v>
      </c>
      <c r="Q17" s="58">
        <f>_xlfn.IFNA(VLOOKUP(CONCATENATE($Q$5,$B17,$C17),KAL!$A$6:$N$199,14,FALSE),0)</f>
        <v>0</v>
      </c>
      <c r="R17" s="58">
        <f>_xlfn.IFNA(VLOOKUP(CONCATENATE($R$5,$B17,$C17),KEL!$A$6:$N$200,14,FALSE),0)</f>
        <v>0</v>
      </c>
      <c r="S17" s="58">
        <f>_xlfn.IFNA(VLOOKUP(CONCATENATE($S$5,$B17,$C17),'ESP2'!$A$6:$N$194,14,FALSE),0)</f>
        <v>0</v>
      </c>
      <c r="T17" s="58">
        <f>_xlfn.IFNA(VLOOKUP(CONCATENATE($T$5,$B17,$C17),MOON!$A$6:$N$198,14,FALSE),0)</f>
        <v>0</v>
      </c>
      <c r="U17" s="58">
        <f>_xlfn.IFNA(VLOOKUP(CONCATENATE($U$5,$B17,$C17),DRY!$A$6:$N$198,14,FALSE),0)</f>
        <v>0</v>
      </c>
      <c r="V17" s="58">
        <f>_xlfn.IFNA(VLOOKUP(CONCATENATE($W$5,$B17,$C17),WALL!$A$6:$N$198,14,FALSE),0)</f>
        <v>0</v>
      </c>
      <c r="W17" s="58">
        <f>_xlfn.IFNA(VLOOKUP(CONCATENATE($W$5,$B17,$C17),'23SC'!$A$6:$N$198,14,FALSE),0)</f>
        <v>0</v>
      </c>
      <c r="X17" s="58">
        <f>_xlfn.IFNA(VLOOKUP(CONCATENATE($X$5,$B17,$C17),GID!$A$6:$N$198,14,FALSE),0)</f>
        <v>0</v>
      </c>
      <c r="Y17" s="58">
        <f>_xlfn.IFNA(VLOOKUP(CONCATENATE($Y$5,$B17,$C17),MOON!$A$6:$N$200,14,FALSE),0)</f>
        <v>0</v>
      </c>
      <c r="Z17" s="58">
        <f>_xlfn.IFNA(VLOOKUP(CONCATENATE($Z$5,$B17,$C17),'23SC'!$A$6:$N$200,14,FALSE),0)</f>
        <v>0</v>
      </c>
      <c r="AA17" s="58"/>
      <c r="AB17" s="58"/>
      <c r="AC17" s="58">
        <f>_xlfn.IFNA(VLOOKUP(CONCATENATE($AC$5,$B17,$C17),Spare3!$A$6:$N$198,14,FALSE),0)</f>
        <v>0</v>
      </c>
      <c r="AD17" s="58"/>
      <c r="AE17" s="58">
        <f>_xlfn.IFNA(VLOOKUP(CONCATENATE($AE$5,$B17,$C17),DRY!$A$6:$N$198,14,FALSE),0)</f>
        <v>0</v>
      </c>
      <c r="AF17" s="58">
        <f>_xlfn.IFNA(VLOOKUP(CONCATENATE($AF$5,$B17,$C17),Spare5!$A$6:$N$197,14,FALSE),0)</f>
        <v>0</v>
      </c>
      <c r="AG17" s="59">
        <f>_xlfn.IFNA(VLOOKUP(CONCATENATE($AG$5,$B17,$C17),'23SC'!$A$6:$N$231,14,FALSE),0)</f>
        <v>0</v>
      </c>
      <c r="AH17" s="47"/>
    </row>
    <row r="18" spans="1:34" s="3" customFormat="1" x14ac:dyDescent="0.25">
      <c r="A18" s="509"/>
      <c r="B18" s="54" t="s">
        <v>464</v>
      </c>
      <c r="C18" s="60" t="s">
        <v>188</v>
      </c>
      <c r="D18" s="60" t="s">
        <v>189</v>
      </c>
      <c r="E18" s="61">
        <v>45068</v>
      </c>
      <c r="F18" s="70">
        <v>10</v>
      </c>
      <c r="G18" s="56">
        <f t="shared" si="0"/>
        <v>0</v>
      </c>
      <c r="H18" s="57">
        <f t="shared" si="1"/>
        <v>0</v>
      </c>
      <c r="I18" s="70">
        <f t="shared" si="2"/>
        <v>9</v>
      </c>
      <c r="J18" s="375">
        <f>_xlfn.IFNA(VLOOKUP(CONCATENATE($J$5,$B18,$C18),CAP!$A$6:$N$200,14,FALSE),0)</f>
        <v>0</v>
      </c>
      <c r="K18" s="58">
        <f>_xlfn.IFNA(VLOOKUP(CONCATENATE($K$5,$B18,$C18),ALB!$A$6:$N$200,14,FALSE),0)</f>
        <v>0</v>
      </c>
      <c r="L18" s="58">
        <f>_xlfn.IFNA(VLOOKUP(CONCATENATE($L$5,$B18,$C18),'ESP1'!$A$6:$N$200,14,FALSE),0)</f>
        <v>0</v>
      </c>
      <c r="M18" s="58">
        <f>_xlfn.IFNA(VLOOKUP(CONCATENATE($M$5,$B18,$C18),DARD!$A$6:$N$135,14,FALSE),0)</f>
        <v>0</v>
      </c>
      <c r="N18" s="58">
        <f>_xlfn.IFNA(VLOOKUP(CONCATENATE($N$5,$B18,$C18),AVON!$A$6:$N$144,14,FALSE),0)</f>
        <v>0</v>
      </c>
      <c r="O18" s="58">
        <f>_xlfn.IFNA(VLOOKUP(CONCATENATE($O$5,$B18,$C18),MUR!$A$6:$N$203,14,FALSE),0)</f>
        <v>0</v>
      </c>
      <c r="P18" s="58">
        <f>_xlfn.IFNA(VLOOKUP(CONCATENATE($P$5,$B18,$C18),BAL!$A$6:$N$200,14,FALSE),0)</f>
        <v>0</v>
      </c>
      <c r="Q18" s="58">
        <f>_xlfn.IFNA(VLOOKUP(CONCATENATE($Q$5,$B18,$C18),KAL!$A$6:$N$199,14,FALSE),0)</f>
        <v>0</v>
      </c>
      <c r="R18" s="58">
        <f>_xlfn.IFNA(VLOOKUP(CONCATENATE($R$5,$B18,$C18),KEL!$A$6:$N$200,14,FALSE),0)</f>
        <v>0</v>
      </c>
      <c r="S18" s="58">
        <f>_xlfn.IFNA(VLOOKUP(CONCATENATE($S$5,$B18,$C18),'ESP2'!$A$6:$N$194,14,FALSE),0)</f>
        <v>0</v>
      </c>
      <c r="T18" s="58">
        <f>_xlfn.IFNA(VLOOKUP(CONCATENATE($T$5,$B18,$C18),MOON!$A$6:$N$198,14,FALSE),0)</f>
        <v>0</v>
      </c>
      <c r="U18" s="58">
        <f>_xlfn.IFNA(VLOOKUP(CONCATENATE($U$5,$B18,$C18),DRY!$A$6:$N$198,14,FALSE),0)</f>
        <v>0</v>
      </c>
      <c r="V18" s="58">
        <f>_xlfn.IFNA(VLOOKUP(CONCATENATE($W$5,$B18,$C18),WALL!$A$6:$N$198,14,FALSE),0)</f>
        <v>0</v>
      </c>
      <c r="W18" s="58">
        <f>_xlfn.IFNA(VLOOKUP(CONCATENATE($W$5,$B18,$C18),'23SC'!$A$6:$N$198,14,FALSE),0)</f>
        <v>0</v>
      </c>
      <c r="X18" s="58">
        <f>_xlfn.IFNA(VLOOKUP(CONCATENATE($X$5,$B18,$C18),GID!$A$6:$N$198,14,FALSE),0)</f>
        <v>0</v>
      </c>
      <c r="Y18" s="58">
        <f>_xlfn.IFNA(VLOOKUP(CONCATENATE($Y$5,$B18,$C18),MOON!$A$6:$N$200,14,FALSE),0)</f>
        <v>0</v>
      </c>
      <c r="Z18" s="58">
        <f>_xlfn.IFNA(VLOOKUP(CONCATENATE($Z$5,$B18,$C18),'23SC'!$A$6:$N$200,14,FALSE),0)</f>
        <v>0</v>
      </c>
      <c r="AA18" s="58"/>
      <c r="AB18" s="58"/>
      <c r="AC18" s="58">
        <f>_xlfn.IFNA(VLOOKUP(CONCATENATE($AC$5,$B18,$C18),Spare3!$A$6:$N$198,14,FALSE),0)</f>
        <v>0</v>
      </c>
      <c r="AD18" s="58"/>
      <c r="AE18" s="58">
        <f>_xlfn.IFNA(VLOOKUP(CONCATENATE($AE$5,$B18,$C18),DRY!$A$6:$N$198,14,FALSE),0)</f>
        <v>0</v>
      </c>
      <c r="AF18" s="58">
        <f>_xlfn.IFNA(VLOOKUP(CONCATENATE($AF$5,$B18,$C18),Spare5!$A$6:$N$197,14,FALSE),0)</f>
        <v>0</v>
      </c>
      <c r="AG18" s="59">
        <f>_xlfn.IFNA(VLOOKUP(CONCATENATE($AG$5,$B18,$C18),'23SC'!$A$6:$N$231,14,FALSE),0)</f>
        <v>0</v>
      </c>
      <c r="AH18" s="47"/>
    </row>
    <row r="19" spans="1:34" s="3" customFormat="1" x14ac:dyDescent="0.25">
      <c r="A19" s="509"/>
      <c r="B19" s="54" t="s">
        <v>191</v>
      </c>
      <c r="C19" s="60" t="s">
        <v>192</v>
      </c>
      <c r="D19" s="60" t="s">
        <v>193</v>
      </c>
      <c r="E19" s="61">
        <v>45028</v>
      </c>
      <c r="F19" s="70">
        <v>12</v>
      </c>
      <c r="G19" s="56">
        <f t="shared" si="0"/>
        <v>0</v>
      </c>
      <c r="H19" s="57">
        <f t="shared" si="1"/>
        <v>0</v>
      </c>
      <c r="I19" s="70">
        <f t="shared" si="2"/>
        <v>9</v>
      </c>
      <c r="J19" s="375">
        <f>_xlfn.IFNA(VLOOKUP(CONCATENATE($J$5,$B19,$C19),CAP!$A$6:$N$200,14,FALSE),0)</f>
        <v>0</v>
      </c>
      <c r="K19" s="58">
        <f>_xlfn.IFNA(VLOOKUP(CONCATENATE($K$5,$B19,$C19),ALB!$A$6:$N$200,14,FALSE),0)</f>
        <v>0</v>
      </c>
      <c r="L19" s="58">
        <f>_xlfn.IFNA(VLOOKUP(CONCATENATE($L$5,$B19,$C19),'ESP1'!$A$6:$N$200,14,FALSE),0)</f>
        <v>0</v>
      </c>
      <c r="M19" s="58">
        <f>_xlfn.IFNA(VLOOKUP(CONCATENATE($M$5,$B19,$C19),DARD!$A$6:$N$135,14,FALSE),0)</f>
        <v>0</v>
      </c>
      <c r="N19" s="58">
        <f>_xlfn.IFNA(VLOOKUP(CONCATENATE($N$5,$B19,$C19),AVON!$A$6:$N$144,14,FALSE),0)</f>
        <v>0</v>
      </c>
      <c r="O19" s="58">
        <f>_xlfn.IFNA(VLOOKUP(CONCATENATE($O$5,$B19,$C19),MUR!$A$6:$N$203,14,FALSE),0)</f>
        <v>0</v>
      </c>
      <c r="P19" s="58">
        <f>_xlfn.IFNA(VLOOKUP(CONCATENATE($P$5,$B19,$C19),BAL!$A$6:$N$200,14,FALSE),0)</f>
        <v>0</v>
      </c>
      <c r="Q19" s="58">
        <f>_xlfn.IFNA(VLOOKUP(CONCATENATE($Q$5,$B19,$C19),KAL!$A$6:$N$199,14,FALSE),0)</f>
        <v>0</v>
      </c>
      <c r="R19" s="58">
        <f>_xlfn.IFNA(VLOOKUP(CONCATENATE($R$5,$B19,$C19),KEL!$A$6:$N$200,14,FALSE),0)</f>
        <v>0</v>
      </c>
      <c r="S19" s="58">
        <f>_xlfn.IFNA(VLOOKUP(CONCATENATE($S$5,$B19,$C19),'ESP2'!$A$6:$N$194,14,FALSE),0)</f>
        <v>0</v>
      </c>
      <c r="T19" s="58">
        <f>_xlfn.IFNA(VLOOKUP(CONCATENATE($T$5,$B19,$C19),MOON!$A$6:$N$198,14,FALSE),0)</f>
        <v>0</v>
      </c>
      <c r="U19" s="58">
        <f>_xlfn.IFNA(VLOOKUP(CONCATENATE($U$5,$B19,$C19),DRY!$A$6:$N$198,14,FALSE),0)</f>
        <v>0</v>
      </c>
      <c r="V19" s="58">
        <f>_xlfn.IFNA(VLOOKUP(CONCATENATE($W$5,$B19,$C19),WALL!$A$6:$N$198,14,FALSE),0)</f>
        <v>0</v>
      </c>
      <c r="W19" s="58">
        <f>_xlfn.IFNA(VLOOKUP(CONCATENATE($W$5,$B19,$C19),'23SC'!$A$6:$N$198,14,FALSE),0)</f>
        <v>0</v>
      </c>
      <c r="X19" s="58">
        <f>_xlfn.IFNA(VLOOKUP(CONCATENATE($X$5,$B19,$C19),GID!$A$6:$N$198,14,FALSE),0)</f>
        <v>0</v>
      </c>
      <c r="Y19" s="58">
        <f>_xlfn.IFNA(VLOOKUP(CONCATENATE($Y$5,$B19,$C19),MOON!$A$6:$N$200,14,FALSE),0)</f>
        <v>0</v>
      </c>
      <c r="Z19" s="58">
        <f>_xlfn.IFNA(VLOOKUP(CONCATENATE($Z$5,$B19,$C19),'23SC'!$A$6:$N$200,14,FALSE),0)</f>
        <v>0</v>
      </c>
      <c r="AA19" s="58"/>
      <c r="AB19" s="58"/>
      <c r="AC19" s="58">
        <f>_xlfn.IFNA(VLOOKUP(CONCATENATE($AC$5,$B19,$C19),Spare3!$A$6:$N$198,14,FALSE),0)</f>
        <v>0</v>
      </c>
      <c r="AD19" s="58"/>
      <c r="AE19" s="58">
        <f>_xlfn.IFNA(VLOOKUP(CONCATENATE($AE$5,$B19,$C19),DRY!$A$6:$N$198,14,FALSE),0)</f>
        <v>0</v>
      </c>
      <c r="AF19" s="58">
        <f>_xlfn.IFNA(VLOOKUP(CONCATENATE($AF$5,$B19,$C19),Spare5!$A$6:$N$197,14,FALSE),0)</f>
        <v>0</v>
      </c>
      <c r="AG19" s="59">
        <f>_xlfn.IFNA(VLOOKUP(CONCATENATE($AG$5,$B19,$C19),'23SC'!$A$6:$N$231,14,FALSE),0)</f>
        <v>0</v>
      </c>
      <c r="AH19" s="47"/>
    </row>
    <row r="20" spans="1:34" x14ac:dyDescent="0.25">
      <c r="A20" s="509"/>
      <c r="B20" s="54" t="s">
        <v>194</v>
      </c>
      <c r="C20" s="60" t="s">
        <v>195</v>
      </c>
      <c r="D20" s="60" t="s">
        <v>196</v>
      </c>
      <c r="E20" s="61">
        <v>45030</v>
      </c>
      <c r="F20" s="70">
        <v>12</v>
      </c>
      <c r="G20" s="56">
        <f t="shared" si="0"/>
        <v>0</v>
      </c>
      <c r="H20" s="57">
        <f t="shared" si="1"/>
        <v>0</v>
      </c>
      <c r="I20" s="70">
        <f t="shared" si="2"/>
        <v>9</v>
      </c>
      <c r="J20" s="375">
        <f>_xlfn.IFNA(VLOOKUP(CONCATENATE($J$5,$B20,$C20),CAP!$A$6:$N$200,14,FALSE),0)</f>
        <v>0</v>
      </c>
      <c r="K20" s="58">
        <f>_xlfn.IFNA(VLOOKUP(CONCATENATE($K$5,$B20,$C20),ALB!$A$6:$N$200,14,FALSE),0)</f>
        <v>0</v>
      </c>
      <c r="L20" s="58">
        <f>_xlfn.IFNA(VLOOKUP(CONCATENATE($L$5,$B20,$C20),'ESP1'!$A$6:$N$200,14,FALSE),0)</f>
        <v>0</v>
      </c>
      <c r="M20" s="58">
        <f>_xlfn.IFNA(VLOOKUP(CONCATENATE($M$5,$B20,$C20),DARD!$A$6:$N$135,14,FALSE),0)</f>
        <v>0</v>
      </c>
      <c r="N20" s="58">
        <f>_xlfn.IFNA(VLOOKUP(CONCATENATE($N$5,$B20,$C20),AVON!$A$6:$N$144,14,FALSE),0)</f>
        <v>0</v>
      </c>
      <c r="O20" s="58">
        <f>_xlfn.IFNA(VLOOKUP(CONCATENATE($O$5,$B20,$C20),MUR!$A$6:$N$203,14,FALSE),0)</f>
        <v>0</v>
      </c>
      <c r="P20" s="58">
        <f>_xlfn.IFNA(VLOOKUP(CONCATENATE($P$5,$B20,$C20),BAL!$A$6:$N$200,14,FALSE),0)</f>
        <v>0</v>
      </c>
      <c r="Q20" s="58">
        <f>_xlfn.IFNA(VLOOKUP(CONCATENATE($Q$5,$B20,$C20),KAL!$A$6:$N$199,14,FALSE),0)</f>
        <v>0</v>
      </c>
      <c r="R20" s="58">
        <f>_xlfn.IFNA(VLOOKUP(CONCATENATE($R$5,$B20,$C20),KEL!$A$6:$N$200,14,FALSE),0)</f>
        <v>0</v>
      </c>
      <c r="S20" s="58">
        <f>_xlfn.IFNA(VLOOKUP(CONCATENATE($S$5,$B20,$C20),'ESP2'!$A$6:$N$194,14,FALSE),0)</f>
        <v>0</v>
      </c>
      <c r="T20" s="58">
        <f>_xlfn.IFNA(VLOOKUP(CONCATENATE($T$5,$B20,$C20),MOON!$A$6:$N$198,14,FALSE),0)</f>
        <v>0</v>
      </c>
      <c r="U20" s="58">
        <f>_xlfn.IFNA(VLOOKUP(CONCATENATE($U$5,$B20,$C20),DRY!$A$6:$N$198,14,FALSE),0)</f>
        <v>0</v>
      </c>
      <c r="V20" s="58">
        <f>_xlfn.IFNA(VLOOKUP(CONCATENATE($W$5,$B20,$C20),WALL!$A$6:$N$198,14,FALSE),0)</f>
        <v>0</v>
      </c>
      <c r="W20" s="58">
        <f>_xlfn.IFNA(VLOOKUP(CONCATENATE($W$5,$B20,$C20),'23SC'!$A$6:$N$198,14,FALSE),0)</f>
        <v>0</v>
      </c>
      <c r="X20" s="58">
        <f>_xlfn.IFNA(VLOOKUP(CONCATENATE($X$5,$B20,$C20),GID!$A$6:$N$198,14,FALSE),0)</f>
        <v>0</v>
      </c>
      <c r="Y20" s="58">
        <f>_xlfn.IFNA(VLOOKUP(CONCATENATE($Y$5,$B20,$C20),MOON!$A$6:$N$200,14,FALSE),0)</f>
        <v>0</v>
      </c>
      <c r="Z20" s="58">
        <f>_xlfn.IFNA(VLOOKUP(CONCATENATE($Z$5,$B20,$C20),'23SC'!$A$6:$N$200,14,FALSE),0)</f>
        <v>0</v>
      </c>
      <c r="AA20" s="58"/>
      <c r="AB20" s="58"/>
      <c r="AC20" s="58">
        <f>_xlfn.IFNA(VLOOKUP(CONCATENATE($AC$5,$B20,$C20),Spare3!$A$6:$N$198,14,FALSE),0)</f>
        <v>0</v>
      </c>
      <c r="AD20" s="58"/>
      <c r="AE20" s="58">
        <f>_xlfn.IFNA(VLOOKUP(CONCATENATE($AE$5,$B20,$C20),DRY!$A$6:$N$198,14,FALSE),0)</f>
        <v>0</v>
      </c>
      <c r="AF20" s="58">
        <f>_xlfn.IFNA(VLOOKUP(CONCATENATE($AF$5,$B20,$C20),Spare5!$A$6:$N$197,14,FALSE),0)</f>
        <v>0</v>
      </c>
      <c r="AG20" s="59">
        <f>_xlfn.IFNA(VLOOKUP(CONCATENATE($AG$5,$B20,$C20),'23SC'!$A$6:$N$231,14,FALSE),0)</f>
        <v>0</v>
      </c>
      <c r="AH20" s="47"/>
    </row>
    <row r="21" spans="1:34" x14ac:dyDescent="0.25">
      <c r="A21" s="509"/>
      <c r="B21" s="54" t="s">
        <v>465</v>
      </c>
      <c r="C21" s="60" t="s">
        <v>468</v>
      </c>
      <c r="D21" s="55" t="s">
        <v>200</v>
      </c>
      <c r="E21" s="61">
        <v>45028</v>
      </c>
      <c r="F21" s="70">
        <v>12</v>
      </c>
      <c r="G21" s="56">
        <f t="shared" si="0"/>
        <v>0</v>
      </c>
      <c r="H21" s="57">
        <f t="shared" si="1"/>
        <v>0</v>
      </c>
      <c r="I21" s="70">
        <f t="shared" si="2"/>
        <v>9</v>
      </c>
      <c r="J21" s="375">
        <f>_xlfn.IFNA(VLOOKUP(CONCATENATE($J$5,$B21,$C21),CAP!$A$6:$N$200,14,FALSE),0)</f>
        <v>0</v>
      </c>
      <c r="K21" s="58">
        <f>_xlfn.IFNA(VLOOKUP(CONCATENATE($K$5,$B21,$C21),ALB!$A$6:$N$200,14,FALSE),0)</f>
        <v>0</v>
      </c>
      <c r="L21" s="58">
        <f>_xlfn.IFNA(VLOOKUP(CONCATENATE($L$5,$B21,$C21),'ESP1'!$A$6:$N$200,14,FALSE),0)</f>
        <v>0</v>
      </c>
      <c r="M21" s="58">
        <f>_xlfn.IFNA(VLOOKUP(CONCATENATE($M$5,$B21,$C21),DARD!$A$6:$N$135,14,FALSE),0)</f>
        <v>0</v>
      </c>
      <c r="N21" s="58">
        <f>_xlfn.IFNA(VLOOKUP(CONCATENATE($N$5,$B21,$C21),AVON!$A$6:$N$144,14,FALSE),0)</f>
        <v>0</v>
      </c>
      <c r="O21" s="58">
        <f>_xlfn.IFNA(VLOOKUP(CONCATENATE($O$5,$B21,$C21),MUR!$A$6:$N$203,14,FALSE),0)</f>
        <v>0</v>
      </c>
      <c r="P21" s="58">
        <f>_xlfn.IFNA(VLOOKUP(CONCATENATE($P$5,$B21,$C21),BAL!$A$6:$N$200,14,FALSE),0)</f>
        <v>0</v>
      </c>
      <c r="Q21" s="58">
        <f>_xlfn.IFNA(VLOOKUP(CONCATENATE($Q$5,$B21,$C21),KAL!$A$6:$N$199,14,FALSE),0)</f>
        <v>0</v>
      </c>
      <c r="R21" s="58">
        <f>_xlfn.IFNA(VLOOKUP(CONCATENATE($R$5,$B21,$C21),KEL!$A$6:$N$200,14,FALSE),0)</f>
        <v>0</v>
      </c>
      <c r="S21" s="58">
        <f>_xlfn.IFNA(VLOOKUP(CONCATENATE($S$5,$B21,$C21),'ESP2'!$A$6:$N$194,14,FALSE),0)</f>
        <v>0</v>
      </c>
      <c r="T21" s="58">
        <f>_xlfn.IFNA(VLOOKUP(CONCATENATE($T$5,$B21,$C21),MOON!$A$6:$N$198,14,FALSE),0)</f>
        <v>0</v>
      </c>
      <c r="U21" s="58">
        <f>_xlfn.IFNA(VLOOKUP(CONCATENATE($U$5,$B21,$C21),DRY!$A$6:$N$198,14,FALSE),0)</f>
        <v>0</v>
      </c>
      <c r="V21" s="58">
        <f>_xlfn.IFNA(VLOOKUP(CONCATENATE($W$5,$B21,$C21),WALL!$A$6:$N$198,14,FALSE),0)</f>
        <v>0</v>
      </c>
      <c r="W21" s="58">
        <f>_xlfn.IFNA(VLOOKUP(CONCATENATE($W$5,$B21,$C21),'23SC'!$A$6:$N$198,14,FALSE),0)</f>
        <v>0</v>
      </c>
      <c r="X21" s="58">
        <f>_xlfn.IFNA(VLOOKUP(CONCATENATE($X$5,$B21,$C21),GID!$A$6:$N$198,14,FALSE),0)</f>
        <v>0</v>
      </c>
      <c r="Y21" s="58">
        <f>_xlfn.IFNA(VLOOKUP(CONCATENATE($Y$5,$B21,$C21),MOON!$A$6:$N$200,14,FALSE),0)</f>
        <v>0</v>
      </c>
      <c r="Z21" s="58">
        <f>_xlfn.IFNA(VLOOKUP(CONCATENATE($Z$5,$B21,$C21),'23SC'!$A$6:$N$200,14,FALSE),0)</f>
        <v>0</v>
      </c>
      <c r="AA21" s="58"/>
      <c r="AB21" s="58"/>
      <c r="AC21" s="58">
        <f>_xlfn.IFNA(VLOOKUP(CONCATENATE($AC$5,$B21,$C21),Spare3!$A$6:$N$198,14,FALSE),0)</f>
        <v>0</v>
      </c>
      <c r="AD21" s="58"/>
      <c r="AE21" s="58">
        <f>_xlfn.IFNA(VLOOKUP(CONCATENATE($AE$5,$B21,$C21),DRY!$A$6:$N$198,14,FALSE),0)</f>
        <v>0</v>
      </c>
      <c r="AF21" s="58">
        <f>_xlfn.IFNA(VLOOKUP(CONCATENATE($AF$5,$B21,$C21),Spare5!$A$6:$N$197,14,FALSE),0)</f>
        <v>0</v>
      </c>
      <c r="AG21" s="59">
        <f>_xlfn.IFNA(VLOOKUP(CONCATENATE($AG$5,$B21,$C21),'23SC'!$A$6:$N$231,14,FALSE),0)</f>
        <v>0</v>
      </c>
      <c r="AH21" s="47"/>
    </row>
    <row r="22" spans="1:34" x14ac:dyDescent="0.25">
      <c r="A22" s="509"/>
      <c r="B22" s="54" t="s">
        <v>194</v>
      </c>
      <c r="C22" s="60" t="s">
        <v>201</v>
      </c>
      <c r="D22" s="60" t="s">
        <v>196</v>
      </c>
      <c r="E22" s="61">
        <v>45031</v>
      </c>
      <c r="F22" s="70">
        <v>12</v>
      </c>
      <c r="G22" s="56">
        <f t="shared" si="0"/>
        <v>0</v>
      </c>
      <c r="H22" s="57">
        <f t="shared" si="1"/>
        <v>0</v>
      </c>
      <c r="I22" s="70">
        <f t="shared" si="2"/>
        <v>9</v>
      </c>
      <c r="J22" s="375">
        <f>_xlfn.IFNA(VLOOKUP(CONCATENATE($J$5,$B22,$C22),CAP!$A$6:$N$200,14,FALSE),0)</f>
        <v>0</v>
      </c>
      <c r="K22" s="58">
        <f>_xlfn.IFNA(VLOOKUP(CONCATENATE($K$5,$B22,$C22),ALB!$A$6:$N$200,14,FALSE),0)</f>
        <v>0</v>
      </c>
      <c r="L22" s="58">
        <f>_xlfn.IFNA(VLOOKUP(CONCATENATE($L$5,$B22,$C22),'ESP1'!$A$6:$N$200,14,FALSE),0)</f>
        <v>0</v>
      </c>
      <c r="M22" s="58">
        <f>_xlfn.IFNA(VLOOKUP(CONCATENATE($M$5,$B22,$C22),DARD!$A$6:$N$135,14,FALSE),0)</f>
        <v>0</v>
      </c>
      <c r="N22" s="58">
        <f>_xlfn.IFNA(VLOOKUP(CONCATENATE($N$5,$B22,$C22),AVON!$A$6:$N$144,14,FALSE),0)</f>
        <v>0</v>
      </c>
      <c r="O22" s="58">
        <f>_xlfn.IFNA(VLOOKUP(CONCATENATE($O$5,$B22,$C22),MUR!$A$6:$N$203,14,FALSE),0)</f>
        <v>0</v>
      </c>
      <c r="P22" s="58">
        <f>_xlfn.IFNA(VLOOKUP(CONCATENATE($P$5,$B22,$C22),BAL!$A$6:$N$200,14,FALSE),0)</f>
        <v>0</v>
      </c>
      <c r="Q22" s="58">
        <f>_xlfn.IFNA(VLOOKUP(CONCATENATE($Q$5,$B22,$C22),KAL!$A$6:$N$199,14,FALSE),0)</f>
        <v>0</v>
      </c>
      <c r="R22" s="58">
        <f>_xlfn.IFNA(VLOOKUP(CONCATENATE($R$5,$B22,$C22),KEL!$A$6:$N$200,14,FALSE),0)</f>
        <v>0</v>
      </c>
      <c r="S22" s="58">
        <f>_xlfn.IFNA(VLOOKUP(CONCATENATE($S$5,$B22,$C22),'ESP2'!$A$6:$N$194,14,FALSE),0)</f>
        <v>0</v>
      </c>
      <c r="T22" s="58">
        <f>_xlfn.IFNA(VLOOKUP(CONCATENATE($T$5,$B22,$C22),MOON!$A$6:$N$198,14,FALSE),0)</f>
        <v>0</v>
      </c>
      <c r="U22" s="58">
        <f>_xlfn.IFNA(VLOOKUP(CONCATENATE($U$5,$B22,$C22),DRY!$A$6:$N$198,14,FALSE),0)</f>
        <v>0</v>
      </c>
      <c r="V22" s="58">
        <f>_xlfn.IFNA(VLOOKUP(CONCATENATE($W$5,$B22,$C22),WALL!$A$6:$N$198,14,FALSE),0)</f>
        <v>0</v>
      </c>
      <c r="W22" s="58">
        <f>_xlfn.IFNA(VLOOKUP(CONCATENATE($W$5,$B22,$C22),'23SC'!$A$6:$N$198,14,FALSE),0)</f>
        <v>0</v>
      </c>
      <c r="X22" s="58">
        <f>_xlfn.IFNA(VLOOKUP(CONCATENATE($X$5,$B22,$C22),GID!$A$6:$N$198,14,FALSE),0)</f>
        <v>0</v>
      </c>
      <c r="Y22" s="58">
        <f>_xlfn.IFNA(VLOOKUP(CONCATENATE($Y$5,$B22,$C22),MOON!$A$6:$N$200,14,FALSE),0)</f>
        <v>0</v>
      </c>
      <c r="Z22" s="58">
        <f>_xlfn.IFNA(VLOOKUP(CONCATENATE($Z$5,$B22,$C22),'23SC'!$A$6:$N$200,14,FALSE),0)</f>
        <v>0</v>
      </c>
      <c r="AA22" s="58"/>
      <c r="AB22" s="58"/>
      <c r="AC22" s="58">
        <f>_xlfn.IFNA(VLOOKUP(CONCATENATE($AC$5,$B22,$C22),Spare3!$A$6:$N$198,14,FALSE),0)</f>
        <v>0</v>
      </c>
      <c r="AD22" s="58"/>
      <c r="AE22" s="58">
        <f>_xlfn.IFNA(VLOOKUP(CONCATENATE($AE$5,$B22,$C22),DRY!$A$6:$N$198,14,FALSE),0)</f>
        <v>0</v>
      </c>
      <c r="AF22" s="58">
        <f>_xlfn.IFNA(VLOOKUP(CONCATENATE($AF$5,$B22,$C22),Spare5!$A$6:$N$197,14,FALSE),0)</f>
        <v>0</v>
      </c>
      <c r="AG22" s="59">
        <f>_xlfn.IFNA(VLOOKUP(CONCATENATE($AG$5,$B22,$C22),'23SC'!$A$6:$N$231,14,FALSE),0)</f>
        <v>0</v>
      </c>
      <c r="AH22" s="46"/>
    </row>
    <row r="23" spans="1:34" x14ac:dyDescent="0.25">
      <c r="A23" s="509"/>
      <c r="B23" s="54" t="s">
        <v>202</v>
      </c>
      <c r="C23" s="60" t="s">
        <v>203</v>
      </c>
      <c r="D23" s="60" t="s">
        <v>204</v>
      </c>
      <c r="E23" s="61">
        <v>45047</v>
      </c>
      <c r="F23" s="70">
        <v>12</v>
      </c>
      <c r="G23" s="56">
        <f t="shared" si="0"/>
        <v>0</v>
      </c>
      <c r="H23" s="57">
        <f t="shared" si="1"/>
        <v>0</v>
      </c>
      <c r="I23" s="70">
        <f t="shared" si="2"/>
        <v>9</v>
      </c>
      <c r="J23" s="375">
        <f>_xlfn.IFNA(VLOOKUP(CONCATENATE($J$5,$B23,$C23),CAP!$A$6:$N$200,14,FALSE),0)</f>
        <v>0</v>
      </c>
      <c r="K23" s="58">
        <f>_xlfn.IFNA(VLOOKUP(CONCATENATE($K$5,$B23,$C23),ALB!$A$6:$N$200,14,FALSE),0)</f>
        <v>0</v>
      </c>
      <c r="L23" s="58">
        <f>_xlfn.IFNA(VLOOKUP(CONCATENATE($L$5,$B23,$C23),'ESP1'!$A$6:$N$200,14,FALSE),0)</f>
        <v>0</v>
      </c>
      <c r="M23" s="58">
        <f>_xlfn.IFNA(VLOOKUP(CONCATENATE($M$5,$B23,$C23),DARD!$A$6:$N$135,14,FALSE),0)</f>
        <v>0</v>
      </c>
      <c r="N23" s="58">
        <f>_xlfn.IFNA(VLOOKUP(CONCATENATE($N$5,$B23,$C23),AVON!$A$6:$N$144,14,FALSE),0)</f>
        <v>0</v>
      </c>
      <c r="O23" s="58">
        <f>_xlfn.IFNA(VLOOKUP(CONCATENATE($O$5,$B23,$C23),MUR!$A$6:$N$203,14,FALSE),0)</f>
        <v>0</v>
      </c>
      <c r="P23" s="58">
        <f>_xlfn.IFNA(VLOOKUP(CONCATENATE($P$5,$B23,$C23),BAL!$A$6:$N$200,14,FALSE),0)</f>
        <v>0</v>
      </c>
      <c r="Q23" s="58">
        <f>_xlfn.IFNA(VLOOKUP(CONCATENATE($Q$5,$B23,$C23),KAL!$A$6:$N$199,14,FALSE),0)</f>
        <v>0</v>
      </c>
      <c r="R23" s="58">
        <f>_xlfn.IFNA(VLOOKUP(CONCATENATE($R$5,$B23,$C23),KEL!$A$6:$N$200,14,FALSE),0)</f>
        <v>0</v>
      </c>
      <c r="S23" s="58">
        <f>_xlfn.IFNA(VLOOKUP(CONCATENATE($S$5,$B23,$C23),'ESP2'!$A$6:$N$194,14,FALSE),0)</f>
        <v>0</v>
      </c>
      <c r="T23" s="58">
        <f>_xlfn.IFNA(VLOOKUP(CONCATENATE($T$5,$B23,$C23),MOON!$A$6:$N$198,14,FALSE),0)</f>
        <v>0</v>
      </c>
      <c r="U23" s="58">
        <f>_xlfn.IFNA(VLOOKUP(CONCATENATE($U$5,$B23,$C23),DRY!$A$6:$N$198,14,FALSE),0)</f>
        <v>0</v>
      </c>
      <c r="V23" s="58">
        <f>_xlfn.IFNA(VLOOKUP(CONCATENATE($W$5,$B23,$C23),WALL!$A$6:$N$198,14,FALSE),0)</f>
        <v>0</v>
      </c>
      <c r="W23" s="58">
        <f>_xlfn.IFNA(VLOOKUP(CONCATENATE($W$5,$B23,$C23),'23SC'!$A$6:$N$198,14,FALSE),0)</f>
        <v>0</v>
      </c>
      <c r="X23" s="58">
        <f>_xlfn.IFNA(VLOOKUP(CONCATENATE($X$5,$B23,$C23),GID!$A$6:$N$198,14,FALSE),0)</f>
        <v>0</v>
      </c>
      <c r="Y23" s="58">
        <f>_xlfn.IFNA(VLOOKUP(CONCATENATE($Y$5,$B23,$C23),MOON!$A$6:$N$200,14,FALSE),0)</f>
        <v>0</v>
      </c>
      <c r="Z23" s="58">
        <f>_xlfn.IFNA(VLOOKUP(CONCATENATE($Z$5,$B23,$C23),'23SC'!$A$6:$N$200,14,FALSE),0)</f>
        <v>0</v>
      </c>
      <c r="AA23" s="58"/>
      <c r="AB23" s="58"/>
      <c r="AC23" s="58">
        <f>_xlfn.IFNA(VLOOKUP(CONCATENATE($AC$5,$B23,$C23),Spare3!$A$6:$N$198,14,FALSE),0)</f>
        <v>0</v>
      </c>
      <c r="AD23" s="58"/>
      <c r="AE23" s="58">
        <f>_xlfn.IFNA(VLOOKUP(CONCATENATE($AE$5,$B23,$C23),DRY!$A$6:$N$198,14,FALSE),0)</f>
        <v>0</v>
      </c>
      <c r="AF23" s="58">
        <f>_xlfn.IFNA(VLOOKUP(CONCATENATE($AF$5,$B23,$C23),Spare5!$A$6:$N$197,14,FALSE),0)</f>
        <v>0</v>
      </c>
      <c r="AG23" s="59">
        <f>_xlfn.IFNA(VLOOKUP(CONCATENATE($AG$5,$B23,$C23),'23SC'!$A$6:$N$231,14,FALSE),0)</f>
        <v>0</v>
      </c>
      <c r="AH23" s="47"/>
    </row>
    <row r="24" spans="1:34" x14ac:dyDescent="0.25">
      <c r="A24" s="509"/>
      <c r="B24" s="54" t="s">
        <v>455</v>
      </c>
      <c r="C24" s="60" t="s">
        <v>469</v>
      </c>
      <c r="D24" s="55" t="s">
        <v>189</v>
      </c>
      <c r="E24" s="61">
        <v>45068</v>
      </c>
      <c r="F24" s="70">
        <v>12</v>
      </c>
      <c r="G24" s="56">
        <f t="shared" si="0"/>
        <v>0</v>
      </c>
      <c r="H24" s="57">
        <f t="shared" si="1"/>
        <v>0</v>
      </c>
      <c r="I24" s="70">
        <f t="shared" si="2"/>
        <v>9</v>
      </c>
      <c r="J24" s="375">
        <f>_xlfn.IFNA(VLOOKUP(CONCATENATE($J$5,$B24,$C24),CAP!$A$6:$N$200,14,FALSE),0)</f>
        <v>0</v>
      </c>
      <c r="K24" s="58">
        <f>_xlfn.IFNA(VLOOKUP(CONCATENATE($K$5,$B24,$C24),ALB!$A$6:$N$200,14,FALSE),0)</f>
        <v>0</v>
      </c>
      <c r="L24" s="58">
        <f>_xlfn.IFNA(VLOOKUP(CONCATENATE($L$5,$B24,$C24),'ESP1'!$A$6:$N$200,14,FALSE),0)</f>
        <v>0</v>
      </c>
      <c r="M24" s="58">
        <f>_xlfn.IFNA(VLOOKUP(CONCATENATE($M$5,$B24,$C24),DARD!$A$6:$N$135,14,FALSE),0)</f>
        <v>0</v>
      </c>
      <c r="N24" s="58">
        <f>_xlfn.IFNA(VLOOKUP(CONCATENATE($N$5,$B24,$C24),AVON!$A$6:$N$144,14,FALSE),0)</f>
        <v>0</v>
      </c>
      <c r="O24" s="58">
        <f>_xlfn.IFNA(VLOOKUP(CONCATENATE($O$5,$B24,$C24),MUR!$A$6:$N$203,14,FALSE),0)</f>
        <v>0</v>
      </c>
      <c r="P24" s="58">
        <f>_xlfn.IFNA(VLOOKUP(CONCATENATE($P$5,$B24,$C24),BAL!$A$6:$N$200,14,FALSE),0)</f>
        <v>0</v>
      </c>
      <c r="Q24" s="58">
        <f>_xlfn.IFNA(VLOOKUP(CONCATENATE($Q$5,$B24,$C24),KAL!$A$6:$N$199,14,FALSE),0)</f>
        <v>0</v>
      </c>
      <c r="R24" s="58">
        <f>_xlfn.IFNA(VLOOKUP(CONCATENATE($R$5,$B24,$C24),KEL!$A$6:$N$200,14,FALSE),0)</f>
        <v>0</v>
      </c>
      <c r="S24" s="58">
        <f>_xlfn.IFNA(VLOOKUP(CONCATENATE($S$5,$B24,$C24),'ESP2'!$A$6:$N$194,14,FALSE),0)</f>
        <v>0</v>
      </c>
      <c r="T24" s="58">
        <f>_xlfn.IFNA(VLOOKUP(CONCATENATE($T$5,$B24,$C24),MOON!$A$6:$N$198,14,FALSE),0)</f>
        <v>0</v>
      </c>
      <c r="U24" s="58">
        <f>_xlfn.IFNA(VLOOKUP(CONCATENATE($U$5,$B24,$C24),DRY!$A$6:$N$198,14,FALSE),0)</f>
        <v>0</v>
      </c>
      <c r="V24" s="58">
        <f>_xlfn.IFNA(VLOOKUP(CONCATENATE($W$5,$B24,$C24),WALL!$A$6:$N$198,14,FALSE),0)</f>
        <v>0</v>
      </c>
      <c r="W24" s="58">
        <f>_xlfn.IFNA(VLOOKUP(CONCATENATE($W$5,$B24,$C24),'23SC'!$A$6:$N$198,14,FALSE),0)</f>
        <v>0</v>
      </c>
      <c r="X24" s="58">
        <f>_xlfn.IFNA(VLOOKUP(CONCATENATE($X$5,$B24,$C24),GID!$A$6:$N$198,14,FALSE),0)</f>
        <v>0</v>
      </c>
      <c r="Y24" s="58">
        <f>_xlfn.IFNA(VLOOKUP(CONCATENATE($Y$5,$B24,$C24),MOON!$A$6:$N$200,14,FALSE),0)</f>
        <v>0</v>
      </c>
      <c r="Z24" s="58">
        <f>_xlfn.IFNA(VLOOKUP(CONCATENATE($Z$5,$B24,$C24),'23SC'!$A$6:$N$200,14,FALSE),0)</f>
        <v>0</v>
      </c>
      <c r="AA24" s="58"/>
      <c r="AB24" s="58"/>
      <c r="AC24" s="58">
        <f>_xlfn.IFNA(VLOOKUP(CONCATENATE($AC$5,$B24,$C24),Spare3!$A$6:$N$198,14,FALSE),0)</f>
        <v>0</v>
      </c>
      <c r="AD24" s="58"/>
      <c r="AE24" s="58">
        <f>_xlfn.IFNA(VLOOKUP(CONCATENATE($AE$5,$B24,$C24),DRY!$A$6:$N$198,14,FALSE),0)</f>
        <v>0</v>
      </c>
      <c r="AF24" s="58">
        <f>_xlfn.IFNA(VLOOKUP(CONCATENATE($AF$5,$B24,$C24),Spare5!$A$6:$N$197,14,FALSE),0)</f>
        <v>0</v>
      </c>
      <c r="AG24" s="59">
        <f>_xlfn.IFNA(VLOOKUP(CONCATENATE($AG$5,$B24,$C24),'23SC'!$A$6:$N$231,14,FALSE),0)</f>
        <v>0</v>
      </c>
      <c r="AH24" s="47"/>
    </row>
    <row r="25" spans="1:34" x14ac:dyDescent="0.25">
      <c r="A25" s="509"/>
      <c r="B25" s="54" t="s">
        <v>208</v>
      </c>
      <c r="C25" s="60" t="s">
        <v>209</v>
      </c>
      <c r="D25" s="60" t="s">
        <v>210</v>
      </c>
      <c r="E25" s="61">
        <v>45044</v>
      </c>
      <c r="F25" s="70">
        <v>12</v>
      </c>
      <c r="G25" s="56">
        <f t="shared" si="0"/>
        <v>0</v>
      </c>
      <c r="H25" s="57">
        <f t="shared" si="1"/>
        <v>0</v>
      </c>
      <c r="I25" s="70">
        <f t="shared" si="2"/>
        <v>9</v>
      </c>
      <c r="J25" s="375">
        <f>_xlfn.IFNA(VLOOKUP(CONCATENATE($J$5,$B25,$C25),CAP!$A$6:$N$200,14,FALSE),0)</f>
        <v>0</v>
      </c>
      <c r="K25" s="58">
        <f>_xlfn.IFNA(VLOOKUP(CONCATENATE($K$5,$B25,$C25),ALB!$A$6:$N$200,14,FALSE),0)</f>
        <v>0</v>
      </c>
      <c r="L25" s="58">
        <f>_xlfn.IFNA(VLOOKUP(CONCATENATE($L$5,$B25,$C25),'ESP1'!$A$6:$N$200,14,FALSE),0)</f>
        <v>0</v>
      </c>
      <c r="M25" s="58">
        <f>_xlfn.IFNA(VLOOKUP(CONCATENATE($M$5,$B25,$C25),DARD!$A$6:$N$135,14,FALSE),0)</f>
        <v>0</v>
      </c>
      <c r="N25" s="58">
        <f>_xlfn.IFNA(VLOOKUP(CONCATENATE($N$5,$B25,$C25),AVON!$A$6:$N$144,14,FALSE),0)</f>
        <v>0</v>
      </c>
      <c r="O25" s="58">
        <f>_xlfn.IFNA(VLOOKUP(CONCATENATE($O$5,$B25,$C25),MUR!$A$6:$N$203,14,FALSE),0)</f>
        <v>0</v>
      </c>
      <c r="P25" s="58">
        <f>_xlfn.IFNA(VLOOKUP(CONCATENATE($P$5,$B25,$C25),BAL!$A$6:$N$200,14,FALSE),0)</f>
        <v>0</v>
      </c>
      <c r="Q25" s="58">
        <f>_xlfn.IFNA(VLOOKUP(CONCATENATE($Q$5,$B25,$C25),KAL!$A$6:$N$199,14,FALSE),0)</f>
        <v>0</v>
      </c>
      <c r="R25" s="58">
        <f>_xlfn.IFNA(VLOOKUP(CONCATENATE($R$5,$B25,$C25),KEL!$A$6:$N$200,14,FALSE),0)</f>
        <v>0</v>
      </c>
      <c r="S25" s="58">
        <f>_xlfn.IFNA(VLOOKUP(CONCATENATE($S$5,$B25,$C25),'ESP2'!$A$6:$N$194,14,FALSE),0)</f>
        <v>0</v>
      </c>
      <c r="T25" s="58">
        <f>_xlfn.IFNA(VLOOKUP(CONCATENATE($T$5,$B25,$C25),MOON!$A$6:$N$198,14,FALSE),0)</f>
        <v>0</v>
      </c>
      <c r="U25" s="58">
        <f>_xlfn.IFNA(VLOOKUP(CONCATENATE($U$5,$B25,$C25),DRY!$A$6:$N$198,14,FALSE),0)</f>
        <v>0</v>
      </c>
      <c r="V25" s="58">
        <f>_xlfn.IFNA(VLOOKUP(CONCATENATE($W$5,$B25,$C25),WALL!$A$6:$N$198,14,FALSE),0)</f>
        <v>0</v>
      </c>
      <c r="W25" s="58">
        <f>_xlfn.IFNA(VLOOKUP(CONCATENATE($W$5,$B25,$C25),'23SC'!$A$6:$N$198,14,FALSE),0)</f>
        <v>0</v>
      </c>
      <c r="X25" s="58">
        <f>_xlfn.IFNA(VLOOKUP(CONCATENATE($X$5,$B25,$C25),GID!$A$6:$N$198,14,FALSE),0)</f>
        <v>0</v>
      </c>
      <c r="Y25" s="58">
        <f>_xlfn.IFNA(VLOOKUP(CONCATENATE($Y$5,$B25,$C25),MOON!$A$6:$N$200,14,FALSE),0)</f>
        <v>0</v>
      </c>
      <c r="Z25" s="58">
        <f>_xlfn.IFNA(VLOOKUP(CONCATENATE($Z$5,$B25,$C25),'23SC'!$A$6:$N$200,14,FALSE),0)</f>
        <v>0</v>
      </c>
      <c r="AA25" s="58"/>
      <c r="AB25" s="58"/>
      <c r="AC25" s="58">
        <f>_xlfn.IFNA(VLOOKUP(CONCATENATE($AC$5,$B25,$C25),Spare3!$A$6:$N$198,14,FALSE),0)</f>
        <v>0</v>
      </c>
      <c r="AD25" s="58"/>
      <c r="AE25" s="58">
        <f>_xlfn.IFNA(VLOOKUP(CONCATENATE($AE$5,$B25,$C25),DRY!$A$6:$N$198,14,FALSE),0)</f>
        <v>0</v>
      </c>
      <c r="AF25" s="58">
        <f>_xlfn.IFNA(VLOOKUP(CONCATENATE($AF$5,$B25,$C25),Spare5!$A$6:$N$197,14,FALSE),0)</f>
        <v>0</v>
      </c>
      <c r="AG25" s="59">
        <f>_xlfn.IFNA(VLOOKUP(CONCATENATE($AG$5,$B25,$C25),'23SC'!$A$6:$N$231,14,FALSE),0)</f>
        <v>0</v>
      </c>
      <c r="AH25" s="46"/>
    </row>
    <row r="26" spans="1:34" x14ac:dyDescent="0.25">
      <c r="A26" s="509"/>
      <c r="B26" s="54" t="s">
        <v>466</v>
      </c>
      <c r="C26" s="60" t="s">
        <v>470</v>
      </c>
      <c r="D26" s="60" t="s">
        <v>207</v>
      </c>
      <c r="E26" s="61">
        <v>45028</v>
      </c>
      <c r="F26" s="70">
        <v>11</v>
      </c>
      <c r="G26" s="56">
        <f t="shared" si="0"/>
        <v>0</v>
      </c>
      <c r="H26" s="57">
        <f t="shared" si="1"/>
        <v>0</v>
      </c>
      <c r="I26" s="70">
        <f t="shared" si="2"/>
        <v>9</v>
      </c>
      <c r="J26" s="375">
        <f>_xlfn.IFNA(VLOOKUP(CONCATENATE($J$5,$B26,$C26),CAP!$A$6:$N$200,14,FALSE),0)</f>
        <v>0</v>
      </c>
      <c r="K26" s="58">
        <f>_xlfn.IFNA(VLOOKUP(CONCATENATE($K$5,$B26,$C26),ALB!$A$6:$N$200,14,FALSE),0)</f>
        <v>0</v>
      </c>
      <c r="L26" s="58">
        <f>_xlfn.IFNA(VLOOKUP(CONCATENATE($L$5,$B26,$C26),'ESP1'!$A$6:$N$200,14,FALSE),0)</f>
        <v>0</v>
      </c>
      <c r="M26" s="58">
        <f>_xlfn.IFNA(VLOOKUP(CONCATENATE($M$5,$B26,$C26),DARD!$A$6:$N$135,14,FALSE),0)</f>
        <v>0</v>
      </c>
      <c r="N26" s="58">
        <f>_xlfn.IFNA(VLOOKUP(CONCATENATE($N$5,$B26,$C26),AVON!$A$6:$N$144,14,FALSE),0)</f>
        <v>0</v>
      </c>
      <c r="O26" s="58">
        <f>_xlfn.IFNA(VLOOKUP(CONCATENATE($O$5,$B26,$C26),MUR!$A$6:$N$203,14,FALSE),0)</f>
        <v>0</v>
      </c>
      <c r="P26" s="58">
        <f>_xlfn.IFNA(VLOOKUP(CONCATENATE($P$5,$B26,$C26),BAL!$A$6:$N$200,14,FALSE),0)</f>
        <v>0</v>
      </c>
      <c r="Q26" s="58">
        <f>_xlfn.IFNA(VLOOKUP(CONCATENATE($Q$5,$B26,$C26),KAL!$A$6:$N$199,14,FALSE),0)</f>
        <v>0</v>
      </c>
      <c r="R26" s="58">
        <f>_xlfn.IFNA(VLOOKUP(CONCATENATE($R$5,$B26,$C26),KEL!$A$6:$N$200,14,FALSE),0)</f>
        <v>0</v>
      </c>
      <c r="S26" s="58">
        <f>_xlfn.IFNA(VLOOKUP(CONCATENATE($S$5,$B26,$C26),'ESP2'!$A$6:$N$194,14,FALSE),0)</f>
        <v>0</v>
      </c>
      <c r="T26" s="58">
        <f>_xlfn.IFNA(VLOOKUP(CONCATENATE($T$5,$B26,$C26),MOON!$A$6:$N$198,14,FALSE),0)</f>
        <v>0</v>
      </c>
      <c r="U26" s="58">
        <f>_xlfn.IFNA(VLOOKUP(CONCATENATE($U$5,$B26,$C26),DRY!$A$6:$N$198,14,FALSE),0)</f>
        <v>0</v>
      </c>
      <c r="V26" s="58">
        <f>_xlfn.IFNA(VLOOKUP(CONCATENATE($W$5,$B26,$C26),WALL!$A$6:$N$198,14,FALSE),0)</f>
        <v>0</v>
      </c>
      <c r="W26" s="58">
        <f>_xlfn.IFNA(VLOOKUP(CONCATENATE($W$5,$B26,$C26),'23SC'!$A$6:$N$198,14,FALSE),0)</f>
        <v>0</v>
      </c>
      <c r="X26" s="58">
        <f>_xlfn.IFNA(VLOOKUP(CONCATENATE($X$5,$B26,$C26),GID!$A$6:$N$198,14,FALSE),0)</f>
        <v>0</v>
      </c>
      <c r="Y26" s="58">
        <f>_xlfn.IFNA(VLOOKUP(CONCATENATE($Y$5,$B26,$C26),MOON!$A$6:$N$200,14,FALSE),0)</f>
        <v>0</v>
      </c>
      <c r="Z26" s="58">
        <f>_xlfn.IFNA(VLOOKUP(CONCATENATE($Z$5,$B26,$C26),'23SC'!$A$6:$N$200,14,FALSE),0)</f>
        <v>0</v>
      </c>
      <c r="AA26" s="58"/>
      <c r="AB26" s="58"/>
      <c r="AC26" s="58">
        <f>_xlfn.IFNA(VLOOKUP(CONCATENATE($AC$5,$B26,$C26),Spare3!$A$6:$N$198,14,FALSE),0)</f>
        <v>0</v>
      </c>
      <c r="AD26" s="58"/>
      <c r="AE26" s="58">
        <f>_xlfn.IFNA(VLOOKUP(CONCATENATE($AE$5,$B26,$C26),DRY!$A$6:$N$198,14,FALSE),0)</f>
        <v>0</v>
      </c>
      <c r="AF26" s="58">
        <f>_xlfn.IFNA(VLOOKUP(CONCATENATE($AF$5,$B26,$C26),Spare5!$A$6:$N$197,14,FALSE),0)</f>
        <v>0</v>
      </c>
      <c r="AG26" s="59">
        <f>_xlfn.IFNA(VLOOKUP(CONCATENATE($AG$5,$B26,$C26),'23SC'!$A$6:$N$231,14,FALSE),0)</f>
        <v>0</v>
      </c>
      <c r="AH26" s="46"/>
    </row>
    <row r="27" spans="1:34" x14ac:dyDescent="0.25">
      <c r="A27" s="509"/>
      <c r="B27" s="54" t="s">
        <v>214</v>
      </c>
      <c r="C27" s="60" t="s">
        <v>215</v>
      </c>
      <c r="D27" s="60" t="s">
        <v>210</v>
      </c>
      <c r="E27" s="61">
        <v>45041</v>
      </c>
      <c r="F27" s="70">
        <v>10</v>
      </c>
      <c r="G27" s="56">
        <f t="shared" si="0"/>
        <v>0</v>
      </c>
      <c r="H27" s="57">
        <f t="shared" si="1"/>
        <v>0</v>
      </c>
      <c r="I27" s="70">
        <f t="shared" si="2"/>
        <v>9</v>
      </c>
      <c r="J27" s="375">
        <f>_xlfn.IFNA(VLOOKUP(CONCATENATE($J$5,$B27,$C27),CAP!$A$6:$N$200,14,FALSE),0)</f>
        <v>0</v>
      </c>
      <c r="K27" s="58">
        <f>_xlfn.IFNA(VLOOKUP(CONCATENATE($K$5,$B27,$C27),ALB!$A$6:$N$200,14,FALSE),0)</f>
        <v>0</v>
      </c>
      <c r="L27" s="58">
        <f>_xlfn.IFNA(VLOOKUP(CONCATENATE($L$5,$B27,$C27),'ESP1'!$A$6:$N$200,14,FALSE),0)</f>
        <v>0</v>
      </c>
      <c r="M27" s="58">
        <f>_xlfn.IFNA(VLOOKUP(CONCATENATE($M$5,$B27,$C27),DARD!$A$6:$N$135,14,FALSE),0)</f>
        <v>0</v>
      </c>
      <c r="N27" s="58">
        <f>_xlfn.IFNA(VLOOKUP(CONCATENATE($N$5,$B27,$C27),AVON!$A$6:$N$144,14,FALSE),0)</f>
        <v>0</v>
      </c>
      <c r="O27" s="58">
        <f>_xlfn.IFNA(VLOOKUP(CONCATENATE($O$5,$B27,$C27),MUR!$A$6:$N$203,14,FALSE),0)</f>
        <v>0</v>
      </c>
      <c r="P27" s="58">
        <f>_xlfn.IFNA(VLOOKUP(CONCATENATE($P$5,$B27,$C27),BAL!$A$6:$N$200,14,FALSE),0)</f>
        <v>0</v>
      </c>
      <c r="Q27" s="58">
        <f>_xlfn.IFNA(VLOOKUP(CONCATENATE($Q$5,$B27,$C27),KAL!$A$6:$N$199,14,FALSE),0)</f>
        <v>0</v>
      </c>
      <c r="R27" s="58">
        <f>_xlfn.IFNA(VLOOKUP(CONCATENATE($R$5,$B27,$C27),KEL!$A$6:$N$200,14,FALSE),0)</f>
        <v>0</v>
      </c>
      <c r="S27" s="58">
        <f>_xlfn.IFNA(VLOOKUP(CONCATENATE($S$5,$B27,$C27),'ESP2'!$A$6:$N$194,14,FALSE),0)</f>
        <v>0</v>
      </c>
      <c r="T27" s="58">
        <f>_xlfn.IFNA(VLOOKUP(CONCATENATE($T$5,$B27,$C27),MOON!$A$6:$N$198,14,FALSE),0)</f>
        <v>0</v>
      </c>
      <c r="U27" s="58">
        <f>_xlfn.IFNA(VLOOKUP(CONCATENATE($U$5,$B27,$C27),DRY!$A$6:$N$198,14,FALSE),0)</f>
        <v>0</v>
      </c>
      <c r="V27" s="58">
        <f>_xlfn.IFNA(VLOOKUP(CONCATENATE($W$5,$B27,$C27),WALL!$A$6:$N$198,14,FALSE),0)</f>
        <v>0</v>
      </c>
      <c r="W27" s="58">
        <f>_xlfn.IFNA(VLOOKUP(CONCATENATE($W$5,$B27,$C27),'23SC'!$A$6:$N$198,14,FALSE),0)</f>
        <v>0</v>
      </c>
      <c r="X27" s="58">
        <f>_xlfn.IFNA(VLOOKUP(CONCATENATE($X$5,$B27,$C27),GID!$A$6:$N$198,14,FALSE),0)</f>
        <v>0</v>
      </c>
      <c r="Y27" s="58">
        <f>_xlfn.IFNA(VLOOKUP(CONCATENATE($Y$5,$B27,$C27),MOON!$A$6:$N$200,14,FALSE),0)</f>
        <v>0</v>
      </c>
      <c r="Z27" s="58">
        <f>_xlfn.IFNA(VLOOKUP(CONCATENATE($Z$5,$B27,$C27),'23SC'!$A$6:$N$200,14,FALSE),0)</f>
        <v>0</v>
      </c>
      <c r="AA27" s="58"/>
      <c r="AB27" s="58"/>
      <c r="AC27" s="58"/>
      <c r="AD27" s="58"/>
      <c r="AE27" s="58"/>
      <c r="AF27" s="58">
        <f>_xlfn.IFNA(VLOOKUP(CONCATENATE($AF$5,$B27,$C27),Spare5!$A$6:$N$197,14,FALSE),0)</f>
        <v>0</v>
      </c>
      <c r="AG27" s="59"/>
      <c r="AH27" s="46"/>
    </row>
    <row r="28" spans="1:34" s="3" customFormat="1" x14ac:dyDescent="0.25">
      <c r="A28" s="509"/>
      <c r="B28" s="54" t="s">
        <v>216</v>
      </c>
      <c r="C28" s="60" t="s">
        <v>1258</v>
      </c>
      <c r="D28" s="60" t="s">
        <v>217</v>
      </c>
      <c r="E28" s="61">
        <v>45071</v>
      </c>
      <c r="F28" s="70">
        <v>9</v>
      </c>
      <c r="G28" s="56">
        <f t="shared" si="0"/>
        <v>0</v>
      </c>
      <c r="H28" s="57">
        <f t="shared" si="1"/>
        <v>0</v>
      </c>
      <c r="I28" s="70">
        <f t="shared" si="2"/>
        <v>9</v>
      </c>
      <c r="J28" s="375">
        <f>_xlfn.IFNA(VLOOKUP(CONCATENATE($J$5,$B28,$C28),CAP!$A$6:$N$200,14,FALSE),0)</f>
        <v>0</v>
      </c>
      <c r="K28" s="58">
        <f>_xlfn.IFNA(VLOOKUP(CONCATENATE($K$5,$B28,$C28),ALB!$A$6:$N$200,14,FALSE),0)</f>
        <v>0</v>
      </c>
      <c r="L28" s="58">
        <f>_xlfn.IFNA(VLOOKUP(CONCATENATE($L$5,$B28,$C28),'ESP1'!$A$6:$N$200,14,FALSE),0)</f>
        <v>0</v>
      </c>
      <c r="M28" s="58">
        <f>_xlfn.IFNA(VLOOKUP(CONCATENATE($M$5,$B28,$C28),DARD!$A$6:$N$135,14,FALSE),0)</f>
        <v>0</v>
      </c>
      <c r="N28" s="58">
        <f>_xlfn.IFNA(VLOOKUP(CONCATENATE($N$5,$B28,$C28),AVON!$A$6:$N$144,14,FALSE),0)</f>
        <v>0</v>
      </c>
      <c r="O28" s="58">
        <f>_xlfn.IFNA(VLOOKUP(CONCATENATE($O$5,$B28,$C28),MUR!$A$6:$N$203,14,FALSE),0)</f>
        <v>0</v>
      </c>
      <c r="P28" s="58">
        <f>_xlfn.IFNA(VLOOKUP(CONCATENATE($P$5,$B28,$C28),BAL!$A$6:$N$200,14,FALSE),0)</f>
        <v>0</v>
      </c>
      <c r="Q28" s="58">
        <f>_xlfn.IFNA(VLOOKUP(CONCATENATE($Q$5,$B28,$C28),KAL!$A$6:$N$199,14,FALSE),0)</f>
        <v>0</v>
      </c>
      <c r="R28" s="58">
        <f>_xlfn.IFNA(VLOOKUP(CONCATENATE($R$5,$B28,$C28),KEL!$A$6:$N$200,14,FALSE),0)</f>
        <v>0</v>
      </c>
      <c r="S28" s="58">
        <f>_xlfn.IFNA(VLOOKUP(CONCATENATE($S$5,$B28,$C28),'ESP2'!$A$6:$N$194,14,FALSE),0)</f>
        <v>0</v>
      </c>
      <c r="T28" s="58">
        <f>_xlfn.IFNA(VLOOKUP(CONCATENATE($T$5,$B28,$C28),MOON!$A$6:$N$198,14,FALSE),0)</f>
        <v>0</v>
      </c>
      <c r="U28" s="58">
        <f>_xlfn.IFNA(VLOOKUP(CONCATENATE($U$5,$B28,$C28),DRY!$A$6:$N$198,14,FALSE),0)</f>
        <v>0</v>
      </c>
      <c r="V28" s="58">
        <f>_xlfn.IFNA(VLOOKUP(CONCATENATE($W$5,$B28,$C28),WALL!$A$6:$N$198,14,FALSE),0)</f>
        <v>0</v>
      </c>
      <c r="W28" s="58">
        <f>_xlfn.IFNA(VLOOKUP(CONCATENATE($W$5,$B28,$C28),'23SC'!$A$6:$N$198,14,FALSE),0)</f>
        <v>0</v>
      </c>
      <c r="X28" s="58">
        <f>_xlfn.IFNA(VLOOKUP(CONCATENATE($X$5,$B28,$C28),GID!$A$6:$N$198,14,FALSE),0)</f>
        <v>0</v>
      </c>
      <c r="Y28" s="58">
        <f>_xlfn.IFNA(VLOOKUP(CONCATENATE($Y$5,$B28,$C28),MOON!$A$6:$N$200,14,FALSE),0)</f>
        <v>0</v>
      </c>
      <c r="Z28" s="58">
        <f>_xlfn.IFNA(VLOOKUP(CONCATENATE($Z$5,$B28,$C28),'23SC'!$A$6:$N$200,14,FALSE),0)</f>
        <v>0</v>
      </c>
      <c r="AA28" s="58"/>
      <c r="AB28" s="58"/>
      <c r="AC28" s="58">
        <f>_xlfn.IFNA(VLOOKUP(CONCATENATE($AC$5,$B28,$C28),Spare3!$A$6:$N$198,14,FALSE),0)</f>
        <v>0</v>
      </c>
      <c r="AD28" s="58"/>
      <c r="AE28" s="58">
        <f>_xlfn.IFNA(VLOOKUP(CONCATENATE($AE$5,$B28,$C28),DRY!$A$6:$N$198,14,FALSE),0)</f>
        <v>0</v>
      </c>
      <c r="AF28" s="58">
        <f>_xlfn.IFNA(VLOOKUP(CONCATENATE($AF$5,$B28,$C28),Spare5!$A$6:$N$197,14,FALSE),0)</f>
        <v>0</v>
      </c>
      <c r="AG28" s="59">
        <f>_xlfn.IFNA(VLOOKUP(CONCATENATE($AG$5,$B28,$C28),'23SC'!$A$6:$N$231,14,FALSE),0)</f>
        <v>0</v>
      </c>
      <c r="AH28" s="47"/>
    </row>
    <row r="29" spans="1:34" x14ac:dyDescent="0.25">
      <c r="A29" s="509"/>
      <c r="B29" s="54" t="s">
        <v>971</v>
      </c>
      <c r="C29" s="60" t="s">
        <v>972</v>
      </c>
      <c r="D29" s="60" t="s">
        <v>973</v>
      </c>
      <c r="E29" s="61">
        <v>45121</v>
      </c>
      <c r="F29" s="70">
        <v>10</v>
      </c>
      <c r="G29" s="56">
        <f t="shared" si="0"/>
        <v>0</v>
      </c>
      <c r="H29" s="57">
        <f t="shared" si="1"/>
        <v>0</v>
      </c>
      <c r="I29" s="70">
        <f t="shared" si="2"/>
        <v>9</v>
      </c>
      <c r="J29" s="375">
        <f>_xlfn.IFNA(VLOOKUP(CONCATENATE($J$5,$B29,$C29),CAP!$A$6:$N$200,14,FALSE),0)</f>
        <v>0</v>
      </c>
      <c r="K29" s="58">
        <f>_xlfn.IFNA(VLOOKUP(CONCATENATE($K$5,$B29,$C29),ALB!$A$6:$N$200,14,FALSE),0)</f>
        <v>0</v>
      </c>
      <c r="L29" s="58">
        <f>_xlfn.IFNA(VLOOKUP(CONCATENATE($L$5,$B29,$C29),'ESP1'!$A$6:$N$200,14,FALSE),0)</f>
        <v>0</v>
      </c>
      <c r="M29" s="58">
        <f>_xlfn.IFNA(VLOOKUP(CONCATENATE($M$5,$B29,$C29),DARD!$A$6:$N$135,14,FALSE),0)</f>
        <v>0</v>
      </c>
      <c r="N29" s="58">
        <f>_xlfn.IFNA(VLOOKUP(CONCATENATE($N$5,$B29,$C29),AVON!$A$6:$N$144,14,FALSE),0)</f>
        <v>0</v>
      </c>
      <c r="O29" s="58">
        <f>_xlfn.IFNA(VLOOKUP(CONCATENATE($O$5,$B29,$C29),MUR!$A$6:$N$203,14,FALSE),0)</f>
        <v>0</v>
      </c>
      <c r="P29" s="58">
        <f>_xlfn.IFNA(VLOOKUP(CONCATENATE($P$5,$B29,$C29),BAL!$A$6:$N$200,14,FALSE),0)</f>
        <v>0</v>
      </c>
      <c r="Q29" s="58">
        <f>_xlfn.IFNA(VLOOKUP(CONCATENATE($Q$5,$B29,$C29),KAL!$A$6:$N$199,14,FALSE),0)</f>
        <v>0</v>
      </c>
      <c r="R29" s="58">
        <f>_xlfn.IFNA(VLOOKUP(CONCATENATE($R$5,$B29,$C29),KEL!$A$6:$N$200,14,FALSE),0)</f>
        <v>0</v>
      </c>
      <c r="S29" s="58">
        <f>_xlfn.IFNA(VLOOKUP(CONCATENATE($S$5,$B29,$C29),'ESP2'!$A$6:$N$194,14,FALSE),0)</f>
        <v>0</v>
      </c>
      <c r="T29" s="58">
        <f>_xlfn.IFNA(VLOOKUP(CONCATENATE($T$5,$B29,$C29),MOON!$A$6:$N$198,14,FALSE),0)</f>
        <v>0</v>
      </c>
      <c r="U29" s="58">
        <f>_xlfn.IFNA(VLOOKUP(CONCATENATE($U$5,$B29,$C29),DRY!$A$6:$N$198,14,FALSE),0)</f>
        <v>0</v>
      </c>
      <c r="V29" s="58">
        <f>_xlfn.IFNA(VLOOKUP(CONCATENATE($W$5,$B29,$C29),WALL!$A$6:$N$198,14,FALSE),0)</f>
        <v>0</v>
      </c>
      <c r="W29" s="58">
        <f>_xlfn.IFNA(VLOOKUP(CONCATENATE($W$5,$B29,$C29),'23SC'!$A$6:$N$198,14,FALSE),0)</f>
        <v>0</v>
      </c>
      <c r="X29" s="58">
        <f>_xlfn.IFNA(VLOOKUP(CONCATENATE($X$5,$B29,$C29),GID!$A$6:$N$198,14,FALSE),0)</f>
        <v>0</v>
      </c>
      <c r="Y29" s="58">
        <f>_xlfn.IFNA(VLOOKUP(CONCATENATE($Y$5,$B29,$C29),MOON!$A$6:$N$200,14,FALSE),0)</f>
        <v>0</v>
      </c>
      <c r="Z29" s="58">
        <f>_xlfn.IFNA(VLOOKUP(CONCATENATE($Z$5,$B29,$C29),'23SC'!$A$6:$N$200,14,FALSE),0)</f>
        <v>0</v>
      </c>
      <c r="AA29" s="58"/>
      <c r="AB29" s="58"/>
      <c r="AC29" s="58">
        <f>_xlfn.IFNA(VLOOKUP(CONCATENATE($AC$5,$B29,$C29),Spare3!$A$6:$N$198,14,FALSE),0)</f>
        <v>0</v>
      </c>
      <c r="AD29" s="58"/>
      <c r="AE29" s="58">
        <f>_xlfn.IFNA(VLOOKUP(CONCATENATE($AE$5,$B29,$C29),DRY!$A$6:$N$198,14,FALSE),0)</f>
        <v>0</v>
      </c>
      <c r="AF29" s="58">
        <f>_xlfn.IFNA(VLOOKUP(CONCATENATE($AF$5,$B29,$C29),Spare5!$A$6:$N$197,14,FALSE),0)</f>
        <v>0</v>
      </c>
      <c r="AG29" s="59">
        <f>_xlfn.IFNA(VLOOKUP(CONCATENATE($AG$5,$B29,$C29),'23SC'!$A$6:$N$231,14,FALSE),0)</f>
        <v>0</v>
      </c>
      <c r="AH29" s="47"/>
    </row>
    <row r="30" spans="1:34" x14ac:dyDescent="0.25">
      <c r="A30" s="509"/>
      <c r="B30" s="54" t="s">
        <v>842</v>
      </c>
      <c r="C30" s="60" t="s">
        <v>974</v>
      </c>
      <c r="D30" s="60" t="s">
        <v>975</v>
      </c>
      <c r="E30" s="61">
        <v>45124</v>
      </c>
      <c r="F30" s="70">
        <v>12</v>
      </c>
      <c r="G30" s="56">
        <f t="shared" si="0"/>
        <v>0</v>
      </c>
      <c r="H30" s="57">
        <f t="shared" si="1"/>
        <v>0</v>
      </c>
      <c r="I30" s="70">
        <f t="shared" si="2"/>
        <v>9</v>
      </c>
      <c r="J30" s="375">
        <f>_xlfn.IFNA(VLOOKUP(CONCATENATE($J$5,$B30,$C30),CAP!$A$6:$N$200,14,FALSE),0)</f>
        <v>0</v>
      </c>
      <c r="K30" s="58">
        <f>_xlfn.IFNA(VLOOKUP(CONCATENATE($K$5,$B30,$C30),ALB!$A$6:$N$200,14,FALSE),0)</f>
        <v>0</v>
      </c>
      <c r="L30" s="58">
        <f>_xlfn.IFNA(VLOOKUP(CONCATENATE($L$5,$B30,$C30),'ESP1'!$A$6:$N$200,14,FALSE),0)</f>
        <v>0</v>
      </c>
      <c r="M30" s="58">
        <f>_xlfn.IFNA(VLOOKUP(CONCATENATE($M$5,$B30,$C30),DARD!$A$6:$N$135,14,FALSE),0)</f>
        <v>0</v>
      </c>
      <c r="N30" s="58">
        <f>_xlfn.IFNA(VLOOKUP(CONCATENATE($N$5,$B30,$C30),AVON!$A$6:$N$144,14,FALSE),0)</f>
        <v>0</v>
      </c>
      <c r="O30" s="58">
        <f>_xlfn.IFNA(VLOOKUP(CONCATENATE($O$5,$B30,$C30),MUR!$A$6:$N$203,14,FALSE),0)</f>
        <v>0</v>
      </c>
      <c r="P30" s="58">
        <f>_xlfn.IFNA(VLOOKUP(CONCATENATE($P$5,$B30,$C30),BAL!$A$6:$N$200,14,FALSE),0)</f>
        <v>0</v>
      </c>
      <c r="Q30" s="58">
        <f>_xlfn.IFNA(VLOOKUP(CONCATENATE($Q$5,$B30,$C30),KAL!$A$6:$N$199,14,FALSE),0)</f>
        <v>0</v>
      </c>
      <c r="R30" s="58">
        <f>_xlfn.IFNA(VLOOKUP(CONCATENATE($R$5,$B30,$C30),KEL!$A$6:$N$200,14,FALSE),0)</f>
        <v>0</v>
      </c>
      <c r="S30" s="58">
        <f>_xlfn.IFNA(VLOOKUP(CONCATENATE($S$5,$B30,$C30),'ESP2'!$A$6:$N$194,14,FALSE),0)</f>
        <v>0</v>
      </c>
      <c r="T30" s="58">
        <f>_xlfn.IFNA(VLOOKUP(CONCATENATE($T$5,$B30,$C30),MOON!$A$6:$N$198,14,FALSE),0)</f>
        <v>0</v>
      </c>
      <c r="U30" s="58">
        <f>_xlfn.IFNA(VLOOKUP(CONCATENATE($U$5,$B30,$C30),DRY!$A$6:$N$198,14,FALSE),0)</f>
        <v>0</v>
      </c>
      <c r="V30" s="58">
        <f>_xlfn.IFNA(VLOOKUP(CONCATENATE($W$5,$B30,$C30),WALL!$A$6:$N$198,14,FALSE),0)</f>
        <v>0</v>
      </c>
      <c r="W30" s="58">
        <f>_xlfn.IFNA(VLOOKUP(CONCATENATE($W$5,$B30,$C30),'23SC'!$A$6:$N$198,14,FALSE),0)</f>
        <v>0</v>
      </c>
      <c r="X30" s="58">
        <f>_xlfn.IFNA(VLOOKUP(CONCATENATE($X$5,$B30,$C30),GID!$A$6:$N$198,14,FALSE),0)</f>
        <v>0</v>
      </c>
      <c r="Y30" s="58">
        <f>_xlfn.IFNA(VLOOKUP(CONCATENATE($Y$5,$B30,$C30),MOON!$A$6:$N$200,14,FALSE),0)</f>
        <v>0</v>
      </c>
      <c r="Z30" s="58">
        <f>_xlfn.IFNA(VLOOKUP(CONCATENATE($Z$5,$B30,$C30),'23SC'!$A$6:$N$200,14,FALSE),0)</f>
        <v>0</v>
      </c>
      <c r="AA30" s="58"/>
      <c r="AB30" s="58"/>
      <c r="AC30" s="58">
        <f>_xlfn.IFNA(VLOOKUP(CONCATENATE($AC$5,$B30,$C30),Spare3!$A$6:$N$198,14,FALSE),0)</f>
        <v>0</v>
      </c>
      <c r="AD30" s="58"/>
      <c r="AE30" s="58">
        <f>_xlfn.IFNA(VLOOKUP(CONCATENATE($AE$5,$B30,$C30),DRY!$A$6:$N$198,14,FALSE),0)</f>
        <v>0</v>
      </c>
      <c r="AF30" s="58">
        <f>_xlfn.IFNA(VLOOKUP(CONCATENATE($AF$5,$B30,$C30),Spare5!$A$6:$N$197,14,FALSE),0)</f>
        <v>0</v>
      </c>
      <c r="AG30" s="59">
        <f>_xlfn.IFNA(VLOOKUP(CONCATENATE($AG$5,$B30,$C30),'23SC'!$A$6:$N$231,14,FALSE),0)</f>
        <v>0</v>
      </c>
      <c r="AH30" s="47"/>
    </row>
    <row r="31" spans="1:34" x14ac:dyDescent="0.25">
      <c r="A31" s="509"/>
      <c r="B31" s="54" t="s">
        <v>976</v>
      </c>
      <c r="C31" s="60" t="s">
        <v>977</v>
      </c>
      <c r="D31" s="60" t="s">
        <v>978</v>
      </c>
      <c r="E31" s="61">
        <v>45131</v>
      </c>
      <c r="F31" s="70">
        <v>11</v>
      </c>
      <c r="G31" s="56">
        <f t="shared" si="0"/>
        <v>0</v>
      </c>
      <c r="H31" s="57">
        <f t="shared" si="1"/>
        <v>0</v>
      </c>
      <c r="I31" s="70">
        <f t="shared" si="2"/>
        <v>9</v>
      </c>
      <c r="J31" s="375">
        <f>_xlfn.IFNA(VLOOKUP(CONCATENATE($J$5,$B31,$C31),CAP!$A$6:$N$200,14,FALSE),0)</f>
        <v>0</v>
      </c>
      <c r="K31" s="58">
        <f>_xlfn.IFNA(VLOOKUP(CONCATENATE($K$5,$B31,$C31),ALB!$A$6:$N$200,14,FALSE),0)</f>
        <v>0</v>
      </c>
      <c r="L31" s="58">
        <f>_xlfn.IFNA(VLOOKUP(CONCATENATE($L$5,$B31,$C31),'ESP1'!$A$6:$N$200,14,FALSE),0)</f>
        <v>0</v>
      </c>
      <c r="M31" s="58">
        <f>_xlfn.IFNA(VLOOKUP(CONCATENATE($M$5,$B31,$C31),DARD!$A$6:$N$135,14,FALSE),0)</f>
        <v>0</v>
      </c>
      <c r="N31" s="58">
        <f>_xlfn.IFNA(VLOOKUP(CONCATENATE($N$5,$B31,$C31),AVON!$A$6:$N$144,14,FALSE),0)</f>
        <v>0</v>
      </c>
      <c r="O31" s="58">
        <f>_xlfn.IFNA(VLOOKUP(CONCATENATE($O$5,$B31,$C31),MUR!$A$6:$N$203,14,FALSE),0)</f>
        <v>0</v>
      </c>
      <c r="P31" s="58">
        <f>_xlfn.IFNA(VLOOKUP(CONCATENATE($P$5,$B31,$C31),BAL!$A$6:$N$200,14,FALSE),0)</f>
        <v>0</v>
      </c>
      <c r="Q31" s="58">
        <f>_xlfn.IFNA(VLOOKUP(CONCATENATE($Q$5,$B31,$C31),KAL!$A$6:$N$199,14,FALSE),0)</f>
        <v>0</v>
      </c>
      <c r="R31" s="58">
        <f>_xlfn.IFNA(VLOOKUP(CONCATENATE($R$5,$B31,$C31),KEL!$A$6:$N$200,14,FALSE),0)</f>
        <v>0</v>
      </c>
      <c r="S31" s="58">
        <f>_xlfn.IFNA(VLOOKUP(CONCATENATE($S$5,$B31,$C31),'ESP2'!$A$6:$N$194,14,FALSE),0)</f>
        <v>0</v>
      </c>
      <c r="T31" s="58">
        <f>_xlfn.IFNA(VLOOKUP(CONCATENATE($T$5,$B31,$C31),MOON!$A$6:$N$198,14,FALSE),0)</f>
        <v>0</v>
      </c>
      <c r="U31" s="58">
        <f>_xlfn.IFNA(VLOOKUP(CONCATENATE($U$5,$B31,$C31),DRY!$A$6:$N$198,14,FALSE),0)</f>
        <v>0</v>
      </c>
      <c r="V31" s="58">
        <f>_xlfn.IFNA(VLOOKUP(CONCATENATE($W$5,$B31,$C31),WALL!$A$6:$N$198,14,FALSE),0)</f>
        <v>0</v>
      </c>
      <c r="W31" s="58">
        <f>_xlfn.IFNA(VLOOKUP(CONCATENATE($W$5,$B31,$C31),'23SC'!$A$6:$N$198,14,FALSE),0)</f>
        <v>0</v>
      </c>
      <c r="X31" s="58">
        <f>_xlfn.IFNA(VLOOKUP(CONCATENATE($X$5,$B31,$C31),GID!$A$6:$N$198,14,FALSE),0)</f>
        <v>0</v>
      </c>
      <c r="Y31" s="58">
        <f>_xlfn.IFNA(VLOOKUP(CONCATENATE($Y$5,$B31,$C31),MOON!$A$6:$N$200,14,FALSE),0)</f>
        <v>0</v>
      </c>
      <c r="Z31" s="58">
        <f>_xlfn.IFNA(VLOOKUP(CONCATENATE($Z$5,$B31,$C31),'23SC'!$A$6:$N$200,14,FALSE),0)</f>
        <v>0</v>
      </c>
      <c r="AA31" s="58"/>
      <c r="AB31" s="58"/>
      <c r="AC31" s="58">
        <f>_xlfn.IFNA(VLOOKUP(CONCATENATE($AC$5,$B31,$C31),Spare3!$A$6:$N$198,14,FALSE),0)</f>
        <v>0</v>
      </c>
      <c r="AD31" s="58"/>
      <c r="AE31" s="58"/>
      <c r="AF31" s="58">
        <f>_xlfn.IFNA(VLOOKUP(CONCATENATE($AF$5,$B31,$C31),Spare5!$A$6:$N$197,14,FALSE),0)</f>
        <v>0</v>
      </c>
      <c r="AG31" s="59">
        <f>_xlfn.IFNA(VLOOKUP(CONCATENATE($AG$5,$B31,$C31),'23SC'!$A$6:$N$231,14,FALSE),0)</f>
        <v>0</v>
      </c>
      <c r="AH31" s="46"/>
    </row>
    <row r="32" spans="1:34" x14ac:dyDescent="0.25">
      <c r="A32" s="509"/>
      <c r="B32" s="54"/>
      <c r="C32" s="60"/>
      <c r="D32" s="60"/>
      <c r="E32" s="61"/>
      <c r="F32" s="70"/>
      <c r="G32" s="56"/>
      <c r="H32" s="57"/>
      <c r="I32" s="70"/>
      <c r="J32" s="375">
        <f>_xlfn.IFNA(VLOOKUP(CONCATENATE($J$5,$B32,$C32),CAP!$A$6:$N$200,14,FALSE),0)</f>
        <v>0</v>
      </c>
      <c r="K32" s="58">
        <f>_xlfn.IFNA(VLOOKUP(CONCATENATE($K$5,$B32,$C32),ALB!$A$6:$N$200,14,FALSE),0)</f>
        <v>0</v>
      </c>
      <c r="L32" s="58">
        <f>_xlfn.IFNA(VLOOKUP(CONCATENATE($L$5,$B32,$C32),'ESP1'!$A$6:$N$200,14,FALSE),0)</f>
        <v>0</v>
      </c>
      <c r="M32" s="58">
        <f>_xlfn.IFNA(VLOOKUP(CONCATENATE($M$5,$B32,$C32),DARD!$A$6:$N$135,14,FALSE),0)</f>
        <v>0</v>
      </c>
      <c r="N32" s="58">
        <f>_xlfn.IFNA(VLOOKUP(CONCATENATE($N$5,$B32,$C32),AVON!$A$6:$N$144,14,FALSE),0)</f>
        <v>0</v>
      </c>
      <c r="O32" s="58">
        <f>_xlfn.IFNA(VLOOKUP(CONCATENATE($O$5,$B32,$C32),MUR!$A$6:$N$203,14,FALSE),0)</f>
        <v>0</v>
      </c>
      <c r="P32" s="58">
        <f>_xlfn.IFNA(VLOOKUP(CONCATENATE($P$5,$B32,$C32),BAL!$A$6:$N$200,14,FALSE),0)</f>
        <v>0</v>
      </c>
      <c r="Q32" s="58">
        <f>_xlfn.IFNA(VLOOKUP(CONCATENATE($Q$5,$B32,$C32),KAL!$A$6:$N$199,14,FALSE),0)</f>
        <v>0</v>
      </c>
      <c r="R32" s="58">
        <f>_xlfn.IFNA(VLOOKUP(CONCATENATE($R$5,$B32,$C32),KEL!$A$6:$N$200,14,FALSE),0)</f>
        <v>0</v>
      </c>
      <c r="S32" s="58">
        <f>_xlfn.IFNA(VLOOKUP(CONCATENATE($S$5,$B32,$C32),'ESP2'!$A$6:$N$194,14,FALSE),0)</f>
        <v>0</v>
      </c>
      <c r="T32" s="58">
        <f>_xlfn.IFNA(VLOOKUP(CONCATENATE($T$5,$B32,$C32),MOON!$A$6:$N$198,14,FALSE),0)</f>
        <v>0</v>
      </c>
      <c r="U32" s="58">
        <f>_xlfn.IFNA(VLOOKUP(CONCATENATE($U$5,$B32,$C32),DRY!$A$6:$N$198,14,FALSE),0)</f>
        <v>0</v>
      </c>
      <c r="V32" s="58">
        <f>_xlfn.IFNA(VLOOKUP(CONCATENATE($W$5,$B32,$C32),WALL!$A$6:$N$198,14,FALSE),0)</f>
        <v>0</v>
      </c>
      <c r="W32" s="58">
        <f>_xlfn.IFNA(VLOOKUP(CONCATENATE($W$5,$B32,$C32),'23SC'!$A$6:$N$198,14,FALSE),0)</f>
        <v>0</v>
      </c>
      <c r="X32" s="58">
        <f>_xlfn.IFNA(VLOOKUP(CONCATENATE($X$5,$B32,$C32),GID!$A$6:$N$198,14,FALSE),0)</f>
        <v>0</v>
      </c>
      <c r="Y32" s="58">
        <f>_xlfn.IFNA(VLOOKUP(CONCATENATE($Y$5,$B32,$C32),MOON!$A$6:$N$200,14,FALSE),0)</f>
        <v>0</v>
      </c>
      <c r="Z32" s="58">
        <f>_xlfn.IFNA(VLOOKUP(CONCATENATE($Z$5,$B32,$C32),'23SC'!$A$6:$N$200,14,FALSE),0)</f>
        <v>0</v>
      </c>
      <c r="AA32" s="58"/>
      <c r="AB32" s="58"/>
      <c r="AC32" s="58">
        <f>_xlfn.IFNA(VLOOKUP(CONCATENATE($AC$5,$B32,$C32),Spare3!$A$6:$N$198,14,FALSE),0)</f>
        <v>0</v>
      </c>
      <c r="AD32" s="58"/>
      <c r="AE32" s="58"/>
      <c r="AF32" s="58">
        <f>_xlfn.IFNA(VLOOKUP(CONCATENATE($AF$5,$B32,$C32),Spare5!$A$6:$N$197,14,FALSE),0)</f>
        <v>0</v>
      </c>
      <c r="AG32" s="59">
        <f>_xlfn.IFNA(VLOOKUP(CONCATENATE($AG$5,$B32,$C32),'23SC'!$A$6:$N$231,14,FALSE),0)</f>
        <v>0</v>
      </c>
      <c r="AH32" s="46"/>
    </row>
    <row r="33" spans="1:34" x14ac:dyDescent="0.25">
      <c r="A33" s="509"/>
      <c r="B33" s="54"/>
      <c r="C33" s="60"/>
      <c r="D33" s="60"/>
      <c r="E33" s="61"/>
      <c r="F33" s="70"/>
      <c r="G33" s="56"/>
      <c r="H33" s="57"/>
      <c r="I33" s="70"/>
      <c r="J33" s="375">
        <f>_xlfn.IFNA(VLOOKUP(CONCATENATE($J$5,$B33,$C33),CAP!$A$6:$N$200,14,FALSE),0)</f>
        <v>0</v>
      </c>
      <c r="K33" s="58">
        <f>_xlfn.IFNA(VLOOKUP(CONCATENATE($K$5,$B33,$C33),ALB!$A$6:$N$200,14,FALSE),0)</f>
        <v>0</v>
      </c>
      <c r="L33" s="58">
        <f>_xlfn.IFNA(VLOOKUP(CONCATENATE($L$5,$B33,$C33),'ESP1'!$A$6:$N$200,14,FALSE),0)</f>
        <v>0</v>
      </c>
      <c r="M33" s="58">
        <f>_xlfn.IFNA(VLOOKUP(CONCATENATE($M$5,$B33,$C33),DARD!$A$6:$N$135,14,FALSE),0)</f>
        <v>0</v>
      </c>
      <c r="N33" s="58">
        <f>_xlfn.IFNA(VLOOKUP(CONCATENATE($N$5,$B33,$C33),AVON!$A$6:$N$144,14,FALSE),0)</f>
        <v>0</v>
      </c>
      <c r="O33" s="58">
        <f>_xlfn.IFNA(VLOOKUP(CONCATENATE($O$5,$B33,$C33),MUR!$A$6:$N$203,14,FALSE),0)</f>
        <v>0</v>
      </c>
      <c r="P33" s="58">
        <f>_xlfn.IFNA(VLOOKUP(CONCATENATE($P$5,$B33,$C33),BAL!$A$6:$N$200,14,FALSE),0)</f>
        <v>0</v>
      </c>
      <c r="Q33" s="58">
        <f>_xlfn.IFNA(VLOOKUP(CONCATENATE($Q$5,$B33,$C33),KAL!$A$6:$N$199,14,FALSE),0)</f>
        <v>0</v>
      </c>
      <c r="R33" s="58">
        <f>_xlfn.IFNA(VLOOKUP(CONCATENATE($R$5,$B33,$C33),KEL!$A$6:$N$200,14,FALSE),0)</f>
        <v>0</v>
      </c>
      <c r="S33" s="58">
        <f>_xlfn.IFNA(VLOOKUP(CONCATENATE($S$5,$B33,$C33),'ESP2'!$A$6:$N$194,14,FALSE),0)</f>
        <v>0</v>
      </c>
      <c r="T33" s="58">
        <f>_xlfn.IFNA(VLOOKUP(CONCATENATE($T$5,$B33,$C33),MOON!$A$6:$N$198,14,FALSE),0)</f>
        <v>0</v>
      </c>
      <c r="U33" s="58">
        <f>_xlfn.IFNA(VLOOKUP(CONCATENATE($U$5,$B33,$C33),DRY!$A$6:$N$198,14,FALSE),0)</f>
        <v>0</v>
      </c>
      <c r="V33" s="58">
        <f>_xlfn.IFNA(VLOOKUP(CONCATENATE($W$5,$B33,$C33),WALL!$A$6:$N$198,14,FALSE),0)</f>
        <v>0</v>
      </c>
      <c r="W33" s="58">
        <f>_xlfn.IFNA(VLOOKUP(CONCATENATE($W$5,$B33,$C33),'23SC'!$A$6:$N$198,14,FALSE),0)</f>
        <v>0</v>
      </c>
      <c r="X33" s="58">
        <f>_xlfn.IFNA(VLOOKUP(CONCATENATE($X$5,$B33,$C33),GID!$A$6:$N$198,14,FALSE),0)</f>
        <v>0</v>
      </c>
      <c r="Y33" s="58">
        <f>_xlfn.IFNA(VLOOKUP(CONCATENATE($Y$5,$B33,$C33),MOON!$A$6:$N$200,14,FALSE),0)</f>
        <v>0</v>
      </c>
      <c r="Z33" s="58">
        <f>_xlfn.IFNA(VLOOKUP(CONCATENATE($Z$5,$B33,$C33),'23SC'!$A$6:$N$200,14,FALSE),0)</f>
        <v>0</v>
      </c>
      <c r="AA33" s="58"/>
      <c r="AB33" s="58"/>
      <c r="AC33" s="58">
        <f>_xlfn.IFNA(VLOOKUP(CONCATENATE($AC$5,$B33,$C33),Spare3!$A$6:$N$198,14,FALSE),0)</f>
        <v>0</v>
      </c>
      <c r="AD33" s="58"/>
      <c r="AE33" s="58"/>
      <c r="AF33" s="58">
        <f>_xlfn.IFNA(VLOOKUP(CONCATENATE($AF$5,$B33,$C33),Spare5!$A$6:$N$197,14,FALSE),0)</f>
        <v>0</v>
      </c>
      <c r="AG33" s="59">
        <f>_xlfn.IFNA(VLOOKUP(CONCATENATE($AG$5,$B33,$C33),'23SC'!$A$6:$N$231,14,FALSE),0)</f>
        <v>0</v>
      </c>
      <c r="AH33" s="46"/>
    </row>
    <row r="34" spans="1:34" x14ac:dyDescent="0.25">
      <c r="A34" s="509"/>
      <c r="B34" s="54"/>
      <c r="C34" s="60"/>
      <c r="D34" s="60"/>
      <c r="E34" s="61"/>
      <c r="F34" s="70"/>
      <c r="G34" s="56"/>
      <c r="H34" s="57"/>
      <c r="I34" s="70"/>
      <c r="J34" s="375">
        <f>_xlfn.IFNA(VLOOKUP(CONCATENATE($J$5,$B34,$C34),CAP!$A$6:$N$200,14,FALSE),0)</f>
        <v>0</v>
      </c>
      <c r="K34" s="58">
        <f>_xlfn.IFNA(VLOOKUP(CONCATENATE($K$5,$B34,$C34),ALB!$A$6:$N$200,14,FALSE),0)</f>
        <v>0</v>
      </c>
      <c r="L34" s="58">
        <f>_xlfn.IFNA(VLOOKUP(CONCATENATE($L$5,$B34,$C34),'ESP1'!$A$6:$N$200,14,FALSE),0)</f>
        <v>0</v>
      </c>
      <c r="M34" s="58">
        <f>_xlfn.IFNA(VLOOKUP(CONCATENATE($M$5,$B34,$C34),DARD!$A$6:$N$135,14,FALSE),0)</f>
        <v>0</v>
      </c>
      <c r="N34" s="58">
        <f>_xlfn.IFNA(VLOOKUP(CONCATENATE($N$5,$B34,$C34),AVON!$A$6:$N$144,14,FALSE),0)</f>
        <v>0</v>
      </c>
      <c r="O34" s="58">
        <f>_xlfn.IFNA(VLOOKUP(CONCATENATE($O$5,$B34,$C34),MUR!$A$6:$N$203,14,FALSE),0)</f>
        <v>0</v>
      </c>
      <c r="P34" s="58">
        <f>_xlfn.IFNA(VLOOKUP(CONCATENATE($P$5,$B34,$C34),BAL!$A$6:$N$200,14,FALSE),0)</f>
        <v>0</v>
      </c>
      <c r="Q34" s="58">
        <f>_xlfn.IFNA(VLOOKUP(CONCATENATE($Q$5,$B34,$C34),KAL!$A$6:$N$199,14,FALSE),0)</f>
        <v>0</v>
      </c>
      <c r="R34" s="58">
        <f>_xlfn.IFNA(VLOOKUP(CONCATENATE($R$5,$B34,$C34),KEL!$A$6:$N$200,14,FALSE),0)</f>
        <v>0</v>
      </c>
      <c r="S34" s="58">
        <f>_xlfn.IFNA(VLOOKUP(CONCATENATE($S$5,$B34,$C34),'ESP2'!$A$6:$N$194,14,FALSE),0)</f>
        <v>0</v>
      </c>
      <c r="T34" s="58">
        <f>_xlfn.IFNA(VLOOKUP(CONCATENATE($T$5,$B34,$C34),MOON!$A$6:$N$198,14,FALSE),0)</f>
        <v>0</v>
      </c>
      <c r="U34" s="58">
        <f>_xlfn.IFNA(VLOOKUP(CONCATENATE($U$5,$B34,$C34),DRY!$A$6:$N$198,14,FALSE),0)</f>
        <v>0</v>
      </c>
      <c r="V34" s="58">
        <f>_xlfn.IFNA(VLOOKUP(CONCATENATE($W$5,$B34,$C34),WALL!$A$6:$N$198,14,FALSE),0)</f>
        <v>0</v>
      </c>
      <c r="W34" s="58">
        <f>_xlfn.IFNA(VLOOKUP(CONCATENATE($W$5,$B34,$C34),'23SC'!$A$6:$N$198,14,FALSE),0)</f>
        <v>0</v>
      </c>
      <c r="X34" s="58">
        <f>_xlfn.IFNA(VLOOKUP(CONCATENATE($X$5,$B34,$C34),GID!$A$6:$N$198,14,FALSE),0)</f>
        <v>0</v>
      </c>
      <c r="Y34" s="58">
        <f>_xlfn.IFNA(VLOOKUP(CONCATENATE($Y$5,$B34,$C34),MOON!$A$6:$N$200,14,FALSE),0)</f>
        <v>0</v>
      </c>
      <c r="Z34" s="58"/>
      <c r="AA34" s="58"/>
      <c r="AB34" s="58"/>
      <c r="AC34" s="58">
        <f>_xlfn.IFNA(VLOOKUP(CONCATENATE($AC$5,$B34,$C34),Spare3!$A$6:$N$198,14,FALSE),0)</f>
        <v>0</v>
      </c>
      <c r="AD34" s="58"/>
      <c r="AE34" s="58"/>
      <c r="AF34" s="58">
        <f>_xlfn.IFNA(VLOOKUP(CONCATENATE($AF$5,$B34,$C34),Spare5!$A$6:$N$197,14,FALSE),0)</f>
        <v>0</v>
      </c>
      <c r="AG34" s="59">
        <f>_xlfn.IFNA(VLOOKUP(CONCATENATE($AG$5,$B34,$C34),'23SC'!$A$6:$N$231,14,FALSE),0)</f>
        <v>0</v>
      </c>
      <c r="AH34" s="46"/>
    </row>
    <row r="35" spans="1:34" x14ac:dyDescent="0.25">
      <c r="A35" s="509"/>
      <c r="B35" s="54"/>
      <c r="C35" s="60"/>
      <c r="D35" s="60"/>
      <c r="E35" s="61"/>
      <c r="F35" s="70"/>
      <c r="G35" s="56"/>
      <c r="H35" s="57"/>
      <c r="I35" s="70"/>
      <c r="J35" s="375">
        <f>_xlfn.IFNA(VLOOKUP(CONCATENATE($J$5,$B35,$C35),CAP!$A$6:$N$200,14,FALSE),0)</f>
        <v>0</v>
      </c>
      <c r="K35" s="58">
        <f>_xlfn.IFNA(VLOOKUP(CONCATENATE($K$5,$B35,$C35),ALB!$A$6:$N$200,14,FALSE),0)</f>
        <v>0</v>
      </c>
      <c r="L35" s="58">
        <f>_xlfn.IFNA(VLOOKUP(CONCATENATE($L$5,$B35,$C35),'ESP1'!$A$6:$N$200,14,FALSE),0)</f>
        <v>0</v>
      </c>
      <c r="M35" s="58">
        <f>_xlfn.IFNA(VLOOKUP(CONCATENATE($M$5,$B35,$C35),DARD!$A$6:$N$135,14,FALSE),0)</f>
        <v>0</v>
      </c>
      <c r="N35" s="58">
        <f>_xlfn.IFNA(VLOOKUP(CONCATENATE($N$5,$B35,$C35),AVON!$A$6:$N$144,14,FALSE),0)</f>
        <v>0</v>
      </c>
      <c r="O35" s="58">
        <f>_xlfn.IFNA(VLOOKUP(CONCATENATE($O$5,$B35,$C35),MUR!$A$6:$N$203,14,FALSE),0)</f>
        <v>0</v>
      </c>
      <c r="P35" s="58">
        <f>_xlfn.IFNA(VLOOKUP(CONCATENATE($P$5,$B35,$C35),BAL!$A$6:$N$200,14,FALSE),0)</f>
        <v>0</v>
      </c>
      <c r="Q35" s="58">
        <f>_xlfn.IFNA(VLOOKUP(CONCATENATE($Q$5,$B35,$C35),KAL!$A$6:$N$199,14,FALSE),0)</f>
        <v>0</v>
      </c>
      <c r="R35" s="58">
        <f>_xlfn.IFNA(VLOOKUP(CONCATENATE($R$5,$B35,$C35),KEL!$A$6:$N$200,14,FALSE),0)</f>
        <v>0</v>
      </c>
      <c r="S35" s="58">
        <f>_xlfn.IFNA(VLOOKUP(CONCATENATE($S$5,$B35,$C35),'ESP2'!$A$6:$N$194,14,FALSE),0)</f>
        <v>0</v>
      </c>
      <c r="T35" s="58">
        <f>_xlfn.IFNA(VLOOKUP(CONCATENATE($T$5,$B35,$C35),MOON!$A$6:$N$198,14,FALSE),0)</f>
        <v>0</v>
      </c>
      <c r="U35" s="58">
        <f>_xlfn.IFNA(VLOOKUP(CONCATENATE($U$5,$B35,$C35),DRY!$A$8:$N$198,14,FALSE),0)</f>
        <v>0</v>
      </c>
      <c r="V35" s="58">
        <f>_xlfn.IFNA(VLOOKUP(CONCATENATE($W$5,$B35,$C35),WALL!$A$6:$N$198,14,FALSE),0)</f>
        <v>0</v>
      </c>
      <c r="W35" s="58">
        <f>_xlfn.IFNA(VLOOKUP(CONCATENATE($W$5,$B35,$C35),'23SC'!$A$6:$N$198,14,FALSE),0)</f>
        <v>0</v>
      </c>
      <c r="X35" s="58">
        <f>_xlfn.IFNA(VLOOKUP(CONCATENATE($X$5,$B35,$C35),GID!$A$6:$N$198,14,FALSE),0)</f>
        <v>0</v>
      </c>
      <c r="Y35" s="58">
        <f>_xlfn.IFNA(VLOOKUP(CONCATENATE($Y$5,$B35,$C35),MOON!$A$6:$N$200,14,FALSE),0)</f>
        <v>0</v>
      </c>
      <c r="Z35" s="58"/>
      <c r="AA35" s="58"/>
      <c r="AB35" s="58"/>
      <c r="AC35" s="58">
        <f>_xlfn.IFNA(VLOOKUP(CONCATENATE($AC$5,$B35,$C35),Spare3!$A$6:$N$198,14,FALSE),0)</f>
        <v>0</v>
      </c>
      <c r="AD35" s="58"/>
      <c r="AE35" s="58"/>
      <c r="AF35" s="58">
        <f>_xlfn.IFNA(VLOOKUP(CONCATENATE($AF$5,$B35,$C35),Spare5!$A$6:$N$197,14,FALSE),0)</f>
        <v>0</v>
      </c>
      <c r="AG35" s="59">
        <f>_xlfn.IFNA(VLOOKUP(CONCATENATE($AG$5,$B35,$C35),'23SC'!$A$6:$N$231,14,FALSE),0)</f>
        <v>0</v>
      </c>
      <c r="AH35" s="46"/>
    </row>
    <row r="36" spans="1:34" x14ac:dyDescent="0.25">
      <c r="A36" s="509"/>
      <c r="B36" s="54"/>
      <c r="C36" s="60"/>
      <c r="D36" s="60"/>
      <c r="E36" s="61"/>
      <c r="F36" s="70"/>
      <c r="G36" s="56"/>
      <c r="H36" s="57"/>
      <c r="I36" s="70"/>
      <c r="J36" s="375">
        <f>_xlfn.IFNA(VLOOKUP(CONCATENATE($J$5,$B36,$C36),CAP!$A$6:$N$200,14,FALSE),0)</f>
        <v>0</v>
      </c>
      <c r="K36" s="58">
        <f>_xlfn.IFNA(VLOOKUP(CONCATENATE($K$5,$B36,$C36),ALB!$A$6:$N$200,14,FALSE),0)</f>
        <v>0</v>
      </c>
      <c r="L36" s="58">
        <f>_xlfn.IFNA(VLOOKUP(CONCATENATE($L$5,$B36,$C36),'ESP1'!$A$6:$N$200,14,FALSE),0)</f>
        <v>0</v>
      </c>
      <c r="M36" s="58">
        <f>_xlfn.IFNA(VLOOKUP(CONCATENATE($M$5,$B36,$C36),DARD!$A$6:$N$135,14,FALSE),0)</f>
        <v>0</v>
      </c>
      <c r="N36" s="58">
        <f>_xlfn.IFNA(VLOOKUP(CONCATENATE($N$5,$B36,$C36),AVON!$A$6:$N$144,14,FALSE),0)</f>
        <v>0</v>
      </c>
      <c r="O36" s="58">
        <f>_xlfn.IFNA(VLOOKUP(CONCATENATE($O$5,$B36,$C36),MUR!$A$6:$N$203,14,FALSE),0)</f>
        <v>0</v>
      </c>
      <c r="P36" s="58">
        <f>_xlfn.IFNA(VLOOKUP(CONCATENATE($P$5,$B36,$C36),BAL!$A$6:$N$200,14,FALSE),0)</f>
        <v>0</v>
      </c>
      <c r="Q36" s="58">
        <f>_xlfn.IFNA(VLOOKUP(CONCATENATE($Q$5,$B36,$C36),KAL!$A$6:$N$199,14,FALSE),0)</f>
        <v>0</v>
      </c>
      <c r="R36" s="58">
        <f>_xlfn.IFNA(VLOOKUP(CONCATENATE($R$5,$B36,$C36),KEL!$A$6:$N$200,14,FALSE),0)</f>
        <v>0</v>
      </c>
      <c r="S36" s="58">
        <f>_xlfn.IFNA(VLOOKUP(CONCATENATE($S$5,$B36,$C36),'ESP2'!$A$6:$N$194,14,FALSE),0)</f>
        <v>0</v>
      </c>
      <c r="T36" s="58">
        <f>_xlfn.IFNA(VLOOKUP(CONCATENATE($T$5,$B36,$C36),MOON!$A$6:$N$198,14,FALSE),0)</f>
        <v>0</v>
      </c>
      <c r="U36" s="58">
        <f>_xlfn.IFNA(VLOOKUP(CONCATENATE($U$5,$B36,$C36),DRY!$A$8:$N$198,14,FALSE),0)</f>
        <v>0</v>
      </c>
      <c r="V36" s="58">
        <f>_xlfn.IFNA(VLOOKUP(CONCATENATE($W$5,$B36,$C36),WALL!$A$6:$N$198,14,FALSE),0)</f>
        <v>0</v>
      </c>
      <c r="W36" s="203">
        <f>_xlfn.IFNA(VLOOKUP(CONCATENATE($W$5,$B36,$C36),'23SC'!$A$6:$N$198,14,FALSE),0)</f>
        <v>0</v>
      </c>
      <c r="X36" s="58">
        <f>_xlfn.IFNA(VLOOKUP(CONCATENATE($X$5,$B36,$C36),'ESP2'!$A$6:$N$191,14,FALSE),0)</f>
        <v>0</v>
      </c>
      <c r="Y36" s="58">
        <f>_xlfn.IFNA(VLOOKUP(CONCATENATE($Y$5,$B36,$C36),MOON!$A$6:$N$200,14,FALSE),0)</f>
        <v>0</v>
      </c>
      <c r="Z36" s="58"/>
      <c r="AA36" s="58"/>
      <c r="AB36" s="58"/>
      <c r="AC36" s="58">
        <f>_xlfn.IFNA(VLOOKUP(CONCATENATE($AC$5,$B36,$C36),Spare3!$A$6:$N$198,14,FALSE),0)</f>
        <v>0</v>
      </c>
      <c r="AD36" s="58"/>
      <c r="AE36" s="58"/>
      <c r="AF36" s="58">
        <f>_xlfn.IFNA(VLOOKUP(CONCATENATE($AF$5,$B36,$C36),Spare5!$A$6:$N$197,14,FALSE),0)</f>
        <v>0</v>
      </c>
      <c r="AG36" s="59">
        <f>_xlfn.IFNA(VLOOKUP(CONCATENATE($AG$5,$B36,$C36),'23SC'!$A$6:$N$231,14,FALSE),0)</f>
        <v>0</v>
      </c>
      <c r="AH36" s="46"/>
    </row>
    <row r="37" spans="1:34" x14ac:dyDescent="0.25">
      <c r="A37" s="509"/>
      <c r="B37" s="54"/>
      <c r="C37" s="60"/>
      <c r="D37" s="60"/>
      <c r="E37" s="61"/>
      <c r="F37" s="70"/>
      <c r="G37" s="56"/>
      <c r="H37" s="57"/>
      <c r="I37" s="70"/>
      <c r="J37" s="375">
        <f>_xlfn.IFNA(VLOOKUP(CONCATENATE($J$5,$B37,$C37),CAP!$A$6:$N$200,14,FALSE),0)</f>
        <v>0</v>
      </c>
      <c r="K37" s="58">
        <f>_xlfn.IFNA(VLOOKUP(CONCATENATE($K$5,$B37,$C37),ALB!$A$6:$N$200,14,FALSE),0)</f>
        <v>0</v>
      </c>
      <c r="L37" s="58">
        <f>_xlfn.IFNA(VLOOKUP(CONCATENATE($L$5,$B37,$C37),'ESP1'!$A$6:$N$200,14,FALSE),0)</f>
        <v>0</v>
      </c>
      <c r="M37" s="58">
        <f>_xlfn.IFNA(VLOOKUP(CONCATENATE($M$5,$B37,$C37),DARD!$A$6:$N$135,14,FALSE),0)</f>
        <v>0</v>
      </c>
      <c r="N37" s="58">
        <f>_xlfn.IFNA(VLOOKUP(CONCATENATE($N$5,$B37,$C37),AVON!$A$6:$N$144,14,FALSE),0)</f>
        <v>0</v>
      </c>
      <c r="O37" s="58">
        <f>_xlfn.IFNA(VLOOKUP(CONCATENATE($O$5,$B37,$C37),MUR!$A$6:$N$203,14,FALSE),0)</f>
        <v>0</v>
      </c>
      <c r="P37" s="58">
        <f>_xlfn.IFNA(VLOOKUP(CONCATENATE($P$5,$B37,$C37),BAL!$A$6:$N$200,14,FALSE),0)</f>
        <v>0</v>
      </c>
      <c r="Q37" s="58">
        <f>_xlfn.IFNA(VLOOKUP(CONCATENATE($Q$5,$B37,$C37),KAL!$A$6:$N$199,14,FALSE),0)</f>
        <v>0</v>
      </c>
      <c r="R37" s="58">
        <f>_xlfn.IFNA(VLOOKUP(CONCATENATE($R$5,$B37,$C37),KEL!$A$6:$N$200,14,FALSE),0)</f>
        <v>0</v>
      </c>
      <c r="S37" s="58">
        <f>_xlfn.IFNA(VLOOKUP(CONCATENATE($S$5,$B37,$C37),'ESP2'!$A$6:$N$194,14,FALSE),0)</f>
        <v>0</v>
      </c>
      <c r="T37" s="58">
        <f>_xlfn.IFNA(VLOOKUP(CONCATENATE($T$5,$B37,$C37),MOON!$A$6:$N$198,14,FALSE),0)</f>
        <v>0</v>
      </c>
      <c r="U37" s="58">
        <f>_xlfn.IFNA(VLOOKUP(CONCATENATE($U$5,$B37,$C37),DRY!$A$8:$N$198,14,FALSE),0)</f>
        <v>0</v>
      </c>
      <c r="V37" s="58">
        <f>_xlfn.IFNA(VLOOKUP(CONCATENATE($W$5,$B37,$C37),WALL!$A$6:$N$198,14,FALSE),0)</f>
        <v>0</v>
      </c>
      <c r="W37" s="58">
        <f>_xlfn.IFNA(VLOOKUP(CONCATENATE($W$5,$B37,$C37),[1]PCWA!$A$6:$N$198,14,FALSE),0)</f>
        <v>0</v>
      </c>
      <c r="X37" s="58">
        <f>_xlfn.IFNA(VLOOKUP(CONCATENATE($X$5,$B37,$C37),KEL!$A$6:$N$195,14,FALSE),0)</f>
        <v>0</v>
      </c>
      <c r="Y37" s="58">
        <f>_xlfn.IFNA(VLOOKUP(CONCATENATE($Y$5,$B37,$C37),GID!$A$6:$N$200,14,FALSE),0)</f>
        <v>0</v>
      </c>
      <c r="Z37" s="58"/>
      <c r="AA37" s="58"/>
      <c r="AB37" s="58"/>
      <c r="AC37" s="58">
        <f>_xlfn.IFNA(VLOOKUP(CONCATENATE($AC$5,$B37,$C37),Spare3!$A$6:$N$198,14,FALSE),0)</f>
        <v>0</v>
      </c>
      <c r="AD37" s="58"/>
      <c r="AE37" s="58"/>
      <c r="AF37" s="58">
        <f>_xlfn.IFNA(VLOOKUP(CONCATENATE($AF$5,$B37,$C37),Spare5!$A$6:$N$197,14,FALSE),0)</f>
        <v>0</v>
      </c>
      <c r="AG37" s="59">
        <f>_xlfn.IFNA(VLOOKUP(CONCATENATE($AG$5,$B37,$C37),'23SC'!$A$6:$N$231,14,FALSE),0)</f>
        <v>0</v>
      </c>
      <c r="AH37" s="46"/>
    </row>
    <row r="38" spans="1:34" x14ac:dyDescent="0.25">
      <c r="A38" s="509"/>
      <c r="B38" s="54"/>
      <c r="C38" s="60"/>
      <c r="D38" s="60"/>
      <c r="E38" s="61"/>
      <c r="F38" s="70"/>
      <c r="G38" s="56"/>
      <c r="H38" s="57"/>
      <c r="I38" s="70"/>
      <c r="J38" s="375">
        <f>_xlfn.IFNA(VLOOKUP(CONCATENATE($J$5,$B38,$C38),CAP!$A$6:$N$200,14,FALSE),0)</f>
        <v>0</v>
      </c>
      <c r="K38" s="58">
        <f>_xlfn.IFNA(VLOOKUP(CONCATENATE($K$5,$B38,$C38),ALB!$A$6:$N$200,14,FALSE),0)</f>
        <v>0</v>
      </c>
      <c r="L38" s="58">
        <f>_xlfn.IFNA(VLOOKUP(CONCATENATE($L$5,$B38,$C38),'ESP1'!$A$6:$N$200,14,FALSE),0)</f>
        <v>0</v>
      </c>
      <c r="M38" s="58">
        <f>_xlfn.IFNA(VLOOKUP(CONCATENATE($M$5,$B38,$C38),DARD!$A$6:$N$135,14,FALSE),0)</f>
        <v>0</v>
      </c>
      <c r="N38" s="58">
        <f>_xlfn.IFNA(VLOOKUP(CONCATENATE($N$5,$B38,$C38),AVON!$A$6:$N$144,14,FALSE),0)</f>
        <v>0</v>
      </c>
      <c r="O38" s="58">
        <f>_xlfn.IFNA(VLOOKUP(CONCATENATE($O$5,$B38,$C38),MUR!$A$6:$N$203,14,FALSE),0)</f>
        <v>0</v>
      </c>
      <c r="P38" s="58">
        <f>_xlfn.IFNA(VLOOKUP(CONCATENATE($P$5,$B38,$C38),BAL!$A$6:$N$200,14,FALSE),0)</f>
        <v>0</v>
      </c>
      <c r="Q38" s="58">
        <f>_xlfn.IFNA(VLOOKUP(CONCATENATE($Q$5,$B38,$C38),KAL!$A$6:$N$199,14,FALSE),0)</f>
        <v>0</v>
      </c>
      <c r="R38" s="58">
        <f>_xlfn.IFNA(VLOOKUP(CONCATENATE($R$5,$B38,$C38),KEL!$A$6:$N$200,14,FALSE),0)</f>
        <v>0</v>
      </c>
      <c r="S38" s="58">
        <f>_xlfn.IFNA(VLOOKUP(CONCATENATE($S$5,$B38,$C38),'ESP2'!$A$6:$N$194,14,FALSE),0)</f>
        <v>0</v>
      </c>
      <c r="T38" s="203">
        <f>_xlfn.IFNA(VLOOKUP(CONCATENATE($T$5,$B38,$C38),MOON!$A$6:$N$198,14,FALSE),0)</f>
        <v>0</v>
      </c>
      <c r="U38" s="58">
        <f>_xlfn.IFNA(VLOOKUP(CONCATENATE($U$5,$B38,$C38),DRY!$A$8:$N$198,14,FALSE),0)</f>
        <v>0</v>
      </c>
      <c r="V38" s="58">
        <f>_xlfn.IFNA(VLOOKUP(CONCATENATE($W$5,$B38,$C38),WALL!$A$6:$N$198,14,FALSE),0)</f>
        <v>0</v>
      </c>
      <c r="W38" s="58">
        <f>_xlfn.IFNA(VLOOKUP(CONCATENATE($W$5,$B38,$C38),[1]PCWA!$A$6:$N$198,14,FALSE),0)</f>
        <v>0</v>
      </c>
      <c r="X38" s="58">
        <f>_xlfn.IFNA(VLOOKUP(CONCATENATE($X$5,$B38,$C38),KEL!$A$6:$N$195,14,FALSE),0)</f>
        <v>0</v>
      </c>
      <c r="Y38" s="58">
        <f>_xlfn.IFNA(VLOOKUP(CONCATENATE($Y$5,$B38,$C38),GID!$A$6:$N$200,14,FALSE),0)</f>
        <v>0</v>
      </c>
      <c r="Z38" s="58"/>
      <c r="AA38" s="58"/>
      <c r="AB38" s="58"/>
      <c r="AC38" s="58">
        <f>_xlfn.IFNA(VLOOKUP(CONCATENATE($AC$5,$B38,$C38),Spare3!$A$6:$N$198,14,FALSE),0)</f>
        <v>0</v>
      </c>
      <c r="AD38" s="58"/>
      <c r="AE38" s="58"/>
      <c r="AF38" s="58">
        <f>_xlfn.IFNA(VLOOKUP(CONCATENATE($AF$5,$B38,$C38),Spare5!$A$6:$N$197,14,FALSE),0)</f>
        <v>0</v>
      </c>
      <c r="AG38" s="59">
        <f>_xlfn.IFNA(VLOOKUP(CONCATENATE($AG$5,$B38,$C38),'23SC'!$A$6:$N$231,14,FALSE),0)</f>
        <v>0</v>
      </c>
      <c r="AH38" s="46"/>
    </row>
    <row r="39" spans="1:34" x14ac:dyDescent="0.25">
      <c r="A39" s="509"/>
      <c r="B39" s="54"/>
      <c r="C39" s="60"/>
      <c r="D39" s="60"/>
      <c r="E39" s="61"/>
      <c r="F39" s="70"/>
      <c r="G39" s="56"/>
      <c r="H39" s="57"/>
      <c r="I39" s="70"/>
      <c r="J39" s="375">
        <f>_xlfn.IFNA(VLOOKUP(CONCATENATE($J$5,$B39,$C39),CAP!$A$6:$N$200,14,FALSE),0)</f>
        <v>0</v>
      </c>
      <c r="K39" s="58">
        <f>_xlfn.IFNA(VLOOKUP(CONCATENATE($K$5,$B39,$C39),ALB!$A$6:$N$200,14,FALSE),0)</f>
        <v>0</v>
      </c>
      <c r="L39" s="58">
        <f>_xlfn.IFNA(VLOOKUP(CONCATENATE($L$5,$B39,$C39),'ESP1'!$A$6:$N$200,14,FALSE),0)</f>
        <v>0</v>
      </c>
      <c r="M39" s="58">
        <f>_xlfn.IFNA(VLOOKUP(CONCATENATE($M$5,$B39,$C39),DARD!$A$6:$N$135,14,FALSE),0)</f>
        <v>0</v>
      </c>
      <c r="N39" s="58">
        <f>_xlfn.IFNA(VLOOKUP(CONCATENATE($N$5,$B39,$C39),AVON!$A$6:$N$144,14,FALSE),0)</f>
        <v>0</v>
      </c>
      <c r="O39" s="58">
        <f>_xlfn.IFNA(VLOOKUP(CONCATENATE($O$5,$B39,$C39),MUR!$A$6:$N$203,14,FALSE),0)</f>
        <v>0</v>
      </c>
      <c r="P39" s="58">
        <f>_xlfn.IFNA(VLOOKUP(CONCATENATE($P$5,$B39,$C39),BAL!$A$6:$N$200,14,FALSE),0)</f>
        <v>0</v>
      </c>
      <c r="Q39" s="58">
        <f>_xlfn.IFNA(VLOOKUP(CONCATENATE($Q$5,$B39,$C39),KAL!$A$6:$N$199,14,FALSE),0)</f>
        <v>0</v>
      </c>
      <c r="R39" s="58">
        <f>_xlfn.IFNA(VLOOKUP(CONCATENATE($R$5,$B39,$C39),KEL!$A$6:$N$200,14,FALSE),0)</f>
        <v>0</v>
      </c>
      <c r="S39" s="58">
        <f>_xlfn.IFNA(VLOOKUP(CONCATENATE($S$5,$B39,$C39),'ESP2'!$A$6:$N$194,14,FALSE),0)</f>
        <v>0</v>
      </c>
      <c r="T39" s="58">
        <f>_xlfn.IFNA(VLOOKUP(CONCATENATE($T$5,$B39,$C39),MOON!$A$8:$N$198,14,FALSE),0)</f>
        <v>0</v>
      </c>
      <c r="U39" s="58">
        <f>_xlfn.IFNA(VLOOKUP(CONCATENATE($U$5,$B39,$C39),DRY!$A$8:$N$198,14,FALSE),0)</f>
        <v>0</v>
      </c>
      <c r="V39" s="58">
        <f>_xlfn.IFNA(VLOOKUP(CONCATENATE($W$5,$B39,$C39),[1]PCWA!$A$6:$N$198,14,FALSE),0)</f>
        <v>0</v>
      </c>
      <c r="W39" s="58">
        <f>_xlfn.IFNA(VLOOKUP(CONCATENATE($W$5,$B39,$C39),[1]PCWA!$A$6:$N$198,14,FALSE),0)</f>
        <v>0</v>
      </c>
      <c r="X39" s="58">
        <f>_xlfn.IFNA(VLOOKUP(CONCATENATE($X$5,$B39,$C39),KEL!$A$6:$N$195,14,FALSE),0)</f>
        <v>0</v>
      </c>
      <c r="Y39" s="58">
        <f>_xlfn.IFNA(VLOOKUP(CONCATENATE($Y$5,$B39,$C39),GID!$A$6:$N$200,14,FALSE),0)</f>
        <v>0</v>
      </c>
      <c r="Z39" s="58"/>
      <c r="AA39" s="58"/>
      <c r="AB39" s="58"/>
      <c r="AC39" s="58">
        <f>_xlfn.IFNA(VLOOKUP(CONCATENATE($AC$5,$B39,$C39),Spare3!$A$6:$N$198,14,FALSE),0)</f>
        <v>0</v>
      </c>
      <c r="AD39" s="58"/>
      <c r="AE39" s="58"/>
      <c r="AF39" s="58">
        <f>_xlfn.IFNA(VLOOKUP(CONCATENATE($AF$5,$B39,$C39),Spare5!$A$6:$N$197,14,FALSE),0)</f>
        <v>0</v>
      </c>
      <c r="AG39" s="59">
        <f>_xlfn.IFNA(VLOOKUP(CONCATENATE($AG$5,$B39,$C39),'23SC'!$A$6:$N$231,14,FALSE),0)</f>
        <v>0</v>
      </c>
      <c r="AH39" s="47"/>
    </row>
    <row r="40" spans="1:34" x14ac:dyDescent="0.25">
      <c r="A40" s="509"/>
      <c r="B40" s="54"/>
      <c r="C40" s="60"/>
      <c r="D40" s="60"/>
      <c r="E40" s="61"/>
      <c r="F40" s="70"/>
      <c r="G40" s="56"/>
      <c r="H40" s="57"/>
      <c r="I40" s="70"/>
      <c r="J40" s="375">
        <f>_xlfn.IFNA(VLOOKUP(CONCATENATE($J$5,$B40,$C40),CAP!$A$6:$N$200,14,FALSE),0)</f>
        <v>0</v>
      </c>
      <c r="K40" s="58">
        <f>_xlfn.IFNA(VLOOKUP(CONCATENATE($K$5,$B40,$C40),ALB!$A$6:$N$200,14,FALSE),0)</f>
        <v>0</v>
      </c>
      <c r="L40" s="58">
        <f>_xlfn.IFNA(VLOOKUP(CONCATENATE($L$5,$B40,$C40),'ESP1'!$A$6:$N$200,14,FALSE),0)</f>
        <v>0</v>
      </c>
      <c r="M40" s="58">
        <f>_xlfn.IFNA(VLOOKUP(CONCATENATE($M$5,$B40,$C40),DARD!$A$6:$N$135,14,FALSE),0)</f>
        <v>0</v>
      </c>
      <c r="N40" s="58">
        <f>_xlfn.IFNA(VLOOKUP(CONCATENATE($N$5,$B40,$C40),AVON!$A$6:$N$144,14,FALSE),0)</f>
        <v>0</v>
      </c>
      <c r="O40" s="58">
        <f>_xlfn.IFNA(VLOOKUP(CONCATENATE($O$5,$B40,$C40),MUR!$A$6:$N$203,14,FALSE),0)</f>
        <v>0</v>
      </c>
      <c r="P40" s="58">
        <f>_xlfn.IFNA(VLOOKUP(CONCATENATE($P$5,$B40,$C40),BAL!$A$6:$N$200,14,FALSE),0)</f>
        <v>0</v>
      </c>
      <c r="Q40" s="58">
        <f>_xlfn.IFNA(VLOOKUP(CONCATENATE($Q$5,$B40,$C40),KAL!$A$6:$N$199,14,FALSE),0)</f>
        <v>0</v>
      </c>
      <c r="R40" s="58">
        <f>_xlfn.IFNA(VLOOKUP(CONCATENATE($R$5,$B40,$C40),KEL!$A$6:$N$200,14,FALSE),0)</f>
        <v>0</v>
      </c>
      <c r="S40" s="58">
        <f>_xlfn.IFNA(VLOOKUP(CONCATENATE($S$5,$B40,$C40),'ESP2'!$A$6:$N$194,14,FALSE),0)</f>
        <v>0</v>
      </c>
      <c r="T40" s="58">
        <f>_xlfn.IFNA(VLOOKUP(CONCATENATE($T$5,$B40,$C40),MOON!$A$8:$N$198,14,FALSE),0)</f>
        <v>0</v>
      </c>
      <c r="U40" s="58">
        <f>_xlfn.IFNA(VLOOKUP(CONCATENATE($U$5,$B40,$C40),DRY!$A$8:$N$198,14,FALSE),0)</f>
        <v>0</v>
      </c>
      <c r="V40" s="58">
        <f>_xlfn.IFNA(VLOOKUP(CONCATENATE($W$5,$B40,$C40),[1]PCWA!$A$6:$N$198,14,FALSE),0)</f>
        <v>0</v>
      </c>
      <c r="W40" s="58">
        <f>_xlfn.IFNA(VLOOKUP(CONCATENATE($W$5,$B40,$C40),[1]PCWA!$A$6:$N$198,14,FALSE),0)</f>
        <v>0</v>
      </c>
      <c r="X40" s="58">
        <f>_xlfn.IFNA(VLOOKUP(CONCATENATE($X$5,$B40,$C40),KEL!$A$6:$N$195,14,FALSE),0)</f>
        <v>0</v>
      </c>
      <c r="Y40" s="58">
        <f>_xlfn.IFNA(VLOOKUP(CONCATENATE($Y$5,$B40,$C40),GID!$A$6:$N$200,14,FALSE),0)</f>
        <v>0</v>
      </c>
      <c r="Z40" s="58"/>
      <c r="AA40" s="58"/>
      <c r="AB40" s="58"/>
      <c r="AC40" s="58">
        <f>_xlfn.IFNA(VLOOKUP(CONCATENATE($AC$5,$B40,$C40),Spare3!$A$6:$N$198,14,FALSE),0)</f>
        <v>0</v>
      </c>
      <c r="AD40" s="58"/>
      <c r="AE40" s="58"/>
      <c r="AF40" s="58">
        <f>_xlfn.IFNA(VLOOKUP(CONCATENATE($AF$5,$B40,$C40),Spare5!$A$6:$N$197,14,FALSE),0)</f>
        <v>0</v>
      </c>
      <c r="AG40" s="59">
        <f>_xlfn.IFNA(VLOOKUP(CONCATENATE($AG$5,$B40,$C40),'23SC'!$A$6:$N$231,14,FALSE),0)</f>
        <v>0</v>
      </c>
      <c r="AH40" s="47"/>
    </row>
    <row r="41" spans="1:34" x14ac:dyDescent="0.25">
      <c r="A41" s="509"/>
      <c r="B41" s="54"/>
      <c r="C41" s="60"/>
      <c r="D41" s="60"/>
      <c r="E41" s="61"/>
      <c r="F41" s="70"/>
      <c r="G41" s="56"/>
      <c r="H41" s="57"/>
      <c r="I41" s="70"/>
      <c r="J41" s="375">
        <f>_xlfn.IFNA(VLOOKUP(CONCATENATE($J$5,$B41,$C41),CAP!$A$6:$N$200,14,FALSE),0)</f>
        <v>0</v>
      </c>
      <c r="K41" s="58">
        <f>_xlfn.IFNA(VLOOKUP(CONCATENATE($K$5,$B41,$C41),ALB!$A$6:$N$200,14,FALSE),0)</f>
        <v>0</v>
      </c>
      <c r="L41" s="58">
        <f>_xlfn.IFNA(VLOOKUP(CONCATENATE($L$5,$B41,$C41),'ESP1'!$A$6:$N$200,14,FALSE),0)</f>
        <v>0</v>
      </c>
      <c r="M41" s="58">
        <f>_xlfn.IFNA(VLOOKUP(CONCATENATE($M$5,$B41,$C41),DARD!$A$6:$N$135,14,FALSE),0)</f>
        <v>0</v>
      </c>
      <c r="N41" s="58">
        <f>_xlfn.IFNA(VLOOKUP(CONCATENATE($N$5,$B41,$C41),AVON!$A$6:$N$144,14,FALSE),0)</f>
        <v>0</v>
      </c>
      <c r="O41" s="58">
        <f>_xlfn.IFNA(VLOOKUP(CONCATENATE($O$5,$B41,$C41),MUR!$A$6:$N$203,14,FALSE),0)</f>
        <v>0</v>
      </c>
      <c r="P41" s="58">
        <f>_xlfn.IFNA(VLOOKUP(CONCATENATE($P$5,$B41,$C41),BAL!$A$6:$N$200,14,FALSE),0)</f>
        <v>0</v>
      </c>
      <c r="Q41" s="58">
        <f>_xlfn.IFNA(VLOOKUP(CONCATENATE($Q$5,$B41,$C41),KAL!$A$6:$N$199,14,FALSE),0)</f>
        <v>0</v>
      </c>
      <c r="R41" s="58">
        <f>_xlfn.IFNA(VLOOKUP(CONCATENATE($R$5,$B41,$C41),KEL!$A$6:$N$200,14,FALSE),0)</f>
        <v>0</v>
      </c>
      <c r="S41" s="58">
        <f>_xlfn.IFNA(VLOOKUP(CONCATENATE($S$5,$B41,$C41),'ESP2'!$A$6:$N$194,14,FALSE),0)</f>
        <v>0</v>
      </c>
      <c r="T41" s="58">
        <f>_xlfn.IFNA(VLOOKUP(CONCATENATE($T$5,$B41,$C41),MOON!$A$8:$N$198,14,FALSE),0)</f>
        <v>0</v>
      </c>
      <c r="U41" s="58">
        <f>_xlfn.IFNA(VLOOKUP(CONCATENATE($U$5,$B41,$C41),DRY!$A$8:$N$198,14,FALSE),0)</f>
        <v>0</v>
      </c>
      <c r="V41" s="58">
        <f>_xlfn.IFNA(VLOOKUP(CONCATENATE($W$5,$B41,$C41),[1]PCWA!$A$6:$N$198,14,FALSE),0)</f>
        <v>0</v>
      </c>
      <c r="W41" s="58">
        <f>_xlfn.IFNA(VLOOKUP(CONCATENATE($W$5,$B41,$C41),[1]PCWA!$A$6:$N$198,14,FALSE),0)</f>
        <v>0</v>
      </c>
      <c r="X41" s="58">
        <f>_xlfn.IFNA(VLOOKUP(CONCATENATE($X$5,$B41,$C41),KEL!$A$6:$N$195,14,FALSE),0)</f>
        <v>0</v>
      </c>
      <c r="Y41" s="58">
        <f>_xlfn.IFNA(VLOOKUP(CONCATENATE($Y$5,$B41,$C41),GID!$A$6:$N$200,14,FALSE),0)</f>
        <v>0</v>
      </c>
      <c r="Z41" s="58"/>
      <c r="AA41" s="58"/>
      <c r="AB41" s="58"/>
      <c r="AC41" s="58">
        <f>_xlfn.IFNA(VLOOKUP(CONCATENATE($AC$5,$B41,$C41),Spare3!$A$6:$N$198,14,FALSE),0)</f>
        <v>0</v>
      </c>
      <c r="AD41" s="58"/>
      <c r="AE41" s="58"/>
      <c r="AF41" s="58">
        <f>_xlfn.IFNA(VLOOKUP(CONCATENATE($AF$5,$B41,$C41),Spare5!$A$6:$N$197,14,FALSE),0)</f>
        <v>0</v>
      </c>
      <c r="AG41" s="59">
        <f>_xlfn.IFNA(VLOOKUP(CONCATENATE($AG$5,$B41,$C41),'23SC'!$A$6:$N$231,14,FALSE),0)</f>
        <v>0</v>
      </c>
      <c r="AH41" s="47"/>
    </row>
    <row r="42" spans="1:34" x14ac:dyDescent="0.25">
      <c r="A42" s="509"/>
      <c r="B42" s="54"/>
      <c r="C42" s="60"/>
      <c r="D42" s="55"/>
      <c r="E42" s="61"/>
      <c r="F42" s="70"/>
      <c r="G42" s="56"/>
      <c r="H42" s="57"/>
      <c r="I42" s="70"/>
      <c r="J42" s="375">
        <f>_xlfn.IFNA(VLOOKUP(CONCATENATE($J$5,$B42,$C42),CAP!$A$6:$N$200,14,FALSE),0)</f>
        <v>0</v>
      </c>
      <c r="K42" s="58">
        <f>_xlfn.IFNA(VLOOKUP(CONCATENATE($K$5,$B42,$C42),ALB!$A$6:$N$200,14,FALSE),0)</f>
        <v>0</v>
      </c>
      <c r="L42" s="58">
        <f>_xlfn.IFNA(VLOOKUP(CONCATENATE($L$5,$B42,$C42),'ESP1'!$A$6:$N$200,14,FALSE),0)</f>
        <v>0</v>
      </c>
      <c r="M42" s="58">
        <f>_xlfn.IFNA(VLOOKUP(CONCATENATE($M$5,$B42,$C42),DARD!$A$6:$N$135,14,FALSE),0)</f>
        <v>0</v>
      </c>
      <c r="N42" s="58">
        <f>_xlfn.IFNA(VLOOKUP(CONCATENATE($N$5,$B42,$C42),AVON!$A$6:$N$144,14,FALSE),0)</f>
        <v>0</v>
      </c>
      <c r="O42" s="58">
        <f>_xlfn.IFNA(VLOOKUP(CONCATENATE($O$5,$B42,$C42),MUR!$A$6:$N$203,14,FALSE),0)</f>
        <v>0</v>
      </c>
      <c r="P42" s="58">
        <f>_xlfn.IFNA(VLOOKUP(CONCATENATE($P$5,$B42,$C42),BAL!$A$6:$N$200,14,FALSE),0)</f>
        <v>0</v>
      </c>
      <c r="Q42" s="58">
        <f>_xlfn.IFNA(VLOOKUP(CONCATENATE($Q$5,$B42,$C42),KAL!$A$6:$N$199,14,FALSE),0)</f>
        <v>0</v>
      </c>
      <c r="R42" s="58">
        <f>_xlfn.IFNA(VLOOKUP(CONCATENATE($R$5,$B42,$C42),KEL!$A$6:$N$200,14,FALSE),0)</f>
        <v>0</v>
      </c>
      <c r="S42" s="58">
        <f>_xlfn.IFNA(VLOOKUP(CONCATENATE($S$5,$B42,$C42),'ESP2'!$A$6:$N$194,14,FALSE),0)</f>
        <v>0</v>
      </c>
      <c r="T42" s="58">
        <f>_xlfn.IFNA(VLOOKUP(CONCATENATE($T$5,$B42,$C42),MOON!$A$8:$N$198,14,FALSE),0)</f>
        <v>0</v>
      </c>
      <c r="U42" s="58">
        <f>_xlfn.IFNA(VLOOKUP(CONCATENATE($U$5,$B42,$C42),DRY!$A$8:$N$198,14,FALSE),0)</f>
        <v>0</v>
      </c>
      <c r="V42" s="58">
        <f>_xlfn.IFNA(VLOOKUP(CONCATENATE($W$5,$B42,$C42),[1]PCWA!$A$6:$N$198,14,FALSE),0)</f>
        <v>0</v>
      </c>
      <c r="W42" s="58">
        <f>_xlfn.IFNA(VLOOKUP(CONCATENATE($W$5,$B42,$C42),[1]PCWA!$A$6:$N$198,14,FALSE),0)</f>
        <v>0</v>
      </c>
      <c r="X42" s="58">
        <f>_xlfn.IFNA(VLOOKUP(CONCATENATE($X$5,$B42,$C42),KEL!$A$6:$N$195,14,FALSE),0)</f>
        <v>0</v>
      </c>
      <c r="Y42" s="58">
        <f>_xlfn.IFNA(VLOOKUP(CONCATENATE($Y$5,$B42,$C42),GID!$A$6:$N$200,14,FALSE),0)</f>
        <v>0</v>
      </c>
      <c r="Z42" s="58"/>
      <c r="AA42" s="58"/>
      <c r="AB42" s="58"/>
      <c r="AC42" s="58">
        <f>_xlfn.IFNA(VLOOKUP(CONCATENATE($AC$5,$B42,$C42),Spare3!$A$6:$N$198,14,FALSE),0)</f>
        <v>0</v>
      </c>
      <c r="AD42" s="58"/>
      <c r="AE42" s="58"/>
      <c r="AF42" s="58">
        <f>_xlfn.IFNA(VLOOKUP(CONCATENATE($AF$5,$B42,$C42),Spare5!$A$6:$N$197,14,FALSE),0)</f>
        <v>0</v>
      </c>
      <c r="AG42" s="59">
        <f>_xlfn.IFNA(VLOOKUP(CONCATENATE($AG$5,$B42,$C42),'23SC'!$A$6:$N$231,14,FALSE),0)</f>
        <v>0</v>
      </c>
      <c r="AH42" s="46"/>
    </row>
    <row r="43" spans="1:34" x14ac:dyDescent="0.25">
      <c r="A43" s="509"/>
      <c r="B43" s="54"/>
      <c r="C43" s="60"/>
      <c r="D43" s="60"/>
      <c r="E43" s="61"/>
      <c r="F43" s="70"/>
      <c r="G43" s="56"/>
      <c r="H43" s="57"/>
      <c r="I43" s="70"/>
      <c r="J43" s="375">
        <f>_xlfn.IFNA(VLOOKUP(CONCATENATE($J$5,$B43,$C43),CAP!$A$6:$N$200,14,FALSE),0)</f>
        <v>0</v>
      </c>
      <c r="K43" s="58">
        <f>_xlfn.IFNA(VLOOKUP(CONCATENATE($K$5,$B43,$C43),ALB!$A$6:$N$200,14,FALSE),0)</f>
        <v>0</v>
      </c>
      <c r="L43" s="58">
        <f>_xlfn.IFNA(VLOOKUP(CONCATENATE($L$5,$B43,$C43),'ESP1'!$A$6:$N$200,14,FALSE),0)</f>
        <v>0</v>
      </c>
      <c r="M43" s="58">
        <f>_xlfn.IFNA(VLOOKUP(CONCATENATE($M$5,$B43,$C43),DARD!$A$6:$N$135,14,FALSE),0)</f>
        <v>0</v>
      </c>
      <c r="N43" s="58">
        <f>_xlfn.IFNA(VLOOKUP(CONCATENATE($N$5,$B43,$C43),AVON!$A$6:$N$144,14,FALSE),0)</f>
        <v>0</v>
      </c>
      <c r="O43" s="58">
        <f>_xlfn.IFNA(VLOOKUP(CONCATENATE($O$5,$B43,$C43),MUR!$A$6:$N$203,14,FALSE),0)</f>
        <v>0</v>
      </c>
      <c r="P43" s="58">
        <f>_xlfn.IFNA(VLOOKUP(CONCATENATE($P$5,$B43,$C43),BAL!$A$6:$N$200,14,FALSE),0)</f>
        <v>0</v>
      </c>
      <c r="Q43" s="58">
        <f>_xlfn.IFNA(VLOOKUP(CONCATENATE($Q$5,$B43,$C43),KAL!$A$6:$N$199,14,FALSE),0)</f>
        <v>0</v>
      </c>
      <c r="R43" s="58">
        <f>_xlfn.IFNA(VLOOKUP(CONCATENATE($R$5,$B43,$C43),KEL!$A$6:$N$200,14,FALSE),0)</f>
        <v>0</v>
      </c>
      <c r="S43" s="58">
        <f>_xlfn.IFNA(VLOOKUP(CONCATENATE($S$5,$B43,$C43),'ESP2'!$A$6:$N$194,14,FALSE),0)</f>
        <v>0</v>
      </c>
      <c r="T43" s="58">
        <f>_xlfn.IFNA(VLOOKUP(CONCATENATE($T$5,$B43,$C43),MOON!$A$8:$N$198,14,FALSE),0)</f>
        <v>0</v>
      </c>
      <c r="U43" s="58">
        <f>_xlfn.IFNA(VLOOKUP(CONCATENATE($U$5,$B43,$C43),DRY!$A$8:$N$198,14,FALSE),0)</f>
        <v>0</v>
      </c>
      <c r="V43" s="58">
        <f>_xlfn.IFNA(VLOOKUP(CONCATENATE($W$5,$B43,$C43),[1]PCWA!$A$6:$N$198,14,FALSE),0)</f>
        <v>0</v>
      </c>
      <c r="W43" s="58">
        <f>_xlfn.IFNA(VLOOKUP(CONCATENATE($W$5,$B43,$C43),[1]PCWA!$A$6:$N$198,14,FALSE),0)</f>
        <v>0</v>
      </c>
      <c r="X43" s="58">
        <f>_xlfn.IFNA(VLOOKUP(CONCATENATE($X$5,$B43,$C43),KEL!$A$6:$N$195,14,FALSE),0)</f>
        <v>0</v>
      </c>
      <c r="Y43" s="58">
        <f>_xlfn.IFNA(VLOOKUP(CONCATENATE($Y$5,$B43,$C43),GID!$A$6:$N$200,14,FALSE),0)</f>
        <v>0</v>
      </c>
      <c r="Z43" s="58"/>
      <c r="AA43" s="58"/>
      <c r="AB43" s="58"/>
      <c r="AC43" s="58">
        <f>_xlfn.IFNA(VLOOKUP(CONCATENATE($AC$5,$B43,$C43),Spare3!$A$6:$N$198,14,FALSE),0)</f>
        <v>0</v>
      </c>
      <c r="AD43" s="58"/>
      <c r="AE43" s="58"/>
      <c r="AF43" s="58">
        <f>_xlfn.IFNA(VLOOKUP(CONCATENATE($AF$5,$B43,$C43),Spare5!$A$6:$N$197,14,FALSE),0)</f>
        <v>0</v>
      </c>
      <c r="AG43" s="59">
        <f>_xlfn.IFNA(VLOOKUP(CONCATENATE($AG$5,$B43,$C43),'23SC'!$A$6:$N$231,14,FALSE),0)</f>
        <v>0</v>
      </c>
      <c r="AH43" s="46"/>
    </row>
    <row r="44" spans="1:34" ht="14.4" thickBot="1" x14ac:dyDescent="0.3">
      <c r="A44" s="509"/>
      <c r="B44" s="62"/>
      <c r="C44" s="63"/>
      <c r="D44" s="63"/>
      <c r="E44" s="64"/>
      <c r="F44" s="71"/>
      <c r="G44" s="65"/>
      <c r="H44" s="66"/>
      <c r="I44" s="71"/>
      <c r="J44" s="375">
        <f>_xlfn.IFNA(VLOOKUP(CONCATENATE($J$5,$B44,$C44),CAP!$A$6:$N$200,14,FALSE),0)</f>
        <v>0</v>
      </c>
      <c r="K44" s="58">
        <f>_xlfn.IFNA(VLOOKUP(CONCATENATE($K$5,$B44,$C44),ALB!$A$6:$N$200,14,FALSE),0)</f>
        <v>0</v>
      </c>
      <c r="L44" s="58">
        <f>_xlfn.IFNA(VLOOKUP(CONCATENATE($L$5,$B44,$C44),'ESP1'!$A$6:$N$200,14,FALSE),0)</f>
        <v>0</v>
      </c>
      <c r="M44" s="58">
        <f>_xlfn.IFNA(VLOOKUP(CONCATENATE($M$5,$B44,$C44),DARD!$A$6:$N$135,14,FALSE),0)</f>
        <v>0</v>
      </c>
      <c r="N44" s="58">
        <f>_xlfn.IFNA(VLOOKUP(CONCATENATE($N$5,$B44,$C44),AVON!$A$6:$N$144,14,FALSE),0)</f>
        <v>0</v>
      </c>
      <c r="O44" s="58">
        <f>_xlfn.IFNA(VLOOKUP(CONCATENATE($O$5,$B44,$C44),MUR!$A$6:$N$203,14,FALSE),0)</f>
        <v>0</v>
      </c>
      <c r="P44" s="58">
        <f>_xlfn.IFNA(VLOOKUP(CONCATENATE($P$5,$B44,$C44),BAL!$A$6:$N$200,14,FALSE),0)</f>
        <v>0</v>
      </c>
      <c r="Q44" s="58">
        <f>_xlfn.IFNA(VLOOKUP(CONCATENATE($Q$5,$B44,$C44),KAL!$A$6:$N$199,14,FALSE),0)</f>
        <v>0</v>
      </c>
      <c r="R44" s="396">
        <f>_xlfn.IFNA(VLOOKUP(CONCATENATE($R$5,$B44,$C44),KEL!$A$6:$N$200,14,FALSE),0)</f>
        <v>0</v>
      </c>
      <c r="S44" s="396">
        <f>_xlfn.IFNA(VLOOKUP(CONCATENATE($S$5,$B44,$C44),'ESP2'!$A$6:$N$194,14,FALSE),0)</f>
        <v>0</v>
      </c>
      <c r="T44" s="58">
        <f>_xlfn.IFNA(VLOOKUP(CONCATENATE($T$5,$B44,$C44),MOON!$A$8:$N$198,14,FALSE),0)</f>
        <v>0</v>
      </c>
      <c r="U44" s="58">
        <f>_xlfn.IFNA(VLOOKUP(CONCATENATE($U$5,$B44,$C44),DRY!$A$8:$N$198,14,FALSE),0)</f>
        <v>0</v>
      </c>
      <c r="V44" s="58">
        <f>_xlfn.IFNA(VLOOKUP(CONCATENATE($W$5,$B44,$C44),[1]PCWA!$A$6:$N$198,14,FALSE),0)</f>
        <v>0</v>
      </c>
      <c r="W44" s="58">
        <f>_xlfn.IFNA(VLOOKUP(CONCATENATE($W$5,$B44,$C44),[1]PCWA!$A$6:$N$198,14,FALSE),0)</f>
        <v>0</v>
      </c>
      <c r="X44" s="67">
        <f>_xlfn.IFNA(VLOOKUP(CONCATENATE($X$5,$B44,$C44),KEL!$A$6:$N$195,14,FALSE),0)</f>
        <v>0</v>
      </c>
      <c r="Y44" s="67">
        <f>_xlfn.IFNA(VLOOKUP(CONCATENATE($Y$5,$B44,$C44),GID!$A$6:$N$200,14,FALSE),0)</f>
        <v>0</v>
      </c>
      <c r="Z44" s="67"/>
      <c r="AA44" s="67"/>
      <c r="AB44" s="67"/>
      <c r="AC44" s="67">
        <f>_xlfn.IFNA(VLOOKUP(CONCATENATE($AC$5,$B44,$C44),Spare3!$A$6:$N$198,14,FALSE),0)</f>
        <v>0</v>
      </c>
      <c r="AD44" s="67"/>
      <c r="AE44" s="67"/>
      <c r="AF44" s="67">
        <f>_xlfn.IFNA(VLOOKUP(CONCATENATE($AF$5,$B44,$C44),Spare5!$A$6:$N$197,14,FALSE),0)</f>
        <v>0</v>
      </c>
      <c r="AG44" s="68">
        <f>_xlfn.IFNA(VLOOKUP(CONCATENATE($AG$5,$B44,$C44),'23SC'!$A$6:$N$231,14,FALSE),0)</f>
        <v>0</v>
      </c>
      <c r="AH44" s="46"/>
    </row>
    <row r="45" spans="1:34" ht="15.6" x14ac:dyDescent="0.25">
      <c r="A45" s="509"/>
      <c r="B45" s="48"/>
      <c r="C45" s="48"/>
      <c r="D45" s="48"/>
      <c r="E45" s="49"/>
      <c r="F45" s="49"/>
      <c r="G45" s="49"/>
      <c r="H45" s="50"/>
      <c r="I45" s="49"/>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49"/>
    </row>
    <row r="47" spans="1:34" x14ac:dyDescent="0.25">
      <c r="B47" s="28"/>
    </row>
    <row r="48" spans="1:34" x14ac:dyDescent="0.25">
      <c r="B48" s="28"/>
    </row>
    <row r="49" spans="2:2" x14ac:dyDescent="0.25">
      <c r="B49" s="28"/>
    </row>
    <row r="50" spans="2:2" x14ac:dyDescent="0.25">
      <c r="B50" s="28"/>
    </row>
    <row r="51" spans="2:2" x14ac:dyDescent="0.25">
      <c r="B51" s="28"/>
    </row>
    <row r="52" spans="2:2" x14ac:dyDescent="0.25">
      <c r="B52" s="28"/>
    </row>
    <row r="53" spans="2:2" x14ac:dyDescent="0.25">
      <c r="B53" s="28"/>
    </row>
    <row r="54" spans="2:2" x14ac:dyDescent="0.25">
      <c r="B54" s="28"/>
    </row>
    <row r="55" spans="2:2" x14ac:dyDescent="0.25">
      <c r="B55" s="28"/>
    </row>
    <row r="56" spans="2:2" x14ac:dyDescent="0.25">
      <c r="B56" s="28"/>
    </row>
    <row r="57" spans="2:2" x14ac:dyDescent="0.25">
      <c r="B57" s="28"/>
    </row>
    <row r="58" spans="2:2" x14ac:dyDescent="0.25">
      <c r="B58" s="28"/>
    </row>
    <row r="59" spans="2:2" x14ac:dyDescent="0.25">
      <c r="B59" s="28"/>
    </row>
    <row r="60" spans="2:2" x14ac:dyDescent="0.25">
      <c r="B60" s="28"/>
    </row>
    <row r="61" spans="2:2" x14ac:dyDescent="0.25">
      <c r="B61" s="28"/>
    </row>
    <row r="62" spans="2:2" x14ac:dyDescent="0.25">
      <c r="B62" s="28"/>
    </row>
    <row r="63" spans="2:2" x14ac:dyDescent="0.25">
      <c r="B63" s="28"/>
    </row>
    <row r="64" spans="2:2" x14ac:dyDescent="0.25">
      <c r="B64" s="28"/>
    </row>
    <row r="65" spans="2:2" x14ac:dyDescent="0.25">
      <c r="B65" s="28"/>
    </row>
    <row r="66" spans="2:2" x14ac:dyDescent="0.25">
      <c r="B66" s="28"/>
    </row>
    <row r="67" spans="2:2" x14ac:dyDescent="0.25">
      <c r="B67" s="28"/>
    </row>
    <row r="68" spans="2:2" x14ac:dyDescent="0.25">
      <c r="B68" s="28"/>
    </row>
    <row r="69" spans="2:2" x14ac:dyDescent="0.25">
      <c r="B69" s="28"/>
    </row>
    <row r="70" spans="2:2" x14ac:dyDescent="0.25">
      <c r="B70" s="28"/>
    </row>
    <row r="71" spans="2:2" x14ac:dyDescent="0.25">
      <c r="B71" s="28"/>
    </row>
    <row r="72" spans="2:2" x14ac:dyDescent="0.25">
      <c r="B72" s="28"/>
    </row>
    <row r="73" spans="2:2" x14ac:dyDescent="0.25">
      <c r="B73" s="28"/>
    </row>
    <row r="74" spans="2:2" x14ac:dyDescent="0.25">
      <c r="B74" s="28"/>
    </row>
    <row r="75" spans="2:2" x14ac:dyDescent="0.25">
      <c r="B75" s="28"/>
    </row>
    <row r="76" spans="2:2" x14ac:dyDescent="0.25">
      <c r="B76" s="28"/>
    </row>
    <row r="77" spans="2:2" x14ac:dyDescent="0.25">
      <c r="B77" s="28"/>
    </row>
    <row r="78" spans="2:2" x14ac:dyDescent="0.25">
      <c r="B78" s="28"/>
    </row>
    <row r="79" spans="2:2" x14ac:dyDescent="0.25">
      <c r="B79" s="28"/>
    </row>
    <row r="80" spans="2:2" x14ac:dyDescent="0.25">
      <c r="B80" s="28"/>
    </row>
    <row r="81" spans="2:2" x14ac:dyDescent="0.25">
      <c r="B81" s="28"/>
    </row>
    <row r="82" spans="2:2" x14ac:dyDescent="0.25">
      <c r="B82" s="28"/>
    </row>
    <row r="83" spans="2:2" x14ac:dyDescent="0.25">
      <c r="B83" s="28"/>
    </row>
    <row r="84" spans="2:2" x14ac:dyDescent="0.25">
      <c r="B84" s="28"/>
    </row>
    <row r="85" spans="2:2" x14ac:dyDescent="0.25">
      <c r="B85" s="28"/>
    </row>
    <row r="86" spans="2:2" x14ac:dyDescent="0.25">
      <c r="B86" s="28"/>
    </row>
    <row r="87" spans="2:2" x14ac:dyDescent="0.25">
      <c r="B87" s="28"/>
    </row>
    <row r="88" spans="2:2" x14ac:dyDescent="0.25">
      <c r="B88" s="28"/>
    </row>
    <row r="89" spans="2:2" x14ac:dyDescent="0.25">
      <c r="B89" s="28"/>
    </row>
    <row r="90" spans="2:2" x14ac:dyDescent="0.25">
      <c r="B90" s="28"/>
    </row>
    <row r="91" spans="2:2" x14ac:dyDescent="0.25">
      <c r="B91" s="28"/>
    </row>
    <row r="92" spans="2:2" x14ac:dyDescent="0.25">
      <c r="B92" s="28"/>
    </row>
    <row r="93" spans="2:2" x14ac:dyDescent="0.25">
      <c r="B93" s="28"/>
    </row>
    <row r="94" spans="2:2" x14ac:dyDescent="0.25">
      <c r="B94" s="28"/>
    </row>
    <row r="95" spans="2:2" x14ac:dyDescent="0.25">
      <c r="B95" s="28"/>
    </row>
    <row r="96" spans="2:2" x14ac:dyDescent="0.25">
      <c r="B96" s="28"/>
    </row>
    <row r="97" spans="2:2" x14ac:dyDescent="0.25">
      <c r="B97" s="28"/>
    </row>
    <row r="98" spans="2:2" x14ac:dyDescent="0.25">
      <c r="B98" s="28"/>
    </row>
    <row r="99" spans="2:2" x14ac:dyDescent="0.25">
      <c r="B99" s="28"/>
    </row>
    <row r="100" spans="2:2" x14ac:dyDescent="0.25">
      <c r="B100" s="28"/>
    </row>
    <row r="101" spans="2:2" x14ac:dyDescent="0.25">
      <c r="B101" s="28"/>
    </row>
    <row r="102" spans="2:2" x14ac:dyDescent="0.25">
      <c r="B102" s="28"/>
    </row>
    <row r="103" spans="2:2" x14ac:dyDescent="0.25">
      <c r="B103" s="28"/>
    </row>
    <row r="104" spans="2:2" x14ac:dyDescent="0.25">
      <c r="B104" s="28"/>
    </row>
    <row r="105" spans="2:2" x14ac:dyDescent="0.25">
      <c r="B105" s="28"/>
    </row>
    <row r="106" spans="2:2" x14ac:dyDescent="0.25">
      <c r="B106" s="28"/>
    </row>
    <row r="107" spans="2:2" x14ac:dyDescent="0.25">
      <c r="B107" s="28"/>
    </row>
    <row r="108" spans="2:2" x14ac:dyDescent="0.25">
      <c r="B108" s="28"/>
    </row>
    <row r="109" spans="2:2" x14ac:dyDescent="0.25">
      <c r="B109" s="28"/>
    </row>
    <row r="110" spans="2:2" x14ac:dyDescent="0.25">
      <c r="B110" s="28"/>
    </row>
    <row r="111" spans="2:2" x14ac:dyDescent="0.25">
      <c r="B111" s="28"/>
    </row>
    <row r="112" spans="2:2" x14ac:dyDescent="0.25">
      <c r="B112" s="28"/>
    </row>
  </sheetData>
  <sortState xmlns:xlrd2="http://schemas.microsoft.com/office/spreadsheetml/2017/richdata2" ref="B6:I12">
    <sortCondition descending="1" ref="H6:H12"/>
  </sortState>
  <mergeCells count="65">
    <mergeCell ref="AG3:AG4"/>
    <mergeCell ref="Z3:Z4"/>
    <mergeCell ref="AA3:AA4"/>
    <mergeCell ref="AB3:AB4"/>
    <mergeCell ref="AC3:AC4"/>
    <mergeCell ref="AD3:AD4"/>
    <mergeCell ref="AE3:AE4"/>
    <mergeCell ref="H3:H4"/>
    <mergeCell ref="H1:H2"/>
    <mergeCell ref="I3:I4"/>
    <mergeCell ref="I1:I2"/>
    <mergeCell ref="AF3:AF4"/>
    <mergeCell ref="X3:X4"/>
    <mergeCell ref="Y3:Y4"/>
    <mergeCell ref="W1:W2"/>
    <mergeCell ref="V1:V2"/>
    <mergeCell ref="U1:U2"/>
    <mergeCell ref="T1:T2"/>
    <mergeCell ref="S1:S2"/>
    <mergeCell ref="R1:R2"/>
    <mergeCell ref="Q1:Q2"/>
    <mergeCell ref="P1:P2"/>
    <mergeCell ref="O1:O2"/>
    <mergeCell ref="AG1:AG2"/>
    <mergeCell ref="X1:X2"/>
    <mergeCell ref="AE1:AE2"/>
    <mergeCell ref="AF1:AF2"/>
    <mergeCell ref="AC1:AC2"/>
    <mergeCell ref="AD1:AD2"/>
    <mergeCell ref="Z1:Z2"/>
    <mergeCell ref="AA1:AA2"/>
    <mergeCell ref="AB1:AB2"/>
    <mergeCell ref="Y1:Y2"/>
    <mergeCell ref="A1:A45"/>
    <mergeCell ref="B1:B2"/>
    <mergeCell ref="B3:B4"/>
    <mergeCell ref="E1:E2"/>
    <mergeCell ref="G1:G2"/>
    <mergeCell ref="G3:G4"/>
    <mergeCell ref="E3:E4"/>
    <mergeCell ref="D3:D4"/>
    <mergeCell ref="C3:C4"/>
    <mergeCell ref="C1:C2"/>
    <mergeCell ref="D1:D2"/>
    <mergeCell ref="F1:F2"/>
    <mergeCell ref="F3:F4"/>
    <mergeCell ref="N1:N2"/>
    <mergeCell ref="M1:M2"/>
    <mergeCell ref="L1:L2"/>
    <mergeCell ref="K1:K2"/>
    <mergeCell ref="J1:J2"/>
    <mergeCell ref="J3:J4"/>
    <mergeCell ref="K3:K4"/>
    <mergeCell ref="L3:L4"/>
    <mergeCell ref="M3:M4"/>
    <mergeCell ref="N3:N4"/>
    <mergeCell ref="T3:T4"/>
    <mergeCell ref="U3:U4"/>
    <mergeCell ref="V3:V4"/>
    <mergeCell ref="W3:W4"/>
    <mergeCell ref="O3:O4"/>
    <mergeCell ref="P3:P4"/>
    <mergeCell ref="Q3:Q4"/>
    <mergeCell ref="R3:R4"/>
    <mergeCell ref="S3:S4"/>
  </mergeCells>
  <conditionalFormatting sqref="B22:C31 C6:C21">
    <cfRule type="duplicateValues" dxfId="29" priority="623"/>
  </conditionalFormatting>
  <conditionalFormatting sqref="C18:C22">
    <cfRule type="duplicateValues" dxfId="28" priority="609"/>
  </conditionalFormatting>
  <conditionalFormatting sqref="C22:C27">
    <cfRule type="duplicateValues" dxfId="27" priority="502"/>
  </conditionalFormatting>
  <conditionalFormatting sqref="C31">
    <cfRule type="duplicateValues" dxfId="26" priority="555"/>
    <cfRule type="duplicateValues" dxfId="25" priority="556"/>
  </conditionalFormatting>
  <conditionalFormatting sqref="C32:C37 C28:C30">
    <cfRule type="duplicateValues" dxfId="24" priority="566"/>
  </conditionalFormatting>
  <conditionalFormatting sqref="C32:C1048576 C1:C19 C26:C29">
    <cfRule type="duplicateValues" dxfId="23" priority="559"/>
  </conditionalFormatting>
  <conditionalFormatting sqref="J6:AG44">
    <cfRule type="cellIs" dxfId="22" priority="13" operator="lessThan">
      <formula>1</formula>
    </cfRule>
  </conditionalFormatting>
  <pageMargins left="0.25" right="0.25" top="0.75" bottom="0.75" header="0.3" footer="0.3"/>
  <pageSetup paperSize="9" fitToHeight="0"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facabce-c30a-405d-aeb6-cd46caef6ac0">
      <Terms xmlns="http://schemas.microsoft.com/office/infopath/2007/PartnerControls"/>
    </lcf76f155ced4ddcb4097134ff3c332f>
    <TaxCatchAll xmlns="1fa763e0-74b2-4ff1-98c0-f888e0b6c26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8EF3F6C0B0FEE46B14B17547D848031" ma:contentTypeVersion="17" ma:contentTypeDescription="Create a new document." ma:contentTypeScope="" ma:versionID="cf024c3ab3402503fa2abf06a2f78fdb">
  <xsd:schema xmlns:xsd="http://www.w3.org/2001/XMLSchema" xmlns:xs="http://www.w3.org/2001/XMLSchema" xmlns:p="http://schemas.microsoft.com/office/2006/metadata/properties" xmlns:ns2="cfacabce-c30a-405d-aeb6-cd46caef6ac0" xmlns:ns3="1fa763e0-74b2-4ff1-98c0-f888e0b6c267" targetNamespace="http://schemas.microsoft.com/office/2006/metadata/properties" ma:root="true" ma:fieldsID="fc2b77e25cd30cba949c4f9a6e937f0b" ns2:_="" ns3:_="">
    <xsd:import namespace="cfacabce-c30a-405d-aeb6-cd46caef6ac0"/>
    <xsd:import namespace="1fa763e0-74b2-4ff1-98c0-f888e0b6c26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acabce-c30a-405d-aeb6-cd46caef6ac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de18768-3cbc-47c3-bc99-774b18265ae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a763e0-74b2-4ff1-98c0-f888e0b6c26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0aefac0e-0343-47e2-a1bf-f8863dc8c8e1}" ma:internalName="TaxCatchAll" ma:showField="CatchAllData" ma:web="1fa763e0-74b2-4ff1-98c0-f888e0b6c2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D5784F-C537-448B-8BAF-9CE13C7FC28C}">
  <ds:schemaRefs>
    <ds:schemaRef ds:uri="http://schemas.microsoft.com/sharepoint/v3/contenttype/forms"/>
  </ds:schemaRefs>
</ds:datastoreItem>
</file>

<file path=customXml/itemProps2.xml><?xml version="1.0" encoding="utf-8"?>
<ds:datastoreItem xmlns:ds="http://schemas.openxmlformats.org/officeDocument/2006/customXml" ds:itemID="{E7A26EAE-B067-413B-A418-73E5D4AF09AC}">
  <ds:schemaRefs>
    <ds:schemaRef ds:uri="http://schemas.microsoft.com/office/2006/metadata/properties"/>
    <ds:schemaRef ds:uri="http://schemas.microsoft.com/office/infopath/2007/PartnerControls"/>
    <ds:schemaRef ds:uri="cfacabce-c30a-405d-aeb6-cd46caef6ac0"/>
    <ds:schemaRef ds:uri="1fa763e0-74b2-4ff1-98c0-f888e0b6c267"/>
  </ds:schemaRefs>
</ds:datastoreItem>
</file>

<file path=customXml/itemProps3.xml><?xml version="1.0" encoding="utf-8"?>
<ds:datastoreItem xmlns:ds="http://schemas.openxmlformats.org/officeDocument/2006/customXml" ds:itemID="{6D6FC168-9503-449D-8F9C-B71FBA3B8A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acabce-c30a-405d-aeb6-cd46caef6ac0"/>
    <ds:schemaRef ds:uri="1fa763e0-74b2-4ff1-98c0-f888e0b6c2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9</vt:i4>
      </vt:variant>
    </vt:vector>
  </HeadingPairs>
  <TitlesOfParts>
    <vt:vector size="39" baseType="lpstr">
      <vt:lpstr>PC105 &amp; PC110</vt:lpstr>
      <vt:lpstr>PC95 12-24</vt:lpstr>
      <vt:lpstr>PC80 17-24</vt:lpstr>
      <vt:lpstr>PC80 11-16</vt:lpstr>
      <vt:lpstr>PC65 17-24</vt:lpstr>
      <vt:lpstr>PC65 13-16</vt:lpstr>
      <vt:lpstr>PC65 9-12</vt:lpstr>
      <vt:lpstr>PC45 13-24</vt:lpstr>
      <vt:lpstr>PC45 8-12</vt:lpstr>
      <vt:lpstr>RBPS</vt:lpstr>
      <vt:lpstr>CAP</vt:lpstr>
      <vt:lpstr>ALB</vt:lpstr>
      <vt:lpstr>ESP1</vt:lpstr>
      <vt:lpstr>DARD</vt:lpstr>
      <vt:lpstr>AVON</vt:lpstr>
      <vt:lpstr>MUR</vt:lpstr>
      <vt:lpstr>BAL</vt:lpstr>
      <vt:lpstr>KAL</vt:lpstr>
      <vt:lpstr>KEL</vt:lpstr>
      <vt:lpstr>ESP2</vt:lpstr>
      <vt:lpstr>MOON</vt:lpstr>
      <vt:lpstr>DRY</vt:lpstr>
      <vt:lpstr>WALL</vt:lpstr>
      <vt:lpstr>23SC</vt:lpstr>
      <vt:lpstr>GID</vt:lpstr>
      <vt:lpstr>Original</vt:lpstr>
      <vt:lpstr>Spare2</vt:lpstr>
      <vt:lpstr>Spare3</vt:lpstr>
      <vt:lpstr>Spare4</vt:lpstr>
      <vt:lpstr>Spare5</vt:lpstr>
      <vt:lpstr>'PC105 &amp; PC110'!Print_Area</vt:lpstr>
      <vt:lpstr>'PC45 13-24'!Print_Area</vt:lpstr>
      <vt:lpstr>'PC45 8-12'!Print_Area</vt:lpstr>
      <vt:lpstr>'PC65 13-16'!Print_Area</vt:lpstr>
      <vt:lpstr>'PC65 17-24'!Print_Area</vt:lpstr>
      <vt:lpstr>'PC65 9-12'!Print_Area</vt:lpstr>
      <vt:lpstr>'PC80 11-16'!Print_Area</vt:lpstr>
      <vt:lpstr>'PC80 17-24'!Print_Area</vt:lpstr>
      <vt:lpstr>'PC95 12-24'!Print_Area</vt:lpstr>
    </vt:vector>
  </TitlesOfParts>
  <Manager/>
  <Company>Department of Treasury and Finance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04000953</dc:creator>
  <cp:keywords/>
  <dc:description/>
  <cp:lastModifiedBy>Vanessa</cp:lastModifiedBy>
  <cp:revision/>
  <cp:lastPrinted>2021-12-15T06:54:36Z</cp:lastPrinted>
  <dcterms:created xsi:type="dcterms:W3CDTF">2006-03-23T00:27:41Z</dcterms:created>
  <dcterms:modified xsi:type="dcterms:W3CDTF">2023-12-07T07:26:08Z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0x01010048EF3F6C0B0FEE46B14B17547D848031</vt:lpwstr>
  </property>
  <property fmtid="{D5CDD505-2E9C-101B-9397-08002B2CF9AE}" pid="3" name="MediaServiceImageTags">
    <vt:lpwstr/>
  </property>
</Properties>
</file>