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cawa.sharepoint.com/sites/Data/Shared Documents/12 Projects/12.3 Sports Leaderboards/02 Eventing/2020 Eventing LB/"/>
    </mc:Choice>
  </mc:AlternateContent>
  <xr:revisionPtr revIDLastSave="41" documentId="13_ncr:1_{0D711538-11BB-4D69-A677-E8BE95DEE6B7}" xr6:coauthVersionLast="45" xr6:coauthVersionMax="45" xr10:uidLastSave="{4A5A048A-5C63-423F-B359-F43F2924C16A}"/>
  <bookViews>
    <workbookView xWindow="28680" yWindow="-120" windowWidth="29040" windowHeight="15840" tabRatio="897" firstSheet="2" activeTab="11" xr2:uid="{00000000-000D-0000-FFFF-FFFF00000000}"/>
  </bookViews>
  <sheets>
    <sheet name="Cover" sheetId="33" r:id="rId1"/>
    <sheet name="Info" sheetId="26" r:id="rId2"/>
    <sheet name="Affiliate" sheetId="77" r:id="rId3"/>
    <sheet name="PC105 &amp; PC1STAR" sheetId="63" r:id="rId4"/>
    <sheet name="PC95 12-24" sheetId="62" r:id="rId5"/>
    <sheet name="PC80 17-24" sheetId="61" r:id="rId6"/>
    <sheet name="PC80 11-16" sheetId="60" r:id="rId7"/>
    <sheet name="PC65 17-24" sheetId="59" r:id="rId8"/>
    <sheet name="PC65 13-16" sheetId="58" r:id="rId9"/>
    <sheet name="PC65 9-12" sheetId="57" r:id="rId10"/>
    <sheet name="PC45 13-24" sheetId="56" r:id="rId11"/>
    <sheet name="PC45 8-12" sheetId="37" r:id="rId12"/>
    <sheet name="1KR" sheetId="65" state="hidden" r:id="rId13"/>
    <sheet name="2Mur" sheetId="44" state="hidden" r:id="rId14"/>
    <sheet name="3GID" sheetId="66" state="hidden" r:id="rId15"/>
    <sheet name="4GID" sheetId="67" state="hidden" r:id="rId16"/>
    <sheet name="5ESP" sheetId="68" state="hidden" r:id="rId17"/>
    <sheet name="6WAL" sheetId="69" state="hidden" r:id="rId18"/>
    <sheet name="7ALB" sheetId="70" state="hidden" r:id="rId19"/>
    <sheet name="8BAL" sheetId="72" state="hidden" r:id="rId20"/>
    <sheet name="9NZ" sheetId="73" state="hidden" r:id="rId21"/>
    <sheet name="10SR" sheetId="71" state="hidden" r:id="rId22"/>
    <sheet name="11DRY" sheetId="78" state="hidden" r:id="rId23"/>
    <sheet name="12SC" sheetId="79" state="hidden" r:id="rId24"/>
    <sheet name="1 Mortlock" sheetId="32" state="hidden" r:id="rId25"/>
    <sheet name="2 Dryandra" sheetId="34" state="hidden" r:id="rId26"/>
  </sheets>
  <definedNames>
    <definedName name="_xlnm._FilterDatabase" localSheetId="21" hidden="1">'10SR'!$A$4:$P$345</definedName>
    <definedName name="_xlnm._FilterDatabase" localSheetId="23" hidden="1">'12SC'!$A$5:$P$111</definedName>
    <definedName name="_xlnm._FilterDatabase" localSheetId="18" hidden="1">'7ALB'!$A$4:$O$126</definedName>
    <definedName name="_xlnm._FilterDatabase" localSheetId="19" hidden="1">'8BAL'!$B$4:$M$83</definedName>
    <definedName name="_xlnm.Print_Area" localSheetId="2">Affiliate!$A$1:$K$6</definedName>
    <definedName name="_xlnm.Print_Area" localSheetId="1">Info!$A$1:$C$5</definedName>
    <definedName name="_xlnm.Print_Area" localSheetId="3">'PC105 &amp; PC1STAR'!$A$1:$K$21</definedName>
    <definedName name="_xlnm.Print_Area" localSheetId="10">'PC45 13-24'!$A$1:$K$14</definedName>
    <definedName name="_xlnm.Print_Area" localSheetId="11">'PC45 8-12'!$A$1:$K$24</definedName>
    <definedName name="_xlnm.Print_Area" localSheetId="8">'PC65 13-16'!$A$1:$K$25</definedName>
    <definedName name="_xlnm.Print_Area" localSheetId="7">'PC65 17-24'!$A$1:$K$20</definedName>
    <definedName name="_xlnm.Print_Area" localSheetId="9">'PC65 9-12'!$A$1:$K$26</definedName>
    <definedName name="_xlnm.Print_Area" localSheetId="6">'PC80 11-16'!$A$1:$K$35</definedName>
    <definedName name="_xlnm.Print_Area" localSheetId="5">'PC80 17-24'!$A$1:$K$17</definedName>
    <definedName name="_xlnm.Print_Area" localSheetId="4">'PC95 12-24'!$A$1:$K$22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8" i="58" l="1"/>
  <c r="T8" i="58"/>
  <c r="S8" i="58"/>
  <c r="R8" i="58"/>
  <c r="Q8" i="58"/>
  <c r="P8" i="58"/>
  <c r="O8" i="58"/>
  <c r="N8" i="58"/>
  <c r="M8" i="58"/>
  <c r="L8" i="58"/>
  <c r="K8" i="58"/>
  <c r="J8" i="58"/>
  <c r="H8" i="58" s="1"/>
  <c r="G8" i="58" l="1"/>
  <c r="U10" i="57"/>
  <c r="T10" i="57"/>
  <c r="S10" i="57"/>
  <c r="R10" i="57"/>
  <c r="Q10" i="57"/>
  <c r="P10" i="57"/>
  <c r="O10" i="57"/>
  <c r="N10" i="57"/>
  <c r="M10" i="57"/>
  <c r="L10" i="57"/>
  <c r="K10" i="57"/>
  <c r="J10" i="57"/>
  <c r="U6" i="37"/>
  <c r="T6" i="37"/>
  <c r="S6" i="37"/>
  <c r="R6" i="37"/>
  <c r="Q6" i="37"/>
  <c r="P6" i="37"/>
  <c r="O6" i="37"/>
  <c r="N6" i="37"/>
  <c r="M6" i="37"/>
  <c r="L6" i="37"/>
  <c r="K6" i="37"/>
  <c r="J6" i="37"/>
  <c r="J18" i="57"/>
  <c r="K18" i="57"/>
  <c r="L18" i="57"/>
  <c r="M18" i="57"/>
  <c r="N18" i="57"/>
  <c r="O18" i="57"/>
  <c r="P18" i="57"/>
  <c r="Q18" i="57"/>
  <c r="R18" i="57"/>
  <c r="S18" i="57"/>
  <c r="T18" i="57"/>
  <c r="U18" i="57"/>
  <c r="J19" i="57"/>
  <c r="K19" i="57"/>
  <c r="L19" i="57"/>
  <c r="M19" i="57"/>
  <c r="N19" i="57"/>
  <c r="O19" i="57"/>
  <c r="P19" i="57"/>
  <c r="Q19" i="57"/>
  <c r="R19" i="57"/>
  <c r="S19" i="57"/>
  <c r="T19" i="57"/>
  <c r="U19" i="57"/>
  <c r="J20" i="57"/>
  <c r="K20" i="57"/>
  <c r="L20" i="57"/>
  <c r="M20" i="57"/>
  <c r="N20" i="57"/>
  <c r="O20" i="57"/>
  <c r="P20" i="57"/>
  <c r="Q20" i="57"/>
  <c r="R20" i="57"/>
  <c r="S20" i="57"/>
  <c r="T20" i="57"/>
  <c r="U20" i="57"/>
  <c r="J21" i="57"/>
  <c r="K21" i="57"/>
  <c r="L21" i="57"/>
  <c r="M21" i="57"/>
  <c r="N21" i="57"/>
  <c r="O21" i="57"/>
  <c r="P21" i="57"/>
  <c r="Q21" i="57"/>
  <c r="R21" i="57"/>
  <c r="S21" i="57"/>
  <c r="T21" i="57"/>
  <c r="U21" i="57"/>
  <c r="J22" i="57"/>
  <c r="K22" i="57"/>
  <c r="L22" i="57"/>
  <c r="M22" i="57"/>
  <c r="N22" i="57"/>
  <c r="O22" i="57"/>
  <c r="P22" i="57"/>
  <c r="Q22" i="57"/>
  <c r="R22" i="57"/>
  <c r="S22" i="57"/>
  <c r="T22" i="57"/>
  <c r="U22" i="57"/>
  <c r="J23" i="57"/>
  <c r="K23" i="57"/>
  <c r="L23" i="57"/>
  <c r="M23" i="57"/>
  <c r="N23" i="57"/>
  <c r="O23" i="57"/>
  <c r="P23" i="57"/>
  <c r="Q23" i="57"/>
  <c r="R23" i="57"/>
  <c r="S23" i="57"/>
  <c r="T23" i="57"/>
  <c r="U23" i="57"/>
  <c r="J24" i="57"/>
  <c r="K24" i="57"/>
  <c r="L24" i="57"/>
  <c r="M24" i="57"/>
  <c r="N24" i="57"/>
  <c r="O24" i="57"/>
  <c r="P24" i="57"/>
  <c r="Q24" i="57"/>
  <c r="R24" i="57"/>
  <c r="S24" i="57"/>
  <c r="T24" i="57"/>
  <c r="U24" i="57"/>
  <c r="J25" i="57"/>
  <c r="K25" i="57"/>
  <c r="L25" i="57"/>
  <c r="M25" i="57"/>
  <c r="N25" i="57"/>
  <c r="O25" i="57"/>
  <c r="P25" i="57"/>
  <c r="Q25" i="57"/>
  <c r="R25" i="57"/>
  <c r="S25" i="57"/>
  <c r="T25" i="57"/>
  <c r="U25" i="57"/>
  <c r="J26" i="57"/>
  <c r="K26" i="57"/>
  <c r="L26" i="57"/>
  <c r="M26" i="57"/>
  <c r="N26" i="57"/>
  <c r="O26" i="57"/>
  <c r="P26" i="57"/>
  <c r="Q26" i="57"/>
  <c r="R26" i="57"/>
  <c r="S26" i="57"/>
  <c r="T26" i="57"/>
  <c r="U26" i="57"/>
  <c r="J27" i="57"/>
  <c r="K27" i="57"/>
  <c r="L27" i="57"/>
  <c r="M27" i="57"/>
  <c r="N27" i="57"/>
  <c r="O27" i="57"/>
  <c r="P27" i="57"/>
  <c r="Q27" i="57"/>
  <c r="R27" i="57"/>
  <c r="S27" i="57"/>
  <c r="T27" i="57"/>
  <c r="U27" i="57"/>
  <c r="J28" i="57"/>
  <c r="K28" i="57"/>
  <c r="L28" i="57"/>
  <c r="M28" i="57"/>
  <c r="N28" i="57"/>
  <c r="O28" i="57"/>
  <c r="P28" i="57"/>
  <c r="Q28" i="57"/>
  <c r="R28" i="57"/>
  <c r="S28" i="57"/>
  <c r="T28" i="57"/>
  <c r="U28" i="57"/>
  <c r="J29" i="57"/>
  <c r="K29" i="57"/>
  <c r="L29" i="57"/>
  <c r="M29" i="57"/>
  <c r="N29" i="57"/>
  <c r="O29" i="57"/>
  <c r="P29" i="57"/>
  <c r="Q29" i="57"/>
  <c r="R29" i="57"/>
  <c r="S29" i="57"/>
  <c r="T29" i="57"/>
  <c r="U29" i="57"/>
  <c r="J30" i="57"/>
  <c r="K30" i="57"/>
  <c r="L30" i="57"/>
  <c r="M30" i="57"/>
  <c r="N30" i="57"/>
  <c r="O30" i="57"/>
  <c r="P30" i="57"/>
  <c r="Q30" i="57"/>
  <c r="R30" i="57"/>
  <c r="S30" i="57"/>
  <c r="T30" i="57"/>
  <c r="U30" i="57"/>
  <c r="J31" i="57"/>
  <c r="K31" i="57"/>
  <c r="L31" i="57"/>
  <c r="M31" i="57"/>
  <c r="N31" i="57"/>
  <c r="O31" i="57"/>
  <c r="P31" i="57"/>
  <c r="Q31" i="57"/>
  <c r="R31" i="57"/>
  <c r="S31" i="57"/>
  <c r="T31" i="57"/>
  <c r="U31" i="57"/>
  <c r="J32" i="57"/>
  <c r="K32" i="57"/>
  <c r="L32" i="57"/>
  <c r="M32" i="57"/>
  <c r="N32" i="57"/>
  <c r="O32" i="57"/>
  <c r="P32" i="57"/>
  <c r="Q32" i="57"/>
  <c r="R32" i="57"/>
  <c r="S32" i="57"/>
  <c r="T32" i="57"/>
  <c r="U32" i="57"/>
  <c r="J33" i="57"/>
  <c r="K33" i="57"/>
  <c r="L33" i="57"/>
  <c r="M33" i="57"/>
  <c r="N33" i="57"/>
  <c r="O33" i="57"/>
  <c r="P33" i="57"/>
  <c r="Q33" i="57"/>
  <c r="R33" i="57"/>
  <c r="S33" i="57"/>
  <c r="T33" i="57"/>
  <c r="U33" i="57"/>
  <c r="U7" i="57"/>
  <c r="R7" i="57"/>
  <c r="Q7" i="57"/>
  <c r="P7" i="57"/>
  <c r="N7" i="57"/>
  <c r="M7" i="57"/>
  <c r="L7" i="57"/>
  <c r="J7" i="57"/>
  <c r="H10" i="57" l="1"/>
  <c r="G10" i="57"/>
  <c r="G6" i="37"/>
  <c r="H6" i="37"/>
  <c r="K24" i="37" l="1"/>
  <c r="U16" i="37"/>
  <c r="R16" i="37"/>
  <c r="P16" i="37"/>
  <c r="N16" i="37"/>
  <c r="M16" i="37"/>
  <c r="L16" i="37"/>
  <c r="K16" i="37"/>
  <c r="J16" i="37"/>
  <c r="U10" i="60"/>
  <c r="T10" i="60"/>
  <c r="P10" i="60"/>
  <c r="N10" i="60"/>
  <c r="M10" i="60"/>
  <c r="L10" i="60"/>
  <c r="K10" i="60"/>
  <c r="J10" i="60"/>
  <c r="U6" i="57"/>
  <c r="S6" i="57"/>
  <c r="P6" i="57"/>
  <c r="N6" i="57"/>
  <c r="M6" i="57"/>
  <c r="L6" i="57"/>
  <c r="K6" i="57"/>
  <c r="J6" i="57"/>
  <c r="O67" i="66" l="1"/>
  <c r="O98" i="66"/>
  <c r="U10" i="62" l="1"/>
  <c r="N10" i="62"/>
  <c r="M10" i="62"/>
  <c r="J10" i="62"/>
  <c r="U9" i="62"/>
  <c r="T9" i="62"/>
  <c r="N9" i="62"/>
  <c r="M9" i="62"/>
  <c r="K9" i="62"/>
  <c r="J9" i="62"/>
  <c r="U6" i="63"/>
  <c r="U8" i="63"/>
  <c r="U7" i="62"/>
  <c r="U6" i="62"/>
  <c r="U19" i="62"/>
  <c r="U21" i="62"/>
  <c r="U12" i="62"/>
  <c r="U8" i="62"/>
  <c r="U8" i="61"/>
  <c r="U7" i="61"/>
  <c r="U8" i="60"/>
  <c r="U11" i="60"/>
  <c r="U7" i="60"/>
  <c r="U13" i="60"/>
  <c r="U14" i="60"/>
  <c r="U9" i="60"/>
  <c r="U15" i="60"/>
  <c r="U16" i="60"/>
  <c r="U6" i="60"/>
  <c r="U9" i="59"/>
  <c r="U13" i="59"/>
  <c r="U10" i="59"/>
  <c r="U6" i="59"/>
  <c r="U6" i="58"/>
  <c r="U18" i="58"/>
  <c r="U24" i="58"/>
  <c r="U15" i="58"/>
  <c r="U6" i="56"/>
  <c r="U11" i="37"/>
  <c r="U8" i="57"/>
  <c r="U13" i="57"/>
  <c r="U11" i="57"/>
  <c r="U14" i="57"/>
  <c r="U15" i="57"/>
  <c r="U9" i="57"/>
  <c r="N7" i="79"/>
  <c r="O7" i="79" s="1"/>
  <c r="N8" i="79"/>
  <c r="O8" i="79" s="1"/>
  <c r="N9" i="79"/>
  <c r="O9" i="79" s="1"/>
  <c r="N10" i="79"/>
  <c r="O10" i="79" s="1"/>
  <c r="N11" i="79"/>
  <c r="O11" i="79" s="1"/>
  <c r="N12" i="79"/>
  <c r="O12" i="79" s="1"/>
  <c r="N13" i="79"/>
  <c r="O13" i="79" s="1"/>
  <c r="N14" i="79"/>
  <c r="O14" i="79" s="1"/>
  <c r="N15" i="79"/>
  <c r="O15" i="79" s="1"/>
  <c r="N16" i="79"/>
  <c r="O16" i="79" s="1"/>
  <c r="N17" i="79"/>
  <c r="O17" i="79" s="1"/>
  <c r="N18" i="79"/>
  <c r="O18" i="79" s="1"/>
  <c r="N19" i="79"/>
  <c r="O19" i="79" s="1"/>
  <c r="N20" i="79"/>
  <c r="O20" i="79" s="1"/>
  <c r="N21" i="79"/>
  <c r="O21" i="79" s="1"/>
  <c r="N22" i="79"/>
  <c r="O22" i="79" s="1"/>
  <c r="N23" i="79"/>
  <c r="O23" i="79" s="1"/>
  <c r="N24" i="79"/>
  <c r="O24" i="79" s="1"/>
  <c r="N25" i="79"/>
  <c r="O25" i="79" s="1"/>
  <c r="N26" i="79"/>
  <c r="O26" i="79" s="1"/>
  <c r="N27" i="79"/>
  <c r="O27" i="79" s="1"/>
  <c r="N28" i="79"/>
  <c r="O28" i="79" s="1"/>
  <c r="N29" i="79"/>
  <c r="O29" i="79" s="1"/>
  <c r="N30" i="79"/>
  <c r="O30" i="79" s="1"/>
  <c r="N31" i="79"/>
  <c r="O31" i="79" s="1"/>
  <c r="N32" i="79"/>
  <c r="O32" i="79" s="1"/>
  <c r="N33" i="79"/>
  <c r="O33" i="79" s="1"/>
  <c r="N34" i="79"/>
  <c r="O34" i="79" s="1"/>
  <c r="N35" i="79"/>
  <c r="O35" i="79" s="1"/>
  <c r="N36" i="79"/>
  <c r="O36" i="79" s="1"/>
  <c r="N37" i="79"/>
  <c r="O37" i="79" s="1"/>
  <c r="N38" i="79"/>
  <c r="O38" i="79" s="1"/>
  <c r="N39" i="79"/>
  <c r="O39" i="79" s="1"/>
  <c r="N40" i="79"/>
  <c r="O40" i="79" s="1"/>
  <c r="N41" i="79"/>
  <c r="O41" i="79" s="1"/>
  <c r="N42" i="79"/>
  <c r="O42" i="79" s="1"/>
  <c r="N43" i="79"/>
  <c r="O43" i="79" s="1"/>
  <c r="N44" i="79"/>
  <c r="O44" i="79" s="1"/>
  <c r="N45" i="79"/>
  <c r="O45" i="79" s="1"/>
  <c r="N46" i="79"/>
  <c r="O46" i="79" s="1"/>
  <c r="N47" i="79"/>
  <c r="O47" i="79" s="1"/>
  <c r="N48" i="79"/>
  <c r="O48" i="79" s="1"/>
  <c r="N49" i="79"/>
  <c r="O49" i="79" s="1"/>
  <c r="N50" i="79"/>
  <c r="O50" i="79" s="1"/>
  <c r="N51" i="79"/>
  <c r="O51" i="79" s="1"/>
  <c r="N52" i="79"/>
  <c r="O52" i="79" s="1"/>
  <c r="N53" i="79"/>
  <c r="O53" i="79" s="1"/>
  <c r="N54" i="79"/>
  <c r="O54" i="79" s="1"/>
  <c r="N55" i="79"/>
  <c r="O55" i="79" s="1"/>
  <c r="N56" i="79"/>
  <c r="O56" i="79" s="1"/>
  <c r="N57" i="79"/>
  <c r="O57" i="79" s="1"/>
  <c r="N58" i="79"/>
  <c r="O58" i="79" s="1"/>
  <c r="N59" i="79"/>
  <c r="O59" i="79" s="1"/>
  <c r="N60" i="79"/>
  <c r="O60" i="79" s="1"/>
  <c r="N61" i="79"/>
  <c r="O61" i="79" s="1"/>
  <c r="N62" i="79"/>
  <c r="O62" i="79" s="1"/>
  <c r="N63" i="79"/>
  <c r="O63" i="79" s="1"/>
  <c r="N64" i="79"/>
  <c r="O64" i="79" s="1"/>
  <c r="N65" i="79"/>
  <c r="O65" i="79" s="1"/>
  <c r="N66" i="79"/>
  <c r="O66" i="79" s="1"/>
  <c r="N67" i="79"/>
  <c r="O67" i="79" s="1"/>
  <c r="N68" i="79"/>
  <c r="O68" i="79" s="1"/>
  <c r="N69" i="79"/>
  <c r="O69" i="79" s="1"/>
  <c r="N70" i="79"/>
  <c r="O70" i="79" s="1"/>
  <c r="N71" i="79"/>
  <c r="O71" i="79" s="1"/>
  <c r="N72" i="79"/>
  <c r="O72" i="79" s="1"/>
  <c r="N73" i="79"/>
  <c r="O73" i="79" s="1"/>
  <c r="N74" i="79"/>
  <c r="O74" i="79" s="1"/>
  <c r="N75" i="79"/>
  <c r="O75" i="79" s="1"/>
  <c r="N76" i="79"/>
  <c r="O76" i="79" s="1"/>
  <c r="N77" i="79"/>
  <c r="O77" i="79" s="1"/>
  <c r="N78" i="79"/>
  <c r="O78" i="79" s="1"/>
  <c r="N79" i="79"/>
  <c r="O79" i="79" s="1"/>
  <c r="N80" i="79"/>
  <c r="O80" i="79" s="1"/>
  <c r="N81" i="79"/>
  <c r="O81" i="79" s="1"/>
  <c r="N82" i="79"/>
  <c r="O82" i="79" s="1"/>
  <c r="N83" i="79"/>
  <c r="O83" i="79" s="1"/>
  <c r="N84" i="79"/>
  <c r="O84" i="79" s="1"/>
  <c r="N85" i="79"/>
  <c r="O85" i="79" s="1"/>
  <c r="N86" i="79"/>
  <c r="O86" i="79" s="1"/>
  <c r="N87" i="79"/>
  <c r="O87" i="79" s="1"/>
  <c r="N88" i="79"/>
  <c r="O88" i="79" s="1"/>
  <c r="N89" i="79"/>
  <c r="O89" i="79" s="1"/>
  <c r="N90" i="79"/>
  <c r="O90" i="79" s="1"/>
  <c r="N91" i="79"/>
  <c r="O91" i="79" s="1"/>
  <c r="N92" i="79"/>
  <c r="O92" i="79" s="1"/>
  <c r="N93" i="79"/>
  <c r="O93" i="79" s="1"/>
  <c r="N94" i="79"/>
  <c r="O94" i="79" s="1"/>
  <c r="N95" i="79"/>
  <c r="O95" i="79" s="1"/>
  <c r="N96" i="79"/>
  <c r="O96" i="79" s="1"/>
  <c r="N97" i="79"/>
  <c r="O97" i="79" s="1"/>
  <c r="N98" i="79"/>
  <c r="O98" i="79" s="1"/>
  <c r="N99" i="79"/>
  <c r="O99" i="79" s="1"/>
  <c r="N100" i="79"/>
  <c r="O100" i="79" s="1"/>
  <c r="N101" i="79"/>
  <c r="O101" i="79" s="1"/>
  <c r="N102" i="79"/>
  <c r="O102" i="79" s="1"/>
  <c r="N103" i="79"/>
  <c r="O103" i="79" s="1"/>
  <c r="N104" i="79"/>
  <c r="O104" i="79" s="1"/>
  <c r="N105" i="79"/>
  <c r="O105" i="79" s="1"/>
  <c r="N106" i="79"/>
  <c r="O106" i="79" s="1"/>
  <c r="N107" i="79"/>
  <c r="O107" i="79" s="1"/>
  <c r="N108" i="79"/>
  <c r="O108" i="79" s="1"/>
  <c r="N109" i="79"/>
  <c r="O109" i="79" s="1"/>
  <c r="N110" i="79"/>
  <c r="O110" i="79" s="1"/>
  <c r="N111" i="79"/>
  <c r="O111" i="79" s="1"/>
  <c r="N6" i="79"/>
  <c r="O6" i="79" s="1"/>
  <c r="A6" i="79"/>
  <c r="A7" i="79"/>
  <c r="A8" i="79"/>
  <c r="A90" i="79"/>
  <c r="A91" i="79"/>
  <c r="A92" i="79"/>
  <c r="A93" i="79"/>
  <c r="A94" i="79"/>
  <c r="A95" i="79"/>
  <c r="U14" i="63" s="1"/>
  <c r="A96" i="79"/>
  <c r="A97" i="79"/>
  <c r="A98" i="79"/>
  <c r="A99" i="79"/>
  <c r="A100" i="79"/>
  <c r="A101" i="79"/>
  <c r="A102" i="79"/>
  <c r="A103" i="79"/>
  <c r="A104" i="79"/>
  <c r="A105" i="79"/>
  <c r="A106" i="79"/>
  <c r="A107" i="79"/>
  <c r="A108" i="79"/>
  <c r="A109" i="79"/>
  <c r="A110" i="79"/>
  <c r="A111" i="79"/>
  <c r="A51" i="79"/>
  <c r="A52" i="79"/>
  <c r="A53" i="79"/>
  <c r="A54" i="79"/>
  <c r="A55" i="79"/>
  <c r="A56" i="79"/>
  <c r="A57" i="79"/>
  <c r="A58" i="79"/>
  <c r="A59" i="79"/>
  <c r="A60" i="79"/>
  <c r="A61" i="79"/>
  <c r="A62" i="79"/>
  <c r="A63" i="79"/>
  <c r="A64" i="79"/>
  <c r="A65" i="79"/>
  <c r="A66" i="79"/>
  <c r="A67" i="79"/>
  <c r="A68" i="79"/>
  <c r="A69" i="79"/>
  <c r="A70" i="79"/>
  <c r="A71" i="79"/>
  <c r="A72" i="79"/>
  <c r="A73" i="79"/>
  <c r="A74" i="79"/>
  <c r="A75" i="79"/>
  <c r="A76" i="79"/>
  <c r="A77" i="79"/>
  <c r="A78" i="79"/>
  <c r="A79" i="79"/>
  <c r="A80" i="79"/>
  <c r="A81" i="79"/>
  <c r="A82" i="79"/>
  <c r="A83" i="79"/>
  <c r="A84" i="79"/>
  <c r="A85" i="79"/>
  <c r="A86" i="79"/>
  <c r="A87" i="79"/>
  <c r="A88" i="79"/>
  <c r="A89" i="79"/>
  <c r="A25" i="79"/>
  <c r="A26" i="79"/>
  <c r="A27" i="79"/>
  <c r="A28" i="79"/>
  <c r="A29" i="79"/>
  <c r="A30" i="79"/>
  <c r="A31" i="79"/>
  <c r="A32" i="79"/>
  <c r="A33" i="79"/>
  <c r="A34" i="79"/>
  <c r="A35" i="79"/>
  <c r="A36" i="79"/>
  <c r="A37" i="79"/>
  <c r="A38" i="79"/>
  <c r="A39" i="79"/>
  <c r="A40" i="79"/>
  <c r="A41" i="79"/>
  <c r="A42" i="79"/>
  <c r="A43" i="79"/>
  <c r="A44" i="79"/>
  <c r="A45" i="79"/>
  <c r="A46" i="79"/>
  <c r="A47" i="79"/>
  <c r="A48" i="79"/>
  <c r="A49" i="79"/>
  <c r="A50" i="79"/>
  <c r="A9" i="79"/>
  <c r="A10" i="79"/>
  <c r="A11" i="79"/>
  <c r="A12" i="79"/>
  <c r="A13" i="79"/>
  <c r="A14" i="79"/>
  <c r="A15" i="79"/>
  <c r="A16" i="79"/>
  <c r="A17" i="79"/>
  <c r="A18" i="79"/>
  <c r="A19" i="79"/>
  <c r="A20" i="79"/>
  <c r="A21" i="79"/>
  <c r="A22" i="79"/>
  <c r="A23" i="79"/>
  <c r="A24" i="79"/>
  <c r="A5" i="79"/>
  <c r="U27" i="37" l="1"/>
  <c r="U17" i="37"/>
  <c r="U11" i="56"/>
  <c r="U31" i="58"/>
  <c r="U20" i="58"/>
  <c r="U23" i="37"/>
  <c r="U7" i="37"/>
  <c r="U7" i="58"/>
  <c r="U27" i="58"/>
  <c r="U9" i="37"/>
  <c r="U12" i="37"/>
  <c r="U39" i="58"/>
  <c r="U16" i="58"/>
  <c r="U31" i="37"/>
  <c r="U35" i="58"/>
  <c r="U13" i="58"/>
  <c r="U17" i="59"/>
  <c r="U14" i="59"/>
  <c r="U35" i="60"/>
  <c r="U31" i="60"/>
  <c r="U27" i="60"/>
  <c r="U23" i="60"/>
  <c r="U16" i="61"/>
  <c r="U12" i="61"/>
  <c r="U10" i="61"/>
  <c r="U17" i="62"/>
  <c r="U26" i="62"/>
  <c r="U23" i="62"/>
  <c r="U18" i="62"/>
  <c r="U13" i="62"/>
  <c r="U21" i="63"/>
  <c r="U17" i="63"/>
  <c r="U13" i="63"/>
  <c r="U11" i="63"/>
  <c r="U10" i="37"/>
  <c r="U30" i="37"/>
  <c r="U26" i="37"/>
  <c r="U22" i="37"/>
  <c r="U19" i="37"/>
  <c r="U15" i="37"/>
  <c r="U14" i="56"/>
  <c r="U10" i="56"/>
  <c r="U42" i="58"/>
  <c r="U38" i="58"/>
  <c r="U34" i="58"/>
  <c r="U30" i="58"/>
  <c r="U23" i="58"/>
  <c r="U10" i="58"/>
  <c r="U12" i="58"/>
  <c r="U20" i="59"/>
  <c r="U16" i="59"/>
  <c r="U7" i="59"/>
  <c r="U34" i="60"/>
  <c r="U30" i="60"/>
  <c r="U26" i="60"/>
  <c r="U22" i="60"/>
  <c r="U18" i="60"/>
  <c r="U15" i="61"/>
  <c r="U11" i="61"/>
  <c r="U29" i="62"/>
  <c r="U25" i="62"/>
  <c r="U22" i="62"/>
  <c r="U16" i="62"/>
  <c r="U20" i="63"/>
  <c r="U16" i="63"/>
  <c r="U10" i="63"/>
  <c r="U33" i="37"/>
  <c r="U17" i="57"/>
  <c r="U35" i="37"/>
  <c r="U32" i="37"/>
  <c r="U29" i="37"/>
  <c r="U25" i="37"/>
  <c r="U21" i="37"/>
  <c r="U14" i="37"/>
  <c r="U16" i="56"/>
  <c r="U13" i="56"/>
  <c r="U8" i="56"/>
  <c r="U41" i="58"/>
  <c r="U37" i="58"/>
  <c r="U33" i="58"/>
  <c r="U29" i="58"/>
  <c r="U26" i="58"/>
  <c r="U22" i="58"/>
  <c r="U19" i="58"/>
  <c r="U9" i="58"/>
  <c r="U19" i="59"/>
  <c r="U12" i="59"/>
  <c r="U33" i="60"/>
  <c r="U29" i="60"/>
  <c r="U25" i="60"/>
  <c r="U21" i="60"/>
  <c r="U6" i="61"/>
  <c r="U14" i="61"/>
  <c r="U30" i="62"/>
  <c r="U28" i="62"/>
  <c r="U24" i="62"/>
  <c r="U15" i="62"/>
  <c r="U19" i="63"/>
  <c r="U15" i="63"/>
  <c r="U12" i="63"/>
  <c r="U34" i="37"/>
  <c r="U28" i="37"/>
  <c r="U24" i="37"/>
  <c r="U20" i="37"/>
  <c r="U18" i="37"/>
  <c r="U8" i="37"/>
  <c r="U15" i="56"/>
  <c r="U12" i="56"/>
  <c r="U7" i="56"/>
  <c r="U40" i="58"/>
  <c r="U36" i="58"/>
  <c r="U32" i="58"/>
  <c r="U28" i="58"/>
  <c r="U25" i="58"/>
  <c r="U21" i="58"/>
  <c r="U17" i="58"/>
  <c r="U14" i="58"/>
  <c r="U18" i="59"/>
  <c r="U15" i="59"/>
  <c r="U11" i="59"/>
  <c r="U36" i="60"/>
  <c r="U32" i="60"/>
  <c r="U28" i="60"/>
  <c r="U24" i="60"/>
  <c r="U20" i="60"/>
  <c r="U17" i="60"/>
  <c r="U17" i="61"/>
  <c r="U13" i="61"/>
  <c r="U27" i="62"/>
  <c r="U20" i="62"/>
  <c r="U14" i="62"/>
  <c r="U9" i="63"/>
  <c r="U18" i="63"/>
  <c r="N9" i="37"/>
  <c r="M9" i="37"/>
  <c r="J9" i="37"/>
  <c r="N33" i="37"/>
  <c r="M33" i="37"/>
  <c r="J33" i="37"/>
  <c r="T6" i="77" l="1"/>
  <c r="T6" i="63"/>
  <c r="T20" i="62"/>
  <c r="T16" i="62"/>
  <c r="T19" i="62"/>
  <c r="T22" i="62"/>
  <c r="T8" i="62"/>
  <c r="T6" i="62"/>
  <c r="T11" i="60"/>
  <c r="T8" i="60"/>
  <c r="T18" i="60"/>
  <c r="T14" i="60"/>
  <c r="T7" i="60"/>
  <c r="T6" i="60"/>
  <c r="T9" i="58"/>
  <c r="T10" i="58"/>
  <c r="T12" i="58"/>
  <c r="T7" i="58"/>
  <c r="T11" i="57"/>
  <c r="T10" i="37"/>
  <c r="T23" i="37"/>
  <c r="T15" i="37"/>
  <c r="T18" i="37"/>
  <c r="A20" i="78"/>
  <c r="A5" i="78"/>
  <c r="A6" i="78"/>
  <c r="A7" i="78"/>
  <c r="A8" i="78"/>
  <c r="A9" i="78"/>
  <c r="A10" i="78"/>
  <c r="A11" i="78"/>
  <c r="A12" i="78"/>
  <c r="A13" i="78"/>
  <c r="A14" i="78"/>
  <c r="A15" i="78"/>
  <c r="A16" i="78"/>
  <c r="A17" i="78"/>
  <c r="A18" i="78"/>
  <c r="A19" i="78"/>
  <c r="A21" i="78"/>
  <c r="A22" i="78"/>
  <c r="A23" i="78"/>
  <c r="A24" i="78"/>
  <c r="A25" i="78"/>
  <c r="A26" i="78"/>
  <c r="A27" i="78"/>
  <c r="A28" i="78"/>
  <c r="A29" i="78"/>
  <c r="A30" i="78"/>
  <c r="A31" i="78"/>
  <c r="A32" i="78"/>
  <c r="A33" i="78"/>
  <c r="A34" i="78"/>
  <c r="A35" i="78"/>
  <c r="A36" i="78"/>
  <c r="A37" i="78"/>
  <c r="A38" i="78"/>
  <c r="A39" i="78"/>
  <c r="A40" i="78"/>
  <c r="A41" i="78"/>
  <c r="A42" i="78"/>
  <c r="A43" i="78"/>
  <c r="A44" i="78"/>
  <c r="A45" i="78"/>
  <c r="A46" i="78"/>
  <c r="A47" i="78"/>
  <c r="A48" i="78"/>
  <c r="A49" i="78"/>
  <c r="A50" i="78"/>
  <c r="A51" i="78"/>
  <c r="A52" i="78"/>
  <c r="A53" i="78"/>
  <c r="A54" i="78"/>
  <c r="A55" i="78"/>
  <c r="A56" i="78"/>
  <c r="A57" i="78"/>
  <c r="A58" i="78"/>
  <c r="A59" i="78"/>
  <c r="A60" i="78"/>
  <c r="A61" i="78"/>
  <c r="A62" i="78"/>
  <c r="A63" i="78"/>
  <c r="A64" i="78"/>
  <c r="A65" i="78"/>
  <c r="A66" i="78"/>
  <c r="A67" i="78"/>
  <c r="A68" i="78"/>
  <c r="A69" i="78"/>
  <c r="A70" i="78"/>
  <c r="A71" i="78"/>
  <c r="A72" i="78"/>
  <c r="A73" i="78"/>
  <c r="A74" i="78"/>
  <c r="A75" i="78"/>
  <c r="A76" i="78"/>
  <c r="A77" i="78"/>
  <c r="A78" i="78"/>
  <c r="A79" i="78"/>
  <c r="A80" i="78"/>
  <c r="A81" i="78"/>
  <c r="A82" i="78"/>
  <c r="A83" i="78"/>
  <c r="A84" i="78"/>
  <c r="A85" i="78"/>
  <c r="A86" i="78"/>
  <c r="A87" i="78"/>
  <c r="A88" i="78"/>
  <c r="A89" i="78"/>
  <c r="A90" i="78"/>
  <c r="A91" i="78"/>
  <c r="A92" i="78"/>
  <c r="A93" i="78"/>
  <c r="A94" i="78"/>
  <c r="A95" i="78"/>
  <c r="A96" i="78"/>
  <c r="A97" i="78"/>
  <c r="A98" i="78"/>
  <c r="A99" i="78"/>
  <c r="A100" i="78"/>
  <c r="A101" i="78"/>
  <c r="A102" i="78"/>
  <c r="A103" i="78"/>
  <c r="A104" i="78"/>
  <c r="A105" i="78"/>
  <c r="A106" i="78"/>
  <c r="A107" i="78"/>
  <c r="A108" i="78"/>
  <c r="A109" i="78"/>
  <c r="A110" i="78"/>
  <c r="A111" i="78"/>
  <c r="A112" i="78"/>
  <c r="A113" i="78"/>
  <c r="A114" i="78"/>
  <c r="A115" i="78"/>
  <c r="A116" i="78"/>
  <c r="A117" i="78"/>
  <c r="A118" i="78"/>
  <c r="A119" i="78"/>
  <c r="T6" i="57" s="1"/>
  <c r="A120" i="78"/>
  <c r="A121" i="78"/>
  <c r="A122" i="78"/>
  <c r="A123" i="78"/>
  <c r="O6" i="78"/>
  <c r="O7" i="78"/>
  <c r="O8" i="78"/>
  <c r="O9" i="78"/>
  <c r="O10" i="78"/>
  <c r="O11" i="78"/>
  <c r="O12" i="78"/>
  <c r="O13" i="78"/>
  <c r="O14" i="78"/>
  <c r="O15" i="78"/>
  <c r="O16" i="78"/>
  <c r="O17" i="78"/>
  <c r="O18" i="78"/>
  <c r="O19" i="78"/>
  <c r="O20" i="78"/>
  <c r="O21" i="78"/>
  <c r="O22" i="78"/>
  <c r="O23" i="78"/>
  <c r="O24" i="78"/>
  <c r="O25" i="78"/>
  <c r="O26" i="78"/>
  <c r="O27" i="78"/>
  <c r="O28" i="78"/>
  <c r="O29" i="78"/>
  <c r="O30" i="78"/>
  <c r="O31" i="78"/>
  <c r="O32" i="78"/>
  <c r="O33" i="78"/>
  <c r="O34" i="78"/>
  <c r="O35" i="78"/>
  <c r="O36" i="78"/>
  <c r="O37" i="78"/>
  <c r="O38" i="78"/>
  <c r="O39" i="78"/>
  <c r="O40" i="78"/>
  <c r="O41" i="78"/>
  <c r="O42" i="78"/>
  <c r="O43" i="78"/>
  <c r="O44" i="78"/>
  <c r="O45" i="78"/>
  <c r="O46" i="78"/>
  <c r="O47" i="78"/>
  <c r="O48" i="78"/>
  <c r="O49" i="78"/>
  <c r="O50" i="78"/>
  <c r="O51" i="78"/>
  <c r="O52" i="78"/>
  <c r="O53" i="78"/>
  <c r="O54" i="78"/>
  <c r="O55" i="78"/>
  <c r="O56" i="78"/>
  <c r="O57" i="78"/>
  <c r="O58" i="78"/>
  <c r="O59" i="78"/>
  <c r="O60" i="78"/>
  <c r="O61" i="78"/>
  <c r="O62" i="78"/>
  <c r="O63" i="78"/>
  <c r="O64" i="78"/>
  <c r="O65" i="78"/>
  <c r="O66" i="78"/>
  <c r="O67" i="78"/>
  <c r="O68" i="78"/>
  <c r="O69" i="78"/>
  <c r="O70" i="78"/>
  <c r="O71" i="78"/>
  <c r="O72" i="78"/>
  <c r="O73" i="78"/>
  <c r="O74" i="78"/>
  <c r="O75" i="78"/>
  <c r="O76" i="78"/>
  <c r="O77" i="78"/>
  <c r="O78" i="78"/>
  <c r="O79" i="78"/>
  <c r="O80" i="78"/>
  <c r="O81" i="78"/>
  <c r="O82" i="78"/>
  <c r="O83" i="78"/>
  <c r="O84" i="78"/>
  <c r="O85" i="78"/>
  <c r="O86" i="78"/>
  <c r="O87" i="78"/>
  <c r="O88" i="78"/>
  <c r="O89" i="78"/>
  <c r="O90" i="78"/>
  <c r="O91" i="78"/>
  <c r="O92" i="78"/>
  <c r="O93" i="78"/>
  <c r="O94" i="78"/>
  <c r="O95" i="78"/>
  <c r="O96" i="78"/>
  <c r="O97" i="78"/>
  <c r="O98" i="78"/>
  <c r="O99" i="78"/>
  <c r="O100" i="78"/>
  <c r="O101" i="78"/>
  <c r="O102" i="78"/>
  <c r="O103" i="78"/>
  <c r="O104" i="78"/>
  <c r="O105" i="78"/>
  <c r="O106" i="78"/>
  <c r="O107" i="78"/>
  <c r="O108" i="78"/>
  <c r="O109" i="78"/>
  <c r="O110" i="78"/>
  <c r="O111" i="78"/>
  <c r="O112" i="78"/>
  <c r="O113" i="78"/>
  <c r="O114" i="78"/>
  <c r="O115" i="78"/>
  <c r="O116" i="78"/>
  <c r="O117" i="78"/>
  <c r="O118" i="78"/>
  <c r="O119" i="78"/>
  <c r="O120" i="78"/>
  <c r="O121" i="78"/>
  <c r="O122" i="78"/>
  <c r="O123" i="78"/>
  <c r="O124" i="78"/>
  <c r="O125" i="78"/>
  <c r="O5" i="78"/>
  <c r="T7" i="57" l="1"/>
  <c r="T16" i="37"/>
  <c r="T11" i="63"/>
  <c r="T10" i="59"/>
  <c r="T15" i="61"/>
  <c r="T32" i="37"/>
  <c r="T24" i="62"/>
  <c r="T16" i="56"/>
  <c r="T36" i="58"/>
  <c r="T33" i="60"/>
  <c r="T29" i="37"/>
  <c r="T12" i="37"/>
  <c r="T32" i="58"/>
  <c r="T23" i="58"/>
  <c r="T17" i="58"/>
  <c r="T12" i="59"/>
  <c r="T30" i="60"/>
  <c r="T16" i="60"/>
  <c r="T15" i="60"/>
  <c r="T11" i="61"/>
  <c r="T11" i="37"/>
  <c r="T11" i="56"/>
  <c r="T17" i="57"/>
  <c r="T18" i="58"/>
  <c r="T36" i="60"/>
  <c r="T26" i="60"/>
  <c r="T30" i="62"/>
  <c r="T40" i="58"/>
  <c r="T26" i="58"/>
  <c r="T19" i="59"/>
  <c r="T22" i="60"/>
  <c r="T17" i="61"/>
  <c r="T28" i="62"/>
  <c r="T13" i="62"/>
  <c r="T19" i="63"/>
  <c r="T15" i="63"/>
  <c r="T28" i="37"/>
  <c r="T8" i="37"/>
  <c r="T14" i="56"/>
  <c r="T9" i="57"/>
  <c r="T6" i="58"/>
  <c r="T35" i="58"/>
  <c r="T28" i="58"/>
  <c r="T19" i="58"/>
  <c r="T16" i="58"/>
  <c r="T7" i="59"/>
  <c r="T18" i="59"/>
  <c r="T15" i="59"/>
  <c r="T11" i="59"/>
  <c r="T32" i="60"/>
  <c r="T29" i="60"/>
  <c r="T25" i="60"/>
  <c r="T21" i="60"/>
  <c r="T17" i="60"/>
  <c r="T7" i="61"/>
  <c r="T14" i="61"/>
  <c r="T10" i="61"/>
  <c r="T27" i="62"/>
  <c r="T21" i="62"/>
  <c r="T18" i="62"/>
  <c r="T9" i="63"/>
  <c r="T18" i="63"/>
  <c r="T14" i="63"/>
  <c r="T12" i="63"/>
  <c r="T22" i="37"/>
  <c r="T6" i="56"/>
  <c r="T10" i="56"/>
  <c r="T15" i="57"/>
  <c r="T39" i="58"/>
  <c r="T31" i="58"/>
  <c r="T22" i="58"/>
  <c r="T35" i="37"/>
  <c r="T31" i="37"/>
  <c r="T27" i="37"/>
  <c r="T21" i="37"/>
  <c r="T19" i="37"/>
  <c r="T14" i="37"/>
  <c r="T7" i="56"/>
  <c r="T13" i="56"/>
  <c r="T8" i="56"/>
  <c r="T14" i="57"/>
  <c r="T42" i="58"/>
  <c r="T38" i="58"/>
  <c r="T34" i="58"/>
  <c r="T30" i="58"/>
  <c r="T27" i="58"/>
  <c r="T25" i="58"/>
  <c r="T21" i="58"/>
  <c r="T14" i="58"/>
  <c r="T20" i="59"/>
  <c r="T17" i="59"/>
  <c r="T14" i="59"/>
  <c r="T9" i="59"/>
  <c r="T35" i="60"/>
  <c r="T31" i="60"/>
  <c r="T28" i="60"/>
  <c r="T24" i="60"/>
  <c r="T20" i="60"/>
  <c r="T16" i="61"/>
  <c r="T13" i="61"/>
  <c r="T6" i="61"/>
  <c r="T12" i="62"/>
  <c r="T17" i="62"/>
  <c r="T26" i="62"/>
  <c r="T15" i="62"/>
  <c r="T21" i="63"/>
  <c r="T17" i="63"/>
  <c r="T13" i="63"/>
  <c r="T10" i="62"/>
  <c r="T9" i="37"/>
  <c r="T33" i="37"/>
  <c r="T25" i="37"/>
  <c r="T34" i="37"/>
  <c r="T30" i="37"/>
  <c r="T26" i="37"/>
  <c r="T24" i="37"/>
  <c r="T20" i="37"/>
  <c r="T17" i="37"/>
  <c r="T15" i="56"/>
  <c r="T12" i="56"/>
  <c r="T8" i="57"/>
  <c r="T13" i="57"/>
  <c r="T41" i="58"/>
  <c r="T37" i="58"/>
  <c r="T33" i="58"/>
  <c r="T29" i="58"/>
  <c r="T15" i="58"/>
  <c r="T24" i="58"/>
  <c r="T20" i="58"/>
  <c r="T13" i="58"/>
  <c r="T6" i="59"/>
  <c r="T16" i="59"/>
  <c r="T13" i="59"/>
  <c r="T13" i="60"/>
  <c r="T34" i="60"/>
  <c r="T27" i="60"/>
  <c r="T23" i="60"/>
  <c r="T9" i="60"/>
  <c r="T8" i="61"/>
  <c r="T12" i="61"/>
  <c r="T7" i="62"/>
  <c r="T29" i="62"/>
  <c r="T25" i="62"/>
  <c r="T23" i="62"/>
  <c r="T14" i="62"/>
  <c r="T20" i="63"/>
  <c r="T16" i="63"/>
  <c r="T8" i="63"/>
  <c r="T10" i="63"/>
  <c r="T7" i="37"/>
  <c r="A6" i="72"/>
  <c r="A7" i="72"/>
  <c r="A8" i="72"/>
  <c r="A9" i="72"/>
  <c r="A10" i="72"/>
  <c r="A11" i="72"/>
  <c r="A12" i="72"/>
  <c r="A13" i="72"/>
  <c r="A14" i="72"/>
  <c r="A15" i="72"/>
  <c r="A16" i="72"/>
  <c r="A17" i="72"/>
  <c r="A18" i="72"/>
  <c r="A19" i="72"/>
  <c r="A20" i="72"/>
  <c r="A21" i="72"/>
  <c r="A22" i="72"/>
  <c r="A23" i="72"/>
  <c r="A24" i="72"/>
  <c r="A25" i="72"/>
  <c r="A26" i="72"/>
  <c r="A27" i="72"/>
  <c r="A28" i="72"/>
  <c r="A29" i="72"/>
  <c r="A30" i="72"/>
  <c r="A31" i="72"/>
  <c r="A32" i="72"/>
  <c r="A33" i="72"/>
  <c r="A34" i="72"/>
  <c r="A35" i="72"/>
  <c r="A36" i="72"/>
  <c r="A37" i="72"/>
  <c r="A38" i="72"/>
  <c r="A39" i="72"/>
  <c r="A40" i="72"/>
  <c r="A41" i="72"/>
  <c r="A42" i="72"/>
  <c r="A43" i="72"/>
  <c r="A44" i="72"/>
  <c r="A45" i="72"/>
  <c r="A46" i="72"/>
  <c r="A47" i="72"/>
  <c r="A48" i="72"/>
  <c r="A49" i="72"/>
  <c r="A50" i="72"/>
  <c r="A51" i="72"/>
  <c r="A52" i="72"/>
  <c r="A53" i="72"/>
  <c r="A54" i="72"/>
  <c r="A55" i="72"/>
  <c r="A56" i="72"/>
  <c r="A57" i="72"/>
  <c r="A58" i="72"/>
  <c r="A59" i="72"/>
  <c r="A60" i="72"/>
  <c r="A61" i="72"/>
  <c r="A62" i="72"/>
  <c r="A63" i="72"/>
  <c r="A64" i="72"/>
  <c r="A65" i="72"/>
  <c r="A66" i="72"/>
  <c r="A67" i="72"/>
  <c r="A68" i="72"/>
  <c r="A69" i="72"/>
  <c r="A70" i="72"/>
  <c r="A71" i="72"/>
  <c r="A72" i="72"/>
  <c r="A73" i="72"/>
  <c r="A74" i="72"/>
  <c r="A75" i="72"/>
  <c r="A76" i="72"/>
  <c r="A77" i="72"/>
  <c r="A78" i="72"/>
  <c r="A79" i="72"/>
  <c r="A80" i="72"/>
  <c r="A81" i="72"/>
  <c r="A82" i="72"/>
  <c r="A83" i="72"/>
  <c r="A84" i="72"/>
  <c r="A85" i="72"/>
  <c r="A86" i="72"/>
  <c r="A87" i="72"/>
  <c r="A88" i="72"/>
  <c r="A89" i="72"/>
  <c r="A90" i="72"/>
  <c r="A91" i="72"/>
  <c r="A92" i="72"/>
  <c r="A93" i="72"/>
  <c r="A94" i="72"/>
  <c r="A95" i="72"/>
  <c r="A96" i="72"/>
  <c r="A5" i="72"/>
  <c r="U6" i="77"/>
  <c r="S7" i="61"/>
  <c r="S6" i="61"/>
  <c r="S9" i="60"/>
  <c r="S16" i="60"/>
  <c r="S18" i="60"/>
  <c r="S9" i="58"/>
  <c r="S9" i="57"/>
  <c r="S14" i="57"/>
  <c r="S13" i="57"/>
  <c r="S8" i="57"/>
  <c r="B47" i="73"/>
  <c r="Q10" i="60" l="1"/>
  <c r="Q6" i="57"/>
  <c r="Q16" i="37"/>
  <c r="Q10" i="62"/>
  <c r="Q9" i="62"/>
  <c r="Q33" i="37"/>
  <c r="Q9" i="37"/>
  <c r="O6" i="72"/>
  <c r="O7" i="72"/>
  <c r="O8" i="72"/>
  <c r="O9" i="72"/>
  <c r="O10" i="72"/>
  <c r="O11" i="72"/>
  <c r="O12" i="72"/>
  <c r="O13" i="72"/>
  <c r="O14" i="72"/>
  <c r="O15" i="72"/>
  <c r="O16" i="72"/>
  <c r="O17" i="72"/>
  <c r="O18" i="72"/>
  <c r="O19" i="72"/>
  <c r="O20" i="72"/>
  <c r="O21" i="72"/>
  <c r="O22" i="72"/>
  <c r="O23" i="72"/>
  <c r="O24" i="72"/>
  <c r="O25" i="72"/>
  <c r="O26" i="72"/>
  <c r="O27" i="72"/>
  <c r="O28" i="72"/>
  <c r="O29" i="72"/>
  <c r="O30" i="72"/>
  <c r="O31" i="72"/>
  <c r="O32" i="72"/>
  <c r="O33" i="72"/>
  <c r="O34" i="72"/>
  <c r="O35" i="72"/>
  <c r="O36" i="72"/>
  <c r="O37" i="72"/>
  <c r="O38" i="72"/>
  <c r="O39" i="72"/>
  <c r="O40" i="72"/>
  <c r="O41" i="72"/>
  <c r="O42" i="72"/>
  <c r="O43" i="72"/>
  <c r="O44" i="72"/>
  <c r="O45" i="72"/>
  <c r="O46" i="72"/>
  <c r="O47" i="72"/>
  <c r="O48" i="72"/>
  <c r="O49" i="72"/>
  <c r="O50" i="72"/>
  <c r="O51" i="72"/>
  <c r="O52" i="72"/>
  <c r="O53" i="72"/>
  <c r="O54" i="72"/>
  <c r="O55" i="72"/>
  <c r="O56" i="72"/>
  <c r="O57" i="72"/>
  <c r="O58" i="72"/>
  <c r="O59" i="72"/>
  <c r="O60" i="72"/>
  <c r="O61" i="72"/>
  <c r="O62" i="72"/>
  <c r="O63" i="72"/>
  <c r="O64" i="72"/>
  <c r="O65" i="72"/>
  <c r="O66" i="72"/>
  <c r="O67" i="72"/>
  <c r="O68" i="72"/>
  <c r="O69" i="72"/>
  <c r="O70" i="72"/>
  <c r="O71" i="72"/>
  <c r="O72" i="72"/>
  <c r="O73" i="72"/>
  <c r="O74" i="72"/>
  <c r="O75" i="72"/>
  <c r="O76" i="72"/>
  <c r="O77" i="72"/>
  <c r="O78" i="72"/>
  <c r="O79" i="72"/>
  <c r="O80" i="72"/>
  <c r="O81" i="72"/>
  <c r="O82" i="72"/>
  <c r="O83" i="72"/>
  <c r="O84" i="72"/>
  <c r="O85" i="72"/>
  <c r="O86" i="72"/>
  <c r="O87" i="72"/>
  <c r="O88" i="72"/>
  <c r="O89" i="72"/>
  <c r="O90" i="72"/>
  <c r="O91" i="72"/>
  <c r="O92" i="72"/>
  <c r="O93" i="72"/>
  <c r="O94" i="72"/>
  <c r="O95" i="72"/>
  <c r="O96" i="72"/>
  <c r="O5" i="72"/>
  <c r="A5" i="71"/>
  <c r="A6" i="71"/>
  <c r="A7" i="71"/>
  <c r="A8" i="71"/>
  <c r="A9" i="71"/>
  <c r="A10" i="71"/>
  <c r="A11" i="71"/>
  <c r="A12" i="71"/>
  <c r="A13" i="71"/>
  <c r="A14" i="71"/>
  <c r="A15" i="71"/>
  <c r="A16" i="71"/>
  <c r="A17" i="71"/>
  <c r="A18" i="71"/>
  <c r="A19" i="71"/>
  <c r="A20" i="71"/>
  <c r="A21" i="71"/>
  <c r="A22" i="71"/>
  <c r="A23" i="71"/>
  <c r="A24" i="71"/>
  <c r="A25" i="71"/>
  <c r="A26" i="71"/>
  <c r="A27" i="71"/>
  <c r="A28" i="71"/>
  <c r="A29" i="71"/>
  <c r="A30" i="71"/>
  <c r="A31" i="71"/>
  <c r="A32" i="71"/>
  <c r="A33" i="71"/>
  <c r="A34" i="71"/>
  <c r="A35" i="71"/>
  <c r="A36" i="71"/>
  <c r="A37" i="71"/>
  <c r="A38" i="71"/>
  <c r="A39" i="71"/>
  <c r="A40" i="71"/>
  <c r="A41" i="71"/>
  <c r="A42" i="71"/>
  <c r="A43" i="71"/>
  <c r="A44" i="71"/>
  <c r="A45" i="71"/>
  <c r="A46" i="71"/>
  <c r="A47" i="71"/>
  <c r="A48" i="71"/>
  <c r="A49" i="71"/>
  <c r="A50" i="71"/>
  <c r="A51" i="71"/>
  <c r="A52" i="71"/>
  <c r="A53" i="71"/>
  <c r="A54" i="71"/>
  <c r="A55" i="71"/>
  <c r="A56" i="71"/>
  <c r="A57" i="71"/>
  <c r="A58" i="71"/>
  <c r="A59" i="71"/>
  <c r="A60" i="71"/>
  <c r="A61" i="71"/>
  <c r="A62" i="71"/>
  <c r="A63" i="71"/>
  <c r="A64" i="71"/>
  <c r="A65" i="71"/>
  <c r="A66" i="71"/>
  <c r="A67" i="71"/>
  <c r="O65" i="71"/>
  <c r="O64" i="71"/>
  <c r="O63" i="71"/>
  <c r="O62" i="71"/>
  <c r="O61" i="71"/>
  <c r="O60" i="71"/>
  <c r="O59" i="71"/>
  <c r="O58" i="71"/>
  <c r="O57" i="71"/>
  <c r="O56" i="71"/>
  <c r="O55" i="71"/>
  <c r="O54" i="71"/>
  <c r="O53" i="71"/>
  <c r="O52" i="71"/>
  <c r="O51" i="71"/>
  <c r="O50" i="71"/>
  <c r="O49" i="71"/>
  <c r="O48" i="71"/>
  <c r="O22" i="71"/>
  <c r="O23" i="71"/>
  <c r="O24" i="71"/>
  <c r="O25" i="71"/>
  <c r="O26" i="71"/>
  <c r="O27" i="71"/>
  <c r="O28" i="71"/>
  <c r="O29" i="71"/>
  <c r="O30" i="71"/>
  <c r="O31" i="71"/>
  <c r="O32" i="71"/>
  <c r="O33" i="71"/>
  <c r="O34" i="71"/>
  <c r="O35" i="71"/>
  <c r="O36" i="71"/>
  <c r="O37" i="71"/>
  <c r="O38" i="71"/>
  <c r="O39" i="71"/>
  <c r="O40" i="71"/>
  <c r="O41" i="71"/>
  <c r="O42" i="71"/>
  <c r="O43" i="71"/>
  <c r="O44" i="71"/>
  <c r="O45" i="71"/>
  <c r="O46" i="71"/>
  <c r="O47" i="71"/>
  <c r="O6" i="71"/>
  <c r="O7" i="71"/>
  <c r="O8" i="71"/>
  <c r="O9" i="71"/>
  <c r="O10" i="71"/>
  <c r="O11" i="71"/>
  <c r="O12" i="71"/>
  <c r="O13" i="71"/>
  <c r="O14" i="71"/>
  <c r="O15" i="71"/>
  <c r="O16" i="71"/>
  <c r="O17" i="71"/>
  <c r="O18" i="71"/>
  <c r="O19" i="71"/>
  <c r="O20" i="71"/>
  <c r="O21" i="71"/>
  <c r="O5" i="71"/>
  <c r="A6" i="73"/>
  <c r="A7" i="73"/>
  <c r="A8" i="73"/>
  <c r="A9" i="73"/>
  <c r="A10" i="73"/>
  <c r="A11" i="73"/>
  <c r="A13" i="73"/>
  <c r="A14" i="73"/>
  <c r="A15" i="73"/>
  <c r="A16" i="73"/>
  <c r="A17" i="73"/>
  <c r="A18" i="73"/>
  <c r="A19" i="73"/>
  <c r="A20" i="73"/>
  <c r="A21" i="73"/>
  <c r="A22" i="73"/>
  <c r="A23" i="73"/>
  <c r="A24" i="73"/>
  <c r="A25" i="73"/>
  <c r="A26" i="73"/>
  <c r="A27" i="73"/>
  <c r="A28" i="73"/>
  <c r="A29" i="73"/>
  <c r="A30" i="73"/>
  <c r="A31" i="73"/>
  <c r="A32" i="73"/>
  <c r="A33" i="73"/>
  <c r="A34" i="73"/>
  <c r="A35" i="73"/>
  <c r="A36" i="73"/>
  <c r="A37" i="73"/>
  <c r="A38" i="73"/>
  <c r="A39" i="73"/>
  <c r="A40" i="73"/>
  <c r="A41" i="73"/>
  <c r="A42" i="73"/>
  <c r="A43" i="73"/>
  <c r="A44" i="73"/>
  <c r="A45" i="73"/>
  <c r="A46" i="73"/>
  <c r="A47" i="73"/>
  <c r="A48" i="73"/>
  <c r="A49" i="73"/>
  <c r="A50" i="73"/>
  <c r="A51" i="73"/>
  <c r="A52" i="73"/>
  <c r="S7" i="57" l="1"/>
  <c r="S16" i="37"/>
  <c r="S10" i="60"/>
  <c r="S10" i="62"/>
  <c r="S9" i="62"/>
  <c r="S9" i="37"/>
  <c r="S33" i="37"/>
  <c r="S13" i="63"/>
  <c r="S27" i="62"/>
  <c r="S8" i="61"/>
  <c r="S29" i="60"/>
  <c r="S14" i="60"/>
  <c r="S9" i="59"/>
  <c r="S7" i="58"/>
  <c r="S17" i="58"/>
  <c r="S6" i="56"/>
  <c r="S20" i="37"/>
  <c r="S35" i="37"/>
  <c r="S8" i="63"/>
  <c r="S26" i="62"/>
  <c r="S15" i="61"/>
  <c r="S28" i="60"/>
  <c r="S13" i="60"/>
  <c r="S7" i="59"/>
  <c r="S28" i="58"/>
  <c r="S16" i="58"/>
  <c r="S7" i="56"/>
  <c r="S21" i="37"/>
  <c r="S7" i="37"/>
  <c r="S6" i="63"/>
  <c r="S25" i="62"/>
  <c r="S14" i="61"/>
  <c r="S27" i="60"/>
  <c r="S8" i="60"/>
  <c r="S37" i="58"/>
  <c r="S27" i="58"/>
  <c r="S14" i="58"/>
  <c r="S15" i="56"/>
  <c r="S22" i="37"/>
  <c r="S14" i="37"/>
  <c r="S12" i="63"/>
  <c r="S24" i="62"/>
  <c r="S13" i="61"/>
  <c r="S26" i="60"/>
  <c r="S11" i="60"/>
  <c r="S38" i="58"/>
  <c r="S15" i="58"/>
  <c r="S13" i="58"/>
  <c r="S23" i="37"/>
  <c r="S11" i="63"/>
  <c r="S21" i="62"/>
  <c r="S12" i="61"/>
  <c r="S25" i="60"/>
  <c r="S20" i="59"/>
  <c r="S39" i="58"/>
  <c r="S26" i="58"/>
  <c r="S14" i="56"/>
  <c r="S24" i="37"/>
  <c r="S31" i="37"/>
  <c r="S10" i="63"/>
  <c r="S16" i="62"/>
  <c r="S11" i="61"/>
  <c r="S24" i="60"/>
  <c r="S6" i="59"/>
  <c r="S40" i="58"/>
  <c r="S12" i="58"/>
  <c r="S6" i="58"/>
  <c r="S13" i="56"/>
  <c r="S15" i="37"/>
  <c r="S9" i="63"/>
  <c r="S23" i="62"/>
  <c r="S10" i="61"/>
  <c r="S23" i="60"/>
  <c r="S19" i="59"/>
  <c r="S41" i="58"/>
  <c r="S25" i="58"/>
  <c r="S12" i="56"/>
  <c r="S25" i="37"/>
  <c r="S6" i="77"/>
  <c r="S30" i="62"/>
  <c r="S20" i="62"/>
  <c r="S22" i="60"/>
  <c r="S18" i="59"/>
  <c r="S42" i="58"/>
  <c r="S24" i="58"/>
  <c r="S11" i="57"/>
  <c r="S11" i="56"/>
  <c r="S18" i="37"/>
  <c r="S21" i="63"/>
  <c r="S6" i="62"/>
  <c r="S18" i="62"/>
  <c r="S36" i="60"/>
  <c r="S21" i="60"/>
  <c r="S17" i="59"/>
  <c r="S36" i="58"/>
  <c r="S23" i="58"/>
  <c r="S10" i="56"/>
  <c r="S26" i="37"/>
  <c r="S32" i="37"/>
  <c r="S20" i="63"/>
  <c r="S12" i="62"/>
  <c r="S15" i="62"/>
  <c r="S6" i="60"/>
  <c r="S20" i="60"/>
  <c r="S16" i="59"/>
  <c r="S35" i="58"/>
  <c r="S22" i="58"/>
  <c r="S15" i="57"/>
  <c r="S27" i="37"/>
  <c r="S19" i="63"/>
  <c r="S8" i="62"/>
  <c r="S14" i="62"/>
  <c r="S35" i="60"/>
  <c r="S10" i="59"/>
  <c r="S34" i="58"/>
  <c r="S21" i="58"/>
  <c r="S10" i="37"/>
  <c r="S28" i="37"/>
  <c r="S18" i="63"/>
  <c r="S22" i="62"/>
  <c r="S13" i="62"/>
  <c r="S34" i="60"/>
  <c r="S15" i="60"/>
  <c r="S15" i="59"/>
  <c r="S33" i="58"/>
  <c r="S20" i="58"/>
  <c r="S17" i="37"/>
  <c r="S29" i="37"/>
  <c r="S17" i="63"/>
  <c r="S19" i="62"/>
  <c r="S7" i="62"/>
  <c r="S33" i="60"/>
  <c r="S14" i="59"/>
  <c r="S32" i="58"/>
  <c r="S18" i="58"/>
  <c r="S17" i="57"/>
  <c r="S19" i="37"/>
  <c r="S30" i="37"/>
  <c r="S16" i="63"/>
  <c r="S17" i="62"/>
  <c r="S17" i="61"/>
  <c r="S32" i="60"/>
  <c r="S13" i="59"/>
  <c r="S31" i="58"/>
  <c r="S19" i="58"/>
  <c r="S8" i="37"/>
  <c r="S15" i="63"/>
  <c r="S29" i="62"/>
  <c r="S31" i="60"/>
  <c r="S17" i="60"/>
  <c r="S12" i="59"/>
  <c r="S30" i="58"/>
  <c r="S10" i="58"/>
  <c r="S8" i="56"/>
  <c r="S11" i="37"/>
  <c r="S34" i="37"/>
  <c r="S14" i="63"/>
  <c r="S28" i="62"/>
  <c r="S16" i="61"/>
  <c r="S30" i="60"/>
  <c r="S7" i="60"/>
  <c r="S11" i="59"/>
  <c r="S29" i="58"/>
  <c r="S16" i="56"/>
  <c r="S12" i="37"/>
  <c r="R10" i="60"/>
  <c r="R6" i="57"/>
  <c r="R9" i="62"/>
  <c r="R10" i="62"/>
  <c r="R33" i="37"/>
  <c r="R9" i="37"/>
  <c r="R20" i="63"/>
  <c r="R18" i="63"/>
  <c r="R16" i="63"/>
  <c r="R14" i="63"/>
  <c r="R8" i="63"/>
  <c r="R12" i="63"/>
  <c r="R10" i="63"/>
  <c r="R30" i="62"/>
  <c r="R12" i="62"/>
  <c r="R6" i="77"/>
  <c r="R7" i="61"/>
  <c r="R8" i="61"/>
  <c r="R14" i="61"/>
  <c r="R12" i="61"/>
  <c r="R10" i="61"/>
  <c r="R36" i="60"/>
  <c r="R35" i="60"/>
  <c r="R33" i="60"/>
  <c r="R31" i="60"/>
  <c r="R30" i="60"/>
  <c r="R28" i="60"/>
  <c r="R26" i="60"/>
  <c r="R24" i="60"/>
  <c r="R22" i="60"/>
  <c r="R20" i="60"/>
  <c r="R15" i="60"/>
  <c r="R18" i="60"/>
  <c r="R7" i="60"/>
  <c r="R13" i="60"/>
  <c r="R11" i="60"/>
  <c r="R20" i="59"/>
  <c r="R19" i="59"/>
  <c r="R17" i="59"/>
  <c r="R10" i="59"/>
  <c r="R14" i="59"/>
  <c r="R12" i="59"/>
  <c r="R9" i="59"/>
  <c r="R36" i="58"/>
  <c r="R34" i="58"/>
  <c r="R32" i="58"/>
  <c r="R30" i="58"/>
  <c r="R7" i="58"/>
  <c r="R27" i="58"/>
  <c r="R26" i="58"/>
  <c r="R25" i="58"/>
  <c r="R23" i="58"/>
  <c r="R21" i="58"/>
  <c r="R18" i="58"/>
  <c r="R21" i="63"/>
  <c r="R19" i="63"/>
  <c r="R17" i="63"/>
  <c r="R15" i="63"/>
  <c r="R13" i="63"/>
  <c r="R6" i="63"/>
  <c r="R11" i="63"/>
  <c r="R9" i="63"/>
  <c r="R6" i="62"/>
  <c r="R8" i="62"/>
  <c r="R19" i="62"/>
  <c r="R29" i="62"/>
  <c r="R27" i="62"/>
  <c r="R25" i="62"/>
  <c r="R21" i="62"/>
  <c r="R23" i="62"/>
  <c r="R18" i="62"/>
  <c r="R14" i="62"/>
  <c r="R7" i="62"/>
  <c r="R38" i="58"/>
  <c r="R40" i="58"/>
  <c r="R42" i="58"/>
  <c r="R11" i="57"/>
  <c r="R17" i="61"/>
  <c r="R16" i="61"/>
  <c r="R15" i="61"/>
  <c r="R13" i="61"/>
  <c r="R11" i="61"/>
  <c r="R6" i="61"/>
  <c r="R6" i="60"/>
  <c r="R34" i="60"/>
  <c r="R32" i="60"/>
  <c r="R22" i="62"/>
  <c r="R24" i="62"/>
  <c r="R15" i="62"/>
  <c r="R23" i="60"/>
  <c r="R17" i="60"/>
  <c r="R6" i="59"/>
  <c r="R13" i="59"/>
  <c r="R35" i="58"/>
  <c r="R28" i="58"/>
  <c r="R22" i="58"/>
  <c r="R10" i="58"/>
  <c r="R17" i="58"/>
  <c r="R14" i="58"/>
  <c r="R19" i="37"/>
  <c r="R20" i="37"/>
  <c r="R24" i="37"/>
  <c r="R26" i="37"/>
  <c r="R30" i="37"/>
  <c r="R7" i="56"/>
  <c r="R11" i="56"/>
  <c r="R14" i="37"/>
  <c r="R8" i="37"/>
  <c r="R15" i="37"/>
  <c r="R31" i="37"/>
  <c r="R20" i="58"/>
  <c r="R8" i="57"/>
  <c r="R15" i="56"/>
  <c r="R12" i="56"/>
  <c r="R12" i="37"/>
  <c r="R29" i="37"/>
  <c r="R26" i="62"/>
  <c r="R25" i="60"/>
  <c r="R16" i="60"/>
  <c r="R15" i="59"/>
  <c r="R41" i="58"/>
  <c r="R29" i="58"/>
  <c r="R24" i="58"/>
  <c r="R14" i="57"/>
  <c r="R17" i="57"/>
  <c r="R8" i="56"/>
  <c r="R16" i="56"/>
  <c r="R13" i="56"/>
  <c r="R10" i="56"/>
  <c r="R21" i="37"/>
  <c r="R27" i="37"/>
  <c r="R34" i="37"/>
  <c r="R7" i="37"/>
  <c r="R33" i="58"/>
  <c r="R15" i="57"/>
  <c r="R6" i="56"/>
  <c r="R14" i="56"/>
  <c r="R17" i="37"/>
  <c r="R18" i="37"/>
  <c r="R35" i="37"/>
  <c r="R28" i="62"/>
  <c r="R20" i="62"/>
  <c r="R27" i="60"/>
  <c r="R9" i="60"/>
  <c r="R8" i="60"/>
  <c r="R16" i="59"/>
  <c r="R7" i="59"/>
  <c r="R39" i="58"/>
  <c r="R31" i="58"/>
  <c r="R12" i="58"/>
  <c r="R19" i="58"/>
  <c r="R9" i="58"/>
  <c r="R16" i="58"/>
  <c r="R13" i="58"/>
  <c r="R6" i="58"/>
  <c r="R10" i="37"/>
  <c r="R11" i="37"/>
  <c r="R22" i="37"/>
  <c r="R25" i="37"/>
  <c r="R28" i="37"/>
  <c r="R17" i="62"/>
  <c r="R16" i="62"/>
  <c r="R13" i="62"/>
  <c r="R29" i="60"/>
  <c r="R21" i="60"/>
  <c r="R14" i="60"/>
  <c r="R18" i="59"/>
  <c r="R11" i="59"/>
  <c r="R37" i="58"/>
  <c r="R15" i="58"/>
  <c r="R9" i="57"/>
  <c r="R13" i="57"/>
  <c r="R23" i="37"/>
  <c r="R32" i="37"/>
  <c r="A5" i="73"/>
  <c r="O6" i="73" l="1"/>
  <c r="O7" i="73"/>
  <c r="O8" i="73"/>
  <c r="O9" i="73"/>
  <c r="O10" i="73"/>
  <c r="O11" i="73"/>
  <c r="O13" i="73"/>
  <c r="O14" i="73"/>
  <c r="O15" i="73"/>
  <c r="O16" i="73"/>
  <c r="O17" i="73"/>
  <c r="O18" i="73"/>
  <c r="O19" i="73"/>
  <c r="O20" i="73"/>
  <c r="O21" i="73"/>
  <c r="O22" i="73"/>
  <c r="O23" i="73"/>
  <c r="O24" i="73"/>
  <c r="O25" i="73"/>
  <c r="O26" i="73"/>
  <c r="O27" i="73"/>
  <c r="O28" i="73"/>
  <c r="O29" i="73"/>
  <c r="O30" i="73"/>
  <c r="O31" i="73"/>
  <c r="O32" i="73"/>
  <c r="O33" i="73"/>
  <c r="O34" i="73"/>
  <c r="O35" i="73"/>
  <c r="O36" i="73"/>
  <c r="O37" i="73"/>
  <c r="O38" i="73"/>
  <c r="O39" i="73"/>
  <c r="O40" i="73"/>
  <c r="O41" i="73"/>
  <c r="O42" i="73"/>
  <c r="O43" i="73"/>
  <c r="O44" i="73"/>
  <c r="O45" i="73"/>
  <c r="O46" i="73"/>
  <c r="O47" i="73"/>
  <c r="O48" i="73"/>
  <c r="O49" i="73"/>
  <c r="O50" i="73"/>
  <c r="O51" i="73"/>
  <c r="O52" i="73"/>
  <c r="O5" i="73"/>
  <c r="Q18" i="62" l="1"/>
  <c r="O49" i="68"/>
  <c r="O50" i="68"/>
  <c r="O51" i="68"/>
  <c r="A49" i="68"/>
  <c r="A50" i="68"/>
  <c r="A51" i="68"/>
  <c r="A11" i="68"/>
  <c r="A12" i="68"/>
  <c r="A13" i="68"/>
  <c r="A14" i="68"/>
  <c r="A15" i="68"/>
  <c r="A16" i="68"/>
  <c r="A17" i="68"/>
  <c r="A18" i="68"/>
  <c r="A19" i="68"/>
  <c r="A20" i="68"/>
  <c r="A21" i="68"/>
  <c r="A22" i="68"/>
  <c r="A23" i="68"/>
  <c r="A24" i="68"/>
  <c r="A25" i="68"/>
  <c r="A26" i="68"/>
  <c r="A27" i="68"/>
  <c r="A28" i="68"/>
  <c r="A29" i="68"/>
  <c r="A30" i="68"/>
  <c r="A31" i="68"/>
  <c r="A32" i="68"/>
  <c r="A33" i="68"/>
  <c r="A34" i="68"/>
  <c r="A35" i="68"/>
  <c r="A36" i="68"/>
  <c r="A37" i="68"/>
  <c r="A38" i="68"/>
  <c r="A39" i="68"/>
  <c r="A40" i="68"/>
  <c r="A41" i="68"/>
  <c r="A42" i="68"/>
  <c r="A43" i="68"/>
  <c r="A44" i="68"/>
  <c r="A45" i="68"/>
  <c r="A46" i="68"/>
  <c r="A47" i="68"/>
  <c r="A48" i="68"/>
  <c r="O5" i="68"/>
  <c r="O6" i="68"/>
  <c r="O7" i="68"/>
  <c r="O8" i="68"/>
  <c r="O9" i="68"/>
  <c r="O10" i="68"/>
  <c r="O11" i="68"/>
  <c r="O12" i="68"/>
  <c r="O13" i="68"/>
  <c r="O14" i="68"/>
  <c r="O15" i="68"/>
  <c r="O16" i="68"/>
  <c r="O17" i="68"/>
  <c r="O18" i="68"/>
  <c r="O19" i="68"/>
  <c r="O20" i="68"/>
  <c r="O21" i="68"/>
  <c r="O22" i="68"/>
  <c r="O23" i="68"/>
  <c r="O24" i="68"/>
  <c r="O25" i="68"/>
  <c r="O26" i="68"/>
  <c r="O27" i="68"/>
  <c r="O28" i="68"/>
  <c r="O29" i="68"/>
  <c r="O30" i="68"/>
  <c r="O31" i="68"/>
  <c r="O32" i="68"/>
  <c r="O33" i="68"/>
  <c r="O34" i="68"/>
  <c r="O35" i="68"/>
  <c r="O36" i="68"/>
  <c r="O37" i="68"/>
  <c r="O38" i="68"/>
  <c r="O39" i="68"/>
  <c r="O40" i="68"/>
  <c r="O41" i="68"/>
  <c r="O42" i="68"/>
  <c r="O43" i="68"/>
  <c r="O44" i="68"/>
  <c r="O45" i="68"/>
  <c r="O46" i="68"/>
  <c r="O47" i="68"/>
  <c r="O48" i="68"/>
  <c r="A5" i="68"/>
  <c r="A6" i="68"/>
  <c r="A7" i="68"/>
  <c r="A8" i="68"/>
  <c r="A9" i="68"/>
  <c r="A10" i="68"/>
  <c r="Q12" i="58" l="1"/>
  <c r="Q6" i="60"/>
  <c r="Q30" i="58"/>
  <c r="Q11" i="37"/>
  <c r="Q30" i="60"/>
  <c r="Q27" i="37"/>
  <c r="Q14" i="59"/>
  <c r="Q30" i="62"/>
  <c r="Q17" i="60"/>
  <c r="Q26" i="37"/>
  <c r="Q8" i="61"/>
  <c r="Q6" i="77"/>
  <c r="Q20" i="63"/>
  <c r="Q26" i="62"/>
  <c r="Q35" i="60"/>
  <c r="Q20" i="60"/>
  <c r="Q17" i="59"/>
  <c r="Q41" i="58"/>
  <c r="Q7" i="58"/>
  <c r="Q17" i="58"/>
  <c r="Q15" i="57"/>
  <c r="Q12" i="56"/>
  <c r="Q30" i="37"/>
  <c r="Q28" i="37"/>
  <c r="Q18" i="37"/>
  <c r="Q12" i="37"/>
  <c r="Q22" i="37"/>
  <c r="Q7" i="37"/>
  <c r="Q16" i="63"/>
  <c r="Q18" i="59"/>
  <c r="Q11" i="63"/>
  <c r="Q12" i="59"/>
  <c r="Q14" i="61"/>
  <c r="Q8" i="56"/>
  <c r="Q8" i="62"/>
  <c r="Q18" i="60"/>
  <c r="Q16" i="62"/>
  <c r="Q19" i="37"/>
  <c r="Q13" i="59"/>
  <c r="Q15" i="61"/>
  <c r="Q26" i="58"/>
  <c r="Q31" i="37"/>
  <c r="Q29" i="37"/>
  <c r="Q32" i="37"/>
  <c r="Q8" i="57"/>
  <c r="Q31" i="60"/>
  <c r="Q16" i="56"/>
  <c r="Q24" i="58"/>
  <c r="Q21" i="60"/>
  <c r="Q27" i="62"/>
  <c r="Q14" i="56"/>
  <c r="Q10" i="58"/>
  <c r="Q7" i="60"/>
  <c r="Q20" i="62"/>
  <c r="Q14" i="37"/>
  <c r="Q6" i="58"/>
  <c r="Q15" i="63"/>
  <c r="Q10" i="56"/>
  <c r="Q17" i="57"/>
  <c r="Q13" i="58"/>
  <c r="Q15" i="58"/>
  <c r="Q40" i="58"/>
  <c r="Q25" i="60"/>
  <c r="Q6" i="61"/>
  <c r="Q14" i="62"/>
  <c r="Q19" i="62"/>
  <c r="Q13" i="63"/>
  <c r="Q15" i="56"/>
  <c r="Q21" i="58"/>
  <c r="Q34" i="58"/>
  <c r="Q10" i="59"/>
  <c r="Q15" i="60"/>
  <c r="Q33" i="60"/>
  <c r="Q7" i="61"/>
  <c r="Q24" i="62"/>
  <c r="Q12" i="63"/>
  <c r="Q11" i="56"/>
  <c r="Q14" i="57"/>
  <c r="Q16" i="58"/>
  <c r="Q28" i="58"/>
  <c r="Q42" i="58"/>
  <c r="Q16" i="59"/>
  <c r="Q9" i="60"/>
  <c r="Q34" i="60"/>
  <c r="Q17" i="61"/>
  <c r="Q23" i="62"/>
  <c r="Q19" i="63"/>
  <c r="Q11" i="57"/>
  <c r="Q18" i="58"/>
  <c r="Q32" i="58"/>
  <c r="Q37" i="58"/>
  <c r="Q20" i="59"/>
  <c r="Q24" i="60"/>
  <c r="Q13" i="62"/>
  <c r="Q17" i="62"/>
  <c r="Q10" i="63"/>
  <c r="Q13" i="56"/>
  <c r="Q9" i="58"/>
  <c r="Q29" i="58"/>
  <c r="Q11" i="59"/>
  <c r="Q14" i="60"/>
  <c r="Q29" i="60"/>
  <c r="Q13" i="61"/>
  <c r="Q6" i="62"/>
  <c r="Q17" i="63"/>
  <c r="Q17" i="37"/>
  <c r="Q25" i="58"/>
  <c r="Q19" i="59"/>
  <c r="Q22" i="60"/>
  <c r="Q36" i="60"/>
  <c r="Q28" i="62"/>
  <c r="Q14" i="63"/>
  <c r="Q19" i="58"/>
  <c r="Q31" i="58"/>
  <c r="Q38" i="58"/>
  <c r="Q6" i="59"/>
  <c r="Q23" i="60"/>
  <c r="Q25" i="62"/>
  <c r="Q9" i="63"/>
  <c r="Q25" i="37"/>
  <c r="Q34" i="37"/>
  <c r="Q15" i="37"/>
  <c r="Q20" i="37"/>
  <c r="Q24" i="37"/>
  <c r="Q23" i="37"/>
  <c r="Q35" i="37"/>
  <c r="Q21" i="37"/>
  <c r="Q8" i="37"/>
  <c r="Q6" i="56"/>
  <c r="Q23" i="58"/>
  <c r="Q36" i="58"/>
  <c r="Q9" i="59"/>
  <c r="Q13" i="60"/>
  <c r="Q28" i="60"/>
  <c r="Q12" i="61"/>
  <c r="Q12" i="62"/>
  <c r="Q8" i="63"/>
  <c r="Q9" i="57"/>
  <c r="Q20" i="58"/>
  <c r="Q33" i="58"/>
  <c r="Q15" i="59"/>
  <c r="Q16" i="60"/>
  <c r="Q32" i="60"/>
  <c r="Q16" i="61"/>
  <c r="Q21" i="62"/>
  <c r="Q21" i="63"/>
  <c r="Q13" i="57"/>
  <c r="Q14" i="58"/>
  <c r="Q27" i="58"/>
  <c r="Q39" i="58"/>
  <c r="Q11" i="60"/>
  <c r="Q26" i="60"/>
  <c r="Q10" i="61"/>
  <c r="Q15" i="62"/>
  <c r="Q22" i="62"/>
  <c r="Q18" i="63"/>
  <c r="Q10" i="37"/>
  <c r="Q7" i="56"/>
  <c r="Q22" i="58"/>
  <c r="Q35" i="58"/>
  <c r="Q7" i="59"/>
  <c r="Q8" i="60"/>
  <c r="Q27" i="60"/>
  <c r="Q11" i="61"/>
  <c r="Q7" i="62"/>
  <c r="Q29" i="62"/>
  <c r="Q6" i="63"/>
  <c r="N11" i="63"/>
  <c r="N8" i="63"/>
  <c r="N16" i="63"/>
  <c r="N20" i="63"/>
  <c r="N13" i="62"/>
  <c r="N20" i="62"/>
  <c r="N24" i="62"/>
  <c r="N27" i="62"/>
  <c r="N17" i="62"/>
  <c r="N12" i="62"/>
  <c r="N6" i="61"/>
  <c r="N13" i="61"/>
  <c r="N16" i="61"/>
  <c r="N13" i="60"/>
  <c r="N18" i="60"/>
  <c r="N20" i="60"/>
  <c r="N24" i="60"/>
  <c r="N28" i="60"/>
  <c r="N31" i="60"/>
  <c r="N35" i="60"/>
  <c r="N12" i="59"/>
  <c r="N10" i="59"/>
  <c r="N19" i="59"/>
  <c r="N7" i="59"/>
  <c r="N17" i="58"/>
  <c r="N20" i="58"/>
  <c r="N24" i="58"/>
  <c r="N15" i="58"/>
  <c r="N29" i="58"/>
  <c r="N32" i="58"/>
  <c r="N35" i="58"/>
  <c r="N39" i="58"/>
  <c r="N6" i="58"/>
  <c r="N15" i="57"/>
  <c r="N7" i="37"/>
  <c r="N19" i="37"/>
  <c r="N20" i="37"/>
  <c r="N24" i="37"/>
  <c r="N26" i="37"/>
  <c r="N30" i="37"/>
  <c r="N14" i="56"/>
  <c r="N15" i="56"/>
  <c r="N12" i="63"/>
  <c r="N13" i="63"/>
  <c r="N17" i="63"/>
  <c r="N21" i="63"/>
  <c r="N14" i="62"/>
  <c r="N23" i="62"/>
  <c r="N25" i="62"/>
  <c r="N28" i="62"/>
  <c r="N19" i="62"/>
  <c r="N6" i="62"/>
  <c r="N10" i="61"/>
  <c r="N14" i="61"/>
  <c r="N7" i="61"/>
  <c r="N14" i="60"/>
  <c r="N16" i="60"/>
  <c r="N21" i="60"/>
  <c r="N25" i="60"/>
  <c r="N29" i="60"/>
  <c r="N32" i="60"/>
  <c r="N6" i="60"/>
  <c r="N11" i="60"/>
  <c r="N13" i="59"/>
  <c r="N16" i="59"/>
  <c r="N6" i="59"/>
  <c r="N13" i="58"/>
  <c r="N9" i="58"/>
  <c r="N21" i="58"/>
  <c r="N25" i="58"/>
  <c r="N27" i="58"/>
  <c r="N30" i="58"/>
  <c r="N33" i="58"/>
  <c r="N36" i="58"/>
  <c r="N40" i="58"/>
  <c r="N8" i="57"/>
  <c r="N11" i="57"/>
  <c r="N14" i="37"/>
  <c r="N8" i="37"/>
  <c r="N21" i="37"/>
  <c r="N15" i="37"/>
  <c r="N27" i="37"/>
  <c r="N31" i="37"/>
  <c r="N34" i="37"/>
  <c r="N11" i="56"/>
  <c r="N7" i="56"/>
  <c r="N6" i="63"/>
  <c r="N14" i="63"/>
  <c r="N18" i="63"/>
  <c r="N16" i="62"/>
  <c r="N26" i="62"/>
  <c r="N29" i="62"/>
  <c r="N22" i="62"/>
  <c r="N30" i="62"/>
  <c r="N11" i="61"/>
  <c r="N15" i="61"/>
  <c r="N17" i="61"/>
  <c r="N7" i="60"/>
  <c r="N15" i="60"/>
  <c r="N22" i="60"/>
  <c r="N26" i="60"/>
  <c r="N30" i="60"/>
  <c r="N33" i="60"/>
  <c r="N36" i="60"/>
  <c r="N9" i="59"/>
  <c r="N14" i="59"/>
  <c r="N17" i="59"/>
  <c r="N20" i="59"/>
  <c r="N14" i="58"/>
  <c r="N19" i="58"/>
  <c r="N22" i="58"/>
  <c r="N12" i="58"/>
  <c r="N28" i="58"/>
  <c r="N31" i="58"/>
  <c r="N34" i="58"/>
  <c r="N37" i="58"/>
  <c r="N41" i="58"/>
  <c r="N13" i="57"/>
  <c r="N9" i="57"/>
  <c r="N10" i="37"/>
  <c r="N11" i="37"/>
  <c r="N22" i="37"/>
  <c r="N25" i="37"/>
  <c r="N28" i="37"/>
  <c r="N12" i="56"/>
  <c r="N6" i="56"/>
  <c r="N32" i="37"/>
  <c r="N12" i="37"/>
  <c r="N17" i="57"/>
  <c r="N38" i="58"/>
  <c r="N26" i="58"/>
  <c r="N23" i="60"/>
  <c r="N21" i="62"/>
  <c r="N10" i="63"/>
  <c r="N8" i="56"/>
  <c r="N13" i="56"/>
  <c r="N29" i="37"/>
  <c r="N17" i="37"/>
  <c r="N14" i="57"/>
  <c r="N10" i="58"/>
  <c r="N23" i="58"/>
  <c r="N18" i="59"/>
  <c r="N34" i="60"/>
  <c r="N9" i="60"/>
  <c r="N8" i="61"/>
  <c r="N8" i="62"/>
  <c r="N6" i="77"/>
  <c r="N10" i="56"/>
  <c r="N18" i="37"/>
  <c r="N18" i="58"/>
  <c r="N15" i="59"/>
  <c r="N17" i="60"/>
  <c r="N12" i="61"/>
  <c r="N18" i="62"/>
  <c r="N9" i="63"/>
  <c r="N19" i="63"/>
  <c r="N16" i="56"/>
  <c r="N35" i="37"/>
  <c r="N23" i="37"/>
  <c r="N42" i="58"/>
  <c r="N7" i="58"/>
  <c r="N16" i="58"/>
  <c r="N11" i="59"/>
  <c r="N27" i="60"/>
  <c r="N8" i="60"/>
  <c r="N7" i="62"/>
  <c r="N15" i="62"/>
  <c r="N15" i="63"/>
  <c r="A65" i="70"/>
  <c r="A66" i="70"/>
  <c r="A67" i="70"/>
  <c r="A68" i="70"/>
  <c r="A5" i="70"/>
  <c r="A6" i="70"/>
  <c r="A7" i="70"/>
  <c r="A10" i="70"/>
  <c r="A9" i="70"/>
  <c r="A14" i="70"/>
  <c r="A16" i="70"/>
  <c r="A15" i="70"/>
  <c r="A11" i="70"/>
  <c r="A12" i="70"/>
  <c r="A13" i="70"/>
  <c r="A19" i="70"/>
  <c r="A21" i="70"/>
  <c r="A20" i="70"/>
  <c r="A22" i="70"/>
  <c r="A23" i="70"/>
  <c r="A8" i="70"/>
  <c r="A17" i="70"/>
  <c r="A18" i="70"/>
  <c r="A24" i="70"/>
  <c r="A27" i="70"/>
  <c r="A26" i="70"/>
  <c r="A25" i="70"/>
  <c r="A30" i="70"/>
  <c r="A28" i="70"/>
  <c r="A31" i="70"/>
  <c r="A29" i="70"/>
  <c r="A42" i="70"/>
  <c r="A32" i="70"/>
  <c r="A43" i="70"/>
  <c r="A36" i="70"/>
  <c r="A34" i="70"/>
  <c r="A38" i="70"/>
  <c r="A41" i="70"/>
  <c r="A35" i="70"/>
  <c r="A37" i="70"/>
  <c r="A40" i="70"/>
  <c r="A33" i="70"/>
  <c r="A39" i="70"/>
  <c r="A44" i="70"/>
  <c r="A52" i="70"/>
  <c r="A49" i="70"/>
  <c r="A45" i="70"/>
  <c r="A50" i="70"/>
  <c r="A46" i="70"/>
  <c r="A47" i="70"/>
  <c r="A48" i="70"/>
  <c r="A51" i="70"/>
  <c r="A55" i="70"/>
  <c r="A54" i="70"/>
  <c r="A53" i="70"/>
  <c r="A58" i="70"/>
  <c r="A56" i="70"/>
  <c r="A59" i="70"/>
  <c r="A61" i="70"/>
  <c r="A60" i="70"/>
  <c r="A57" i="70"/>
  <c r="A63" i="70"/>
  <c r="A62" i="70"/>
  <c r="A69" i="70"/>
  <c r="A70" i="70"/>
  <c r="A71" i="70"/>
  <c r="A72" i="70"/>
  <c r="A73" i="70"/>
  <c r="A74" i="70"/>
  <c r="A75" i="70"/>
  <c r="A76" i="70"/>
  <c r="A77" i="70"/>
  <c r="A78" i="70"/>
  <c r="A79" i="70"/>
  <c r="A80" i="70"/>
  <c r="A81" i="70"/>
  <c r="A82" i="70"/>
  <c r="A83" i="70"/>
  <c r="A84" i="70"/>
  <c r="A85" i="70"/>
  <c r="A86" i="70"/>
  <c r="A87" i="70"/>
  <c r="A88" i="70"/>
  <c r="A89" i="70"/>
  <c r="A90" i="70"/>
  <c r="A91" i="70"/>
  <c r="A92" i="70"/>
  <c r="A93" i="70"/>
  <c r="A94" i="70"/>
  <c r="A95" i="70"/>
  <c r="A96" i="70"/>
  <c r="A97" i="70"/>
  <c r="A98" i="70"/>
  <c r="A99" i="70"/>
  <c r="A100" i="70"/>
  <c r="A101" i="70"/>
  <c r="A102" i="70"/>
  <c r="A103" i="70"/>
  <c r="A104" i="70"/>
  <c r="A105" i="70"/>
  <c r="A106" i="70"/>
  <c r="A107" i="70"/>
  <c r="A108" i="70"/>
  <c r="A109" i="70"/>
  <c r="A110" i="70"/>
  <c r="A111" i="70"/>
  <c r="A112" i="70"/>
  <c r="A113" i="70"/>
  <c r="A114" i="70"/>
  <c r="A115" i="70"/>
  <c r="A116" i="70"/>
  <c r="A117" i="70"/>
  <c r="A118" i="70"/>
  <c r="A119" i="70"/>
  <c r="A120" i="70"/>
  <c r="A121" i="70"/>
  <c r="A122" i="70"/>
  <c r="A123" i="70"/>
  <c r="A124" i="70"/>
  <c r="A125" i="70"/>
  <c r="O65" i="70"/>
  <c r="O66" i="70"/>
  <c r="O67" i="70"/>
  <c r="O68" i="70"/>
  <c r="O5" i="70"/>
  <c r="O6" i="70"/>
  <c r="O7" i="70"/>
  <c r="O10" i="70"/>
  <c r="O9" i="70"/>
  <c r="O14" i="70"/>
  <c r="O16" i="70"/>
  <c r="O15" i="70"/>
  <c r="O11" i="70"/>
  <c r="O12" i="70"/>
  <c r="O13" i="70"/>
  <c r="O19" i="70"/>
  <c r="O21" i="70"/>
  <c r="O20" i="70"/>
  <c r="O22" i="70"/>
  <c r="O23" i="70"/>
  <c r="O8" i="70"/>
  <c r="O17" i="70"/>
  <c r="O18" i="70"/>
  <c r="O24" i="70"/>
  <c r="O27" i="70"/>
  <c r="O26" i="70"/>
  <c r="O25" i="70"/>
  <c r="O30" i="70"/>
  <c r="O28" i="70"/>
  <c r="O31" i="70"/>
  <c r="O29" i="70"/>
  <c r="O42" i="70"/>
  <c r="O32" i="70"/>
  <c r="O43" i="70"/>
  <c r="O36" i="70"/>
  <c r="O34" i="70"/>
  <c r="O38" i="70"/>
  <c r="O41" i="70"/>
  <c r="O35" i="70"/>
  <c r="O37" i="70"/>
  <c r="O40" i="70"/>
  <c r="O33" i="70"/>
  <c r="O39" i="70"/>
  <c r="O44" i="70"/>
  <c r="O52" i="70"/>
  <c r="O49" i="70"/>
  <c r="O45" i="70"/>
  <c r="O50" i="70"/>
  <c r="O46" i="70"/>
  <c r="O47" i="70"/>
  <c r="O48" i="70"/>
  <c r="O51" i="70"/>
  <c r="O55" i="70"/>
  <c r="O54" i="70"/>
  <c r="O53" i="70"/>
  <c r="O58" i="70"/>
  <c r="O56" i="70"/>
  <c r="O59" i="70"/>
  <c r="O61" i="70"/>
  <c r="O60" i="70"/>
  <c r="O57" i="70"/>
  <c r="O63" i="70"/>
  <c r="O62" i="70"/>
  <c r="O69" i="70"/>
  <c r="O70" i="70"/>
  <c r="O71" i="70"/>
  <c r="O72" i="70"/>
  <c r="O73" i="70"/>
  <c r="O74" i="70"/>
  <c r="O75" i="70"/>
  <c r="O76" i="70"/>
  <c r="O77" i="70"/>
  <c r="O78" i="70"/>
  <c r="O79" i="70"/>
  <c r="O80" i="70"/>
  <c r="O81" i="70"/>
  <c r="O82" i="70"/>
  <c r="O83" i="70"/>
  <c r="O84" i="70"/>
  <c r="O85" i="70"/>
  <c r="O86" i="70"/>
  <c r="O87" i="70"/>
  <c r="O88" i="70"/>
  <c r="O89" i="70"/>
  <c r="O90" i="70"/>
  <c r="O91" i="70"/>
  <c r="O92" i="70"/>
  <c r="O93" i="70"/>
  <c r="O94" i="70"/>
  <c r="O95" i="70"/>
  <c r="O96" i="70"/>
  <c r="O97" i="70"/>
  <c r="O98" i="70"/>
  <c r="O99" i="70"/>
  <c r="O100" i="70"/>
  <c r="O101" i="70"/>
  <c r="O102" i="70"/>
  <c r="O103" i="70"/>
  <c r="O104" i="70"/>
  <c r="O105" i="70"/>
  <c r="O106" i="70"/>
  <c r="O107" i="70"/>
  <c r="O108" i="70"/>
  <c r="O109" i="70"/>
  <c r="O110" i="70"/>
  <c r="O111" i="70"/>
  <c r="O112" i="70"/>
  <c r="O113" i="70"/>
  <c r="O114" i="70"/>
  <c r="O115" i="70"/>
  <c r="O116" i="70"/>
  <c r="O117" i="70"/>
  <c r="O118" i="70"/>
  <c r="O119" i="70"/>
  <c r="O120" i="70"/>
  <c r="O121" i="70"/>
  <c r="O122" i="70"/>
  <c r="O123" i="70"/>
  <c r="O124" i="70"/>
  <c r="O125" i="70"/>
  <c r="O126" i="70"/>
  <c r="O127" i="70"/>
  <c r="O128" i="70"/>
  <c r="O64" i="70"/>
  <c r="A64" i="70"/>
  <c r="A5" i="69"/>
  <c r="A6" i="69"/>
  <c r="A7" i="69"/>
  <c r="A8" i="69"/>
  <c r="A9" i="69"/>
  <c r="A10" i="69"/>
  <c r="A11" i="69"/>
  <c r="A12" i="69"/>
  <c r="A13" i="69"/>
  <c r="A14" i="69"/>
  <c r="A15" i="69"/>
  <c r="A16" i="69"/>
  <c r="A17" i="69"/>
  <c r="A18" i="69"/>
  <c r="A19" i="69"/>
  <c r="A20" i="69"/>
  <c r="A21" i="69"/>
  <c r="A22" i="69"/>
  <c r="A23" i="69"/>
  <c r="A24" i="69"/>
  <c r="A25" i="69"/>
  <c r="A26" i="69"/>
  <c r="A27" i="69"/>
  <c r="A28" i="69"/>
  <c r="A29" i="69"/>
  <c r="A30" i="69"/>
  <c r="A31" i="69"/>
  <c r="A32" i="69"/>
  <c r="A33" i="69"/>
  <c r="A34" i="69"/>
  <c r="A35" i="69"/>
  <c r="A36" i="69"/>
  <c r="A37" i="69"/>
  <c r="A38" i="69"/>
  <c r="A39" i="69"/>
  <c r="A40" i="69"/>
  <c r="A41" i="69"/>
  <c r="A42" i="69"/>
  <c r="A43" i="69"/>
  <c r="A44" i="69"/>
  <c r="A45" i="69"/>
  <c r="A46" i="69"/>
  <c r="A47" i="69"/>
  <c r="A48" i="69"/>
  <c r="A49" i="69"/>
  <c r="A50" i="69"/>
  <c r="A51" i="69"/>
  <c r="A52" i="69"/>
  <c r="A53" i="69"/>
  <c r="A54" i="69"/>
  <c r="A55" i="69"/>
  <c r="A56" i="69"/>
  <c r="A57" i="69"/>
  <c r="A58" i="69"/>
  <c r="A59" i="69"/>
  <c r="A60" i="69"/>
  <c r="A61" i="69"/>
  <c r="A62" i="69"/>
  <c r="A63" i="69"/>
  <c r="A64" i="69"/>
  <c r="A65" i="69"/>
  <c r="A66" i="69"/>
  <c r="A67" i="69"/>
  <c r="A68" i="69"/>
  <c r="A69" i="69"/>
  <c r="A70" i="69"/>
  <c r="A71" i="69"/>
  <c r="A72" i="69"/>
  <c r="A73" i="69"/>
  <c r="A74" i="69"/>
  <c r="A75" i="69"/>
  <c r="A76" i="69"/>
  <c r="A77" i="69"/>
  <c r="A78" i="69"/>
  <c r="A79" i="69"/>
  <c r="A80" i="69"/>
  <c r="A81" i="69"/>
  <c r="A82" i="69"/>
  <c r="A83" i="69"/>
  <c r="A84" i="69"/>
  <c r="A85" i="69"/>
  <c r="A86" i="69"/>
  <c r="A87" i="69"/>
  <c r="A88" i="69"/>
  <c r="A89" i="69"/>
  <c r="A90" i="69"/>
  <c r="A91" i="69"/>
  <c r="A92" i="69"/>
  <c r="A93" i="69"/>
  <c r="A94" i="69"/>
  <c r="A95" i="69"/>
  <c r="A96" i="69"/>
  <c r="A97" i="69"/>
  <c r="A98" i="69"/>
  <c r="A99" i="69"/>
  <c r="O6" i="59" s="1"/>
  <c r="A100" i="69"/>
  <c r="A101" i="69"/>
  <c r="A102" i="69"/>
  <c r="A103" i="69"/>
  <c r="A104" i="69"/>
  <c r="A105" i="69"/>
  <c r="A106" i="69"/>
  <c r="A107" i="69"/>
  <c r="A108" i="69"/>
  <c r="A109" i="69"/>
  <c r="A110" i="69"/>
  <c r="A111" i="69"/>
  <c r="A112" i="69"/>
  <c r="A113" i="69"/>
  <c r="A114" i="69"/>
  <c r="A115" i="69"/>
  <c r="A116" i="69"/>
  <c r="A117" i="69"/>
  <c r="A118" i="69"/>
  <c r="A119" i="69"/>
  <c r="A120" i="69"/>
  <c r="A121" i="69"/>
  <c r="A122" i="69"/>
  <c r="A123" i="69"/>
  <c r="A124" i="69"/>
  <c r="A125" i="69"/>
  <c r="A126" i="69"/>
  <c r="A127" i="69"/>
  <c r="A128" i="69"/>
  <c r="A129" i="69"/>
  <c r="A130" i="69"/>
  <c r="A131" i="69"/>
  <c r="A132" i="69"/>
  <c r="A133" i="69"/>
  <c r="A134" i="69"/>
  <c r="A135" i="69"/>
  <c r="A136" i="69"/>
  <c r="A137" i="69"/>
  <c r="A138" i="69"/>
  <c r="A139" i="69"/>
  <c r="A140" i="69"/>
  <c r="A141" i="69"/>
  <c r="A142" i="69"/>
  <c r="A143" i="69"/>
  <c r="A144" i="69"/>
  <c r="A145" i="69"/>
  <c r="A146" i="69"/>
  <c r="A147" i="69"/>
  <c r="A148" i="69"/>
  <c r="A149" i="69"/>
  <c r="A150" i="69"/>
  <c r="A151" i="69"/>
  <c r="A152" i="69"/>
  <c r="A153" i="69"/>
  <c r="A154" i="69"/>
  <c r="A155" i="69"/>
  <c r="A156" i="69"/>
  <c r="A157" i="69"/>
  <c r="O25" i="69"/>
  <c r="O26" i="69"/>
  <c r="O27" i="69"/>
  <c r="O28" i="69"/>
  <c r="O29" i="69"/>
  <c r="O30" i="69"/>
  <c r="O31" i="69"/>
  <c r="O32" i="69"/>
  <c r="O33" i="69"/>
  <c r="O34" i="69"/>
  <c r="O35" i="69"/>
  <c r="O36" i="69"/>
  <c r="O37" i="69"/>
  <c r="O38" i="69"/>
  <c r="O39" i="69"/>
  <c r="O40" i="69"/>
  <c r="O41" i="69"/>
  <c r="O42" i="69"/>
  <c r="O43" i="69"/>
  <c r="O44" i="69"/>
  <c r="O45" i="69"/>
  <c r="O46" i="69"/>
  <c r="O47" i="69"/>
  <c r="O48" i="69"/>
  <c r="O49" i="69"/>
  <c r="O50" i="69"/>
  <c r="O51" i="69"/>
  <c r="O52" i="69"/>
  <c r="O53" i="69"/>
  <c r="O54" i="69"/>
  <c r="O55" i="69"/>
  <c r="O56" i="69"/>
  <c r="O57" i="69"/>
  <c r="O58" i="69"/>
  <c r="O59" i="69"/>
  <c r="O60" i="69"/>
  <c r="O61" i="69"/>
  <c r="O62" i="69"/>
  <c r="O63" i="69"/>
  <c r="O64" i="69"/>
  <c r="O65" i="69"/>
  <c r="O66" i="69"/>
  <c r="O67" i="69"/>
  <c r="O68" i="69"/>
  <c r="O69" i="69"/>
  <c r="O70" i="69"/>
  <c r="O71" i="69"/>
  <c r="O72" i="69"/>
  <c r="O73" i="69"/>
  <c r="O74" i="69"/>
  <c r="O75" i="69"/>
  <c r="O76" i="69"/>
  <c r="O77" i="69"/>
  <c r="O78" i="69"/>
  <c r="O79" i="69"/>
  <c r="O80" i="69"/>
  <c r="O81" i="69"/>
  <c r="O82" i="69"/>
  <c r="O83" i="69"/>
  <c r="O84" i="69"/>
  <c r="O85" i="69"/>
  <c r="O86" i="69"/>
  <c r="O87" i="69"/>
  <c r="O88" i="69"/>
  <c r="O89" i="69"/>
  <c r="O90" i="69"/>
  <c r="O91" i="69"/>
  <c r="O92" i="69"/>
  <c r="O93" i="69"/>
  <c r="O94" i="69"/>
  <c r="O95" i="69"/>
  <c r="O96" i="69"/>
  <c r="O97" i="69"/>
  <c r="O98" i="69"/>
  <c r="O99" i="69"/>
  <c r="O100" i="69"/>
  <c r="O101" i="69"/>
  <c r="O102" i="69"/>
  <c r="O103" i="69"/>
  <c r="O104" i="69"/>
  <c r="O105" i="69"/>
  <c r="O106" i="69"/>
  <c r="O107" i="69"/>
  <c r="O108" i="69"/>
  <c r="O109" i="69"/>
  <c r="O110" i="69"/>
  <c r="O111" i="69"/>
  <c r="O112" i="69"/>
  <c r="O113" i="69"/>
  <c r="O114" i="69"/>
  <c r="O115" i="69"/>
  <c r="O116" i="69"/>
  <c r="O117" i="69"/>
  <c r="O118" i="69"/>
  <c r="O119" i="69"/>
  <c r="O120" i="69"/>
  <c r="O121" i="69"/>
  <c r="O122" i="69"/>
  <c r="O123" i="69"/>
  <c r="O124" i="69"/>
  <c r="O125" i="69"/>
  <c r="O126" i="69"/>
  <c r="O127" i="69"/>
  <c r="O128" i="69"/>
  <c r="O129" i="69"/>
  <c r="O130" i="69"/>
  <c r="O131" i="69"/>
  <c r="O132" i="69"/>
  <c r="O133" i="69"/>
  <c r="O134" i="69"/>
  <c r="O135" i="69"/>
  <c r="O136" i="69"/>
  <c r="O137" i="69"/>
  <c r="O138" i="69"/>
  <c r="O139" i="69"/>
  <c r="O140" i="69"/>
  <c r="O141" i="69"/>
  <c r="O142" i="69"/>
  <c r="O143" i="69"/>
  <c r="O144" i="69"/>
  <c r="O145" i="69"/>
  <c r="O146" i="69"/>
  <c r="O147" i="69"/>
  <c r="O148" i="69"/>
  <c r="O149" i="69"/>
  <c r="O150" i="69"/>
  <c r="O151" i="69"/>
  <c r="O152" i="69"/>
  <c r="O153" i="69"/>
  <c r="O154" i="69"/>
  <c r="O155" i="69"/>
  <c r="O156" i="69"/>
  <c r="O157" i="69"/>
  <c r="O6" i="69"/>
  <c r="O7" i="69"/>
  <c r="O8" i="69"/>
  <c r="O9" i="69"/>
  <c r="O10" i="69"/>
  <c r="O11" i="69"/>
  <c r="O12" i="69"/>
  <c r="O13" i="69"/>
  <c r="O14" i="69"/>
  <c r="O15" i="69"/>
  <c r="O16" i="69"/>
  <c r="O17" i="69"/>
  <c r="O18" i="69"/>
  <c r="O19" i="69"/>
  <c r="O20" i="69"/>
  <c r="O21" i="69"/>
  <c r="O22" i="69"/>
  <c r="O23" i="69"/>
  <c r="O24" i="69"/>
  <c r="O5" i="69"/>
  <c r="O7" i="57" l="1"/>
  <c r="O10" i="60"/>
  <c r="O16" i="37"/>
  <c r="O6" i="57"/>
  <c r="P10" i="62"/>
  <c r="P9" i="62"/>
  <c r="P9" i="37"/>
  <c r="P33" i="37"/>
  <c r="P6" i="77"/>
  <c r="P17" i="61"/>
  <c r="P16" i="61"/>
  <c r="P15" i="61"/>
  <c r="P13" i="61"/>
  <c r="P11" i="61"/>
  <c r="P6" i="61"/>
  <c r="P6" i="60"/>
  <c r="P34" i="60"/>
  <c r="P32" i="60"/>
  <c r="P29" i="60"/>
  <c r="P27" i="60"/>
  <c r="P25" i="60"/>
  <c r="P23" i="60"/>
  <c r="P21" i="60"/>
  <c r="P9" i="60"/>
  <c r="P16" i="60"/>
  <c r="P17" i="60"/>
  <c r="P14" i="60"/>
  <c r="P8" i="60"/>
  <c r="P20" i="59"/>
  <c r="P19" i="59"/>
  <c r="P17" i="59"/>
  <c r="P10" i="59"/>
  <c r="P14" i="59"/>
  <c r="P12" i="59"/>
  <c r="P9" i="59"/>
  <c r="P36" i="58"/>
  <c r="P34" i="58"/>
  <c r="P32" i="58"/>
  <c r="P30" i="58"/>
  <c r="P7" i="58"/>
  <c r="P27" i="58"/>
  <c r="P26" i="58"/>
  <c r="P25" i="58"/>
  <c r="P23" i="58"/>
  <c r="P21" i="58"/>
  <c r="P18" i="58"/>
  <c r="P10" i="58"/>
  <c r="P17" i="58"/>
  <c r="P14" i="58"/>
  <c r="P11" i="57"/>
  <c r="P14" i="57"/>
  <c r="P17" i="57"/>
  <c r="P8" i="56"/>
  <c r="P6" i="56"/>
  <c r="P15" i="56"/>
  <c r="P14" i="56"/>
  <c r="P12" i="56"/>
  <c r="P10" i="56"/>
  <c r="P35" i="60"/>
  <c r="P33" i="60"/>
  <c r="P31" i="60"/>
  <c r="P30" i="60"/>
  <c r="P28" i="60"/>
  <c r="P26" i="60"/>
  <c r="P24" i="60"/>
  <c r="P22" i="60"/>
  <c r="P20" i="60"/>
  <c r="P15" i="60"/>
  <c r="P18" i="60"/>
  <c r="P7" i="60"/>
  <c r="P13" i="60"/>
  <c r="P6" i="59"/>
  <c r="P18" i="59"/>
  <c r="P15" i="59"/>
  <c r="P11" i="59"/>
  <c r="P35" i="58"/>
  <c r="P31" i="58"/>
  <c r="P28" i="58"/>
  <c r="P12" i="58"/>
  <c r="P22" i="58"/>
  <c r="P19" i="58"/>
  <c r="P7" i="62"/>
  <c r="P20" i="63"/>
  <c r="P18" i="63"/>
  <c r="P16" i="63"/>
  <c r="P14" i="63"/>
  <c r="P8" i="63"/>
  <c r="P12" i="63"/>
  <c r="P10" i="63"/>
  <c r="P30" i="62"/>
  <c r="P12" i="62"/>
  <c r="P22" i="62"/>
  <c r="P17" i="62"/>
  <c r="P28" i="62"/>
  <c r="P26" i="62"/>
  <c r="P24" i="62"/>
  <c r="P16" i="62"/>
  <c r="P20" i="62"/>
  <c r="P15" i="62"/>
  <c r="P13" i="62"/>
  <c r="P38" i="58"/>
  <c r="P40" i="58"/>
  <c r="P42" i="58"/>
  <c r="P7" i="61"/>
  <c r="P8" i="61"/>
  <c r="P14" i="61"/>
  <c r="P12" i="61"/>
  <c r="P10" i="61"/>
  <c r="P36" i="60"/>
  <c r="P11" i="60"/>
  <c r="P16" i="59"/>
  <c r="P13" i="59"/>
  <c r="P7" i="59"/>
  <c r="P33" i="58"/>
  <c r="P29" i="58"/>
  <c r="P15" i="58"/>
  <c r="P24" i="58"/>
  <c r="P20" i="58"/>
  <c r="P9" i="58"/>
  <c r="P15" i="63"/>
  <c r="P9" i="63"/>
  <c r="P29" i="62"/>
  <c r="P23" i="62"/>
  <c r="P6" i="58"/>
  <c r="P13" i="57"/>
  <c r="P13" i="58"/>
  <c r="P15" i="57"/>
  <c r="P8" i="62"/>
  <c r="P14" i="62"/>
  <c r="P16" i="56"/>
  <c r="P21" i="63"/>
  <c r="P27" i="62"/>
  <c r="P9" i="57"/>
  <c r="P13" i="56"/>
  <c r="P17" i="63"/>
  <c r="P11" i="63"/>
  <c r="P19" i="62"/>
  <c r="P21" i="62"/>
  <c r="P41" i="58"/>
  <c r="P7" i="56"/>
  <c r="P25" i="62"/>
  <c r="P39" i="58"/>
  <c r="P11" i="56"/>
  <c r="P6" i="62"/>
  <c r="P18" i="62"/>
  <c r="P8" i="57"/>
  <c r="P19" i="63"/>
  <c r="P6" i="63"/>
  <c r="P16" i="58"/>
  <c r="P13" i="63"/>
  <c r="P37" i="58"/>
  <c r="P7" i="37"/>
  <c r="O9" i="62"/>
  <c r="O10" i="62"/>
  <c r="O9" i="37"/>
  <c r="O33" i="37"/>
  <c r="O31" i="37"/>
  <c r="O22" i="37"/>
  <c r="P24" i="37"/>
  <c r="O20" i="58"/>
  <c r="O10" i="37"/>
  <c r="O12" i="56"/>
  <c r="O34" i="37"/>
  <c r="O6" i="77"/>
  <c r="O11" i="63"/>
  <c r="O8" i="63"/>
  <c r="O16" i="63"/>
  <c r="O20" i="63"/>
  <c r="O13" i="62"/>
  <c r="O12" i="63"/>
  <c r="O13" i="63"/>
  <c r="O17" i="63"/>
  <c r="O21" i="63"/>
  <c r="O9" i="63"/>
  <c r="O14" i="62"/>
  <c r="O21" i="62"/>
  <c r="O6" i="63"/>
  <c r="O14" i="63"/>
  <c r="O18" i="63"/>
  <c r="O7" i="62"/>
  <c r="O24" i="62"/>
  <c r="O16" i="62"/>
  <c r="O26" i="62"/>
  <c r="O29" i="62"/>
  <c r="O19" i="62"/>
  <c r="O6" i="62"/>
  <c r="O23" i="62"/>
  <c r="O12" i="61"/>
  <c r="O10" i="63"/>
  <c r="O15" i="62"/>
  <c r="O22" i="62"/>
  <c r="O30" i="62"/>
  <c r="O13" i="61"/>
  <c r="O8" i="61"/>
  <c r="O15" i="63"/>
  <c r="O27" i="62"/>
  <c r="O18" i="62"/>
  <c r="O8" i="62"/>
  <c r="O14" i="61"/>
  <c r="O16" i="61"/>
  <c r="O19" i="63"/>
  <c r="O17" i="62"/>
  <c r="O15" i="61"/>
  <c r="O16" i="60"/>
  <c r="O22" i="60"/>
  <c r="O25" i="60"/>
  <c r="O29" i="60"/>
  <c r="O33" i="60"/>
  <c r="O6" i="60"/>
  <c r="O14" i="59"/>
  <c r="O16" i="59"/>
  <c r="O13" i="58"/>
  <c r="O9" i="58"/>
  <c r="O21" i="58"/>
  <c r="O25" i="58"/>
  <c r="O27" i="58"/>
  <c r="O30" i="58"/>
  <c r="O33" i="58"/>
  <c r="O36" i="58"/>
  <c r="O40" i="58"/>
  <c r="O25" i="62"/>
  <c r="O12" i="62"/>
  <c r="O17" i="61"/>
  <c r="O18" i="60"/>
  <c r="O15" i="60"/>
  <c r="O26" i="60"/>
  <c r="O7" i="60"/>
  <c r="O31" i="60"/>
  <c r="O34" i="60"/>
  <c r="O36" i="60"/>
  <c r="O12" i="59"/>
  <c r="O15" i="59"/>
  <c r="O17" i="59"/>
  <c r="O20" i="59"/>
  <c r="O7" i="59"/>
  <c r="O14" i="58"/>
  <c r="O19" i="58"/>
  <c r="O22" i="58"/>
  <c r="O12" i="58"/>
  <c r="O28" i="58"/>
  <c r="O31" i="58"/>
  <c r="O34" i="58"/>
  <c r="O37" i="58"/>
  <c r="O41" i="58"/>
  <c r="O20" i="62"/>
  <c r="O7" i="61"/>
  <c r="O14" i="60"/>
  <c r="O20" i="60"/>
  <c r="O23" i="60"/>
  <c r="O27" i="60"/>
  <c r="O30" i="60"/>
  <c r="O32" i="60"/>
  <c r="O35" i="60"/>
  <c r="O13" i="60"/>
  <c r="O13" i="59"/>
  <c r="O9" i="59"/>
  <c r="O18" i="59"/>
  <c r="O16" i="58"/>
  <c r="O18" i="58"/>
  <c r="O23" i="58"/>
  <c r="O26" i="58"/>
  <c r="O7" i="58"/>
  <c r="O10" i="58"/>
  <c r="O38" i="58"/>
  <c r="O42" i="58"/>
  <c r="O11" i="61"/>
  <c r="O24" i="60"/>
  <c r="O9" i="60"/>
  <c r="O19" i="59"/>
  <c r="O24" i="58"/>
  <c r="O35" i="58"/>
  <c r="O8" i="57"/>
  <c r="O11" i="57"/>
  <c r="O9" i="57"/>
  <c r="O7" i="56"/>
  <c r="O11" i="56"/>
  <c r="O12" i="37"/>
  <c r="O23" i="37"/>
  <c r="O25" i="37"/>
  <c r="O28" i="37"/>
  <c r="O14" i="37"/>
  <c r="O28" i="60"/>
  <c r="O15" i="58"/>
  <c r="O39" i="58"/>
  <c r="O6" i="58"/>
  <c r="O14" i="57"/>
  <c r="O15" i="56"/>
  <c r="O14" i="56"/>
  <c r="O20" i="37"/>
  <c r="O24" i="37"/>
  <c r="O18" i="37"/>
  <c r="O29" i="37"/>
  <c r="O32" i="37"/>
  <c r="O8" i="37"/>
  <c r="O35" i="37"/>
  <c r="O17" i="37"/>
  <c r="O6" i="61"/>
  <c r="O21" i="60"/>
  <c r="O28" i="62"/>
  <c r="O10" i="61"/>
  <c r="O17" i="60"/>
  <c r="O8" i="60"/>
  <c r="O11" i="59"/>
  <c r="O17" i="58"/>
  <c r="O29" i="58"/>
  <c r="O17" i="57"/>
  <c r="O15" i="57"/>
  <c r="O16" i="56"/>
  <c r="O13" i="56"/>
  <c r="O10" i="56"/>
  <c r="O21" i="37"/>
  <c r="O19" i="37"/>
  <c r="O26" i="37"/>
  <c r="O30" i="37"/>
  <c r="O11" i="37"/>
  <c r="O27" i="37"/>
  <c r="P30" i="37"/>
  <c r="P10" i="37"/>
  <c r="O6" i="56"/>
  <c r="O13" i="57"/>
  <c r="O10" i="59"/>
  <c r="P20" i="37"/>
  <c r="O7" i="37"/>
  <c r="O15" i="37"/>
  <c r="P26" i="37"/>
  <c r="O8" i="56"/>
  <c r="O32" i="58"/>
  <c r="O11" i="60"/>
  <c r="P11" i="37"/>
  <c r="P32" i="37"/>
  <c r="P29" i="37"/>
  <c r="P18" i="37"/>
  <c r="P23" i="37"/>
  <c r="P12" i="37"/>
  <c r="P14" i="37"/>
  <c r="P35" i="37"/>
  <c r="P8" i="37"/>
  <c r="P28" i="37"/>
  <c r="P25" i="37"/>
  <c r="P22" i="37"/>
  <c r="P19" i="37"/>
  <c r="P34" i="37"/>
  <c r="P31" i="37"/>
  <c r="P27" i="37"/>
  <c r="P15" i="37"/>
  <c r="P21" i="37"/>
  <c r="P17" i="37"/>
  <c r="O12" i="67"/>
  <c r="A12" i="67"/>
  <c r="O11" i="67"/>
  <c r="A11" i="67"/>
  <c r="O10" i="67"/>
  <c r="A10" i="67"/>
  <c r="O9" i="67"/>
  <c r="A9" i="67"/>
  <c r="O8" i="67"/>
  <c r="A8" i="67"/>
  <c r="O7" i="67"/>
  <c r="A7" i="67"/>
  <c r="O6" i="67"/>
  <c r="A6" i="67"/>
  <c r="O5" i="67"/>
  <c r="A5" i="67"/>
  <c r="A5" i="66"/>
  <c r="A6" i="66"/>
  <c r="A7" i="66"/>
  <c r="A8" i="66"/>
  <c r="A9" i="66"/>
  <c r="A10" i="66"/>
  <c r="A11" i="66"/>
  <c r="A12" i="66"/>
  <c r="A13" i="66"/>
  <c r="A14" i="66"/>
  <c r="A15" i="66"/>
  <c r="A16" i="66"/>
  <c r="A17" i="66"/>
  <c r="A18" i="66"/>
  <c r="A19" i="66"/>
  <c r="A20" i="66"/>
  <c r="A21" i="66"/>
  <c r="A22" i="66"/>
  <c r="A23" i="66"/>
  <c r="A24" i="66"/>
  <c r="A25" i="66"/>
  <c r="A26" i="66"/>
  <c r="A27" i="66"/>
  <c r="A28" i="66"/>
  <c r="A29" i="66"/>
  <c r="A30" i="66"/>
  <c r="A31" i="66"/>
  <c r="A32" i="66"/>
  <c r="A33" i="66"/>
  <c r="A34" i="66"/>
  <c r="A35" i="66"/>
  <c r="A36" i="66"/>
  <c r="A37" i="66"/>
  <c r="A38" i="66"/>
  <c r="A39" i="66"/>
  <c r="A40" i="66"/>
  <c r="A41" i="66"/>
  <c r="A42" i="66"/>
  <c r="A43" i="66"/>
  <c r="A44" i="66"/>
  <c r="A45" i="66"/>
  <c r="A46" i="66"/>
  <c r="A47" i="66"/>
  <c r="A48" i="66"/>
  <c r="A49" i="66"/>
  <c r="A50" i="66"/>
  <c r="A51" i="66"/>
  <c r="A52" i="66"/>
  <c r="A53" i="66"/>
  <c r="A54" i="66"/>
  <c r="A55" i="66"/>
  <c r="A56" i="66"/>
  <c r="A57" i="66"/>
  <c r="A58" i="66"/>
  <c r="A59" i="66"/>
  <c r="A60" i="66"/>
  <c r="A61" i="66"/>
  <c r="A62" i="66"/>
  <c r="A63" i="66"/>
  <c r="A64" i="66"/>
  <c r="A65" i="66"/>
  <c r="A66" i="66"/>
  <c r="A67" i="66"/>
  <c r="A68" i="66"/>
  <c r="A69" i="66"/>
  <c r="A70" i="66"/>
  <c r="A71" i="66"/>
  <c r="A72" i="66"/>
  <c r="A73" i="66"/>
  <c r="A74" i="66"/>
  <c r="A75" i="66"/>
  <c r="A76" i="66"/>
  <c r="A77" i="66"/>
  <c r="A78" i="66"/>
  <c r="A79" i="66"/>
  <c r="A80" i="66"/>
  <c r="A81" i="66"/>
  <c r="A82" i="66"/>
  <c r="A83" i="66"/>
  <c r="A84" i="66"/>
  <c r="A85" i="66"/>
  <c r="A86" i="66"/>
  <c r="A87" i="66"/>
  <c r="A88" i="66"/>
  <c r="A89" i="66"/>
  <c r="A90" i="66"/>
  <c r="A91" i="66"/>
  <c r="A92" i="66"/>
  <c r="A93" i="66"/>
  <c r="A94" i="66"/>
  <c r="A95" i="66"/>
  <c r="A96" i="66"/>
  <c r="A97" i="66"/>
  <c r="A98" i="66"/>
  <c r="O5" i="66"/>
  <c r="O6" i="66"/>
  <c r="O7" i="66"/>
  <c r="O8" i="66"/>
  <c r="O9" i="66"/>
  <c r="O10" i="66"/>
  <c r="O11" i="66"/>
  <c r="O12" i="66"/>
  <c r="O13" i="66"/>
  <c r="O14" i="66"/>
  <c r="O15" i="66"/>
  <c r="O16" i="66"/>
  <c r="O17" i="66"/>
  <c r="O18" i="66"/>
  <c r="O19" i="66"/>
  <c r="O20" i="66"/>
  <c r="O21" i="66"/>
  <c r="O22" i="66"/>
  <c r="O23" i="66"/>
  <c r="O24" i="66"/>
  <c r="O25" i="66"/>
  <c r="O26" i="66"/>
  <c r="O27" i="66"/>
  <c r="O28" i="66"/>
  <c r="O29" i="66"/>
  <c r="O30" i="66"/>
  <c r="O31" i="66"/>
  <c r="O32" i="66"/>
  <c r="O33" i="66"/>
  <c r="O34" i="66"/>
  <c r="O35" i="66"/>
  <c r="O36" i="66"/>
  <c r="O37" i="66"/>
  <c r="O38" i="66"/>
  <c r="O39" i="66"/>
  <c r="O40" i="66"/>
  <c r="O41" i="66"/>
  <c r="O42" i="66"/>
  <c r="O43" i="66"/>
  <c r="O44" i="66"/>
  <c r="O45" i="66"/>
  <c r="O46" i="66"/>
  <c r="O47" i="66"/>
  <c r="O48" i="66"/>
  <c r="O49" i="66"/>
  <c r="O50" i="66"/>
  <c r="O51" i="66"/>
  <c r="O52" i="66"/>
  <c r="O53" i="66"/>
  <c r="O54" i="66"/>
  <c r="O55" i="66"/>
  <c r="O56" i="66"/>
  <c r="O57" i="66"/>
  <c r="O58" i="66"/>
  <c r="O59" i="66"/>
  <c r="O60" i="66"/>
  <c r="O61" i="66"/>
  <c r="O62" i="66"/>
  <c r="O63" i="66"/>
  <c r="O64" i="66"/>
  <c r="O65" i="66"/>
  <c r="O66" i="66"/>
  <c r="O68" i="66"/>
  <c r="O69" i="66"/>
  <c r="O70" i="66"/>
  <c r="O71" i="66"/>
  <c r="O72" i="66"/>
  <c r="O73" i="66"/>
  <c r="O74" i="66"/>
  <c r="O75" i="66"/>
  <c r="O76" i="66"/>
  <c r="O77" i="66"/>
  <c r="O78" i="66"/>
  <c r="O79" i="66"/>
  <c r="O80" i="66"/>
  <c r="O81" i="66"/>
  <c r="O82" i="66"/>
  <c r="O83" i="66"/>
  <c r="O84" i="66"/>
  <c r="O85" i="66"/>
  <c r="O87" i="66"/>
  <c r="O88" i="66"/>
  <c r="O89" i="66"/>
  <c r="O90" i="66"/>
  <c r="O91" i="66"/>
  <c r="O92" i="66"/>
  <c r="O93" i="66"/>
  <c r="O94" i="66"/>
  <c r="O95" i="66"/>
  <c r="O96" i="66"/>
  <c r="O97" i="66"/>
  <c r="H6" i="57" l="1"/>
  <c r="G6" i="57"/>
  <c r="H16" i="37"/>
  <c r="G16" i="37"/>
  <c r="H10" i="60"/>
  <c r="G10" i="60"/>
  <c r="H33" i="57"/>
  <c r="G33" i="57"/>
  <c r="L10" i="62"/>
  <c r="L9" i="62"/>
  <c r="L33" i="37"/>
  <c r="L9" i="37"/>
  <c r="L6" i="77"/>
  <c r="L6" i="63"/>
  <c r="L14" i="63"/>
  <c r="L18" i="63"/>
  <c r="L7" i="62"/>
  <c r="L24" i="62"/>
  <c r="L10" i="63"/>
  <c r="L15" i="63"/>
  <c r="L19" i="63"/>
  <c r="L16" i="62"/>
  <c r="L11" i="63"/>
  <c r="L8" i="63"/>
  <c r="L16" i="63"/>
  <c r="L20" i="63"/>
  <c r="L13" i="62"/>
  <c r="L17" i="63"/>
  <c r="L27" i="62"/>
  <c r="L18" i="62"/>
  <c r="L8" i="62"/>
  <c r="L14" i="61"/>
  <c r="L21" i="63"/>
  <c r="L14" i="62"/>
  <c r="L25" i="62"/>
  <c r="L20" i="62"/>
  <c r="L28" i="62"/>
  <c r="L17" i="62"/>
  <c r="L12" i="62"/>
  <c r="L11" i="61"/>
  <c r="L15" i="61"/>
  <c r="L7" i="61"/>
  <c r="L12" i="63"/>
  <c r="L21" i="62"/>
  <c r="L26" i="62"/>
  <c r="L29" i="62"/>
  <c r="L19" i="62"/>
  <c r="L6" i="62"/>
  <c r="L23" i="62"/>
  <c r="L12" i="61"/>
  <c r="L10" i="61"/>
  <c r="L17" i="61"/>
  <c r="L15" i="62"/>
  <c r="L8" i="61"/>
  <c r="L14" i="60"/>
  <c r="L20" i="60"/>
  <c r="L23" i="60"/>
  <c r="L27" i="60"/>
  <c r="L30" i="60"/>
  <c r="L32" i="60"/>
  <c r="L35" i="60"/>
  <c r="L13" i="60"/>
  <c r="L13" i="59"/>
  <c r="L9" i="59"/>
  <c r="L18" i="59"/>
  <c r="L16" i="58"/>
  <c r="L18" i="58"/>
  <c r="L23" i="58"/>
  <c r="L26" i="58"/>
  <c r="L7" i="58"/>
  <c r="L10" i="58"/>
  <c r="L38" i="58"/>
  <c r="L42" i="58"/>
  <c r="L13" i="61"/>
  <c r="L6" i="61"/>
  <c r="L17" i="60"/>
  <c r="L21" i="60"/>
  <c r="L24" i="60"/>
  <c r="L28" i="60"/>
  <c r="L8" i="60"/>
  <c r="L11" i="60"/>
  <c r="L9" i="60"/>
  <c r="L11" i="59"/>
  <c r="L10" i="59"/>
  <c r="L19" i="59"/>
  <c r="L17" i="58"/>
  <c r="L20" i="58"/>
  <c r="L24" i="58"/>
  <c r="L15" i="58"/>
  <c r="L29" i="58"/>
  <c r="L32" i="58"/>
  <c r="L35" i="58"/>
  <c r="L39" i="58"/>
  <c r="L13" i="63"/>
  <c r="L9" i="63"/>
  <c r="L22" i="62"/>
  <c r="L16" i="60"/>
  <c r="L22" i="60"/>
  <c r="L25" i="60"/>
  <c r="L29" i="60"/>
  <c r="L33" i="60"/>
  <c r="L6" i="60"/>
  <c r="L14" i="59"/>
  <c r="L16" i="59"/>
  <c r="L6" i="59"/>
  <c r="L13" i="58"/>
  <c r="L9" i="58"/>
  <c r="L21" i="58"/>
  <c r="L25" i="58"/>
  <c r="L27" i="58"/>
  <c r="L30" i="58"/>
  <c r="L33" i="58"/>
  <c r="L36" i="58"/>
  <c r="L40" i="58"/>
  <c r="L18" i="60"/>
  <c r="L31" i="60"/>
  <c r="L15" i="59"/>
  <c r="L19" i="58"/>
  <c r="L31" i="58"/>
  <c r="L17" i="57"/>
  <c r="L15" i="57"/>
  <c r="L16" i="56"/>
  <c r="L13" i="56"/>
  <c r="L10" i="56"/>
  <c r="L21" i="37"/>
  <c r="L19" i="37"/>
  <c r="L26" i="37"/>
  <c r="L30" i="37"/>
  <c r="L11" i="37"/>
  <c r="L30" i="62"/>
  <c r="L15" i="60"/>
  <c r="L34" i="60"/>
  <c r="L17" i="59"/>
  <c r="L7" i="59"/>
  <c r="L22" i="58"/>
  <c r="L34" i="58"/>
  <c r="L13" i="57"/>
  <c r="L6" i="56"/>
  <c r="L12" i="56"/>
  <c r="L8" i="56"/>
  <c r="L10" i="37"/>
  <c r="L22" i="37"/>
  <c r="L15" i="37"/>
  <c r="L27" i="37"/>
  <c r="L31" i="37"/>
  <c r="L34" i="37"/>
  <c r="L7" i="37"/>
  <c r="L26" i="60"/>
  <c r="L36" i="60"/>
  <c r="L20" i="59"/>
  <c r="L12" i="58"/>
  <c r="L37" i="58"/>
  <c r="L8" i="57"/>
  <c r="L11" i="57"/>
  <c r="L9" i="57"/>
  <c r="L7" i="56"/>
  <c r="L11" i="56"/>
  <c r="L12" i="37"/>
  <c r="L23" i="37"/>
  <c r="L25" i="37"/>
  <c r="L28" i="37"/>
  <c r="L14" i="37"/>
  <c r="L16" i="61"/>
  <c r="L7" i="60"/>
  <c r="L15" i="56"/>
  <c r="L18" i="37"/>
  <c r="L35" i="37"/>
  <c r="L17" i="37"/>
  <c r="L28" i="58"/>
  <c r="L14" i="58"/>
  <c r="L14" i="56"/>
  <c r="L29" i="37"/>
  <c r="L14" i="57"/>
  <c r="L24" i="37"/>
  <c r="L8" i="37"/>
  <c r="L20" i="37"/>
  <c r="L32" i="37"/>
  <c r="L12" i="59"/>
  <c r="L41" i="58"/>
  <c r="L6" i="58"/>
  <c r="M6" i="77"/>
  <c r="M12" i="63"/>
  <c r="M13" i="63"/>
  <c r="M17" i="63"/>
  <c r="M21" i="63"/>
  <c r="M14" i="62"/>
  <c r="M21" i="62"/>
  <c r="M6" i="63"/>
  <c r="M14" i="63"/>
  <c r="M18" i="63"/>
  <c r="M7" i="62"/>
  <c r="M24" i="62"/>
  <c r="M10" i="63"/>
  <c r="M15" i="63"/>
  <c r="M19" i="63"/>
  <c r="M9" i="63"/>
  <c r="M16" i="62"/>
  <c r="M20" i="63"/>
  <c r="M13" i="62"/>
  <c r="M15" i="62"/>
  <c r="M22" i="62"/>
  <c r="M30" i="62"/>
  <c r="M13" i="61"/>
  <c r="M11" i="63"/>
  <c r="M27" i="62"/>
  <c r="M18" i="62"/>
  <c r="M8" i="62"/>
  <c r="M23" i="62"/>
  <c r="M14" i="61"/>
  <c r="M16" i="61"/>
  <c r="M8" i="63"/>
  <c r="M25" i="62"/>
  <c r="M20" i="62"/>
  <c r="M28" i="62"/>
  <c r="M17" i="62"/>
  <c r="M12" i="62"/>
  <c r="M11" i="61"/>
  <c r="M15" i="61"/>
  <c r="M7" i="61"/>
  <c r="M29" i="62"/>
  <c r="M12" i="61"/>
  <c r="M17" i="61"/>
  <c r="M6" i="61"/>
  <c r="M18" i="60"/>
  <c r="M15" i="60"/>
  <c r="M26" i="60"/>
  <c r="M7" i="60"/>
  <c r="M31" i="60"/>
  <c r="M34" i="60"/>
  <c r="M36" i="60"/>
  <c r="M12" i="59"/>
  <c r="M15" i="59"/>
  <c r="M17" i="59"/>
  <c r="M20" i="59"/>
  <c r="M14" i="58"/>
  <c r="M19" i="58"/>
  <c r="M22" i="58"/>
  <c r="M12" i="58"/>
  <c r="M28" i="58"/>
  <c r="M31" i="58"/>
  <c r="M34" i="58"/>
  <c r="M37" i="58"/>
  <c r="M41" i="58"/>
  <c r="M19" i="62"/>
  <c r="M8" i="61"/>
  <c r="M14" i="60"/>
  <c r="M20" i="60"/>
  <c r="M23" i="60"/>
  <c r="M27" i="60"/>
  <c r="M30" i="60"/>
  <c r="M32" i="60"/>
  <c r="M35" i="60"/>
  <c r="M13" i="59"/>
  <c r="M9" i="59"/>
  <c r="M18" i="59"/>
  <c r="M16" i="58"/>
  <c r="M18" i="58"/>
  <c r="M23" i="58"/>
  <c r="M26" i="58"/>
  <c r="M7" i="58"/>
  <c r="M10" i="58"/>
  <c r="M38" i="58"/>
  <c r="M42" i="58"/>
  <c r="M6" i="62"/>
  <c r="M10" i="61"/>
  <c r="M17" i="60"/>
  <c r="M21" i="60"/>
  <c r="M24" i="60"/>
  <c r="M28" i="60"/>
  <c r="M8" i="60"/>
  <c r="M11" i="60"/>
  <c r="M9" i="60"/>
  <c r="M11" i="59"/>
  <c r="M10" i="59"/>
  <c r="M19" i="59"/>
  <c r="M7" i="59"/>
  <c r="M17" i="58"/>
  <c r="M20" i="58"/>
  <c r="M24" i="58"/>
  <c r="M15" i="58"/>
  <c r="M29" i="58"/>
  <c r="M32" i="58"/>
  <c r="M35" i="58"/>
  <c r="M39" i="58"/>
  <c r="M22" i="60"/>
  <c r="M33" i="60"/>
  <c r="M16" i="59"/>
  <c r="M21" i="58"/>
  <c r="M33" i="58"/>
  <c r="M14" i="57"/>
  <c r="M6" i="56"/>
  <c r="M12" i="56"/>
  <c r="M8" i="56"/>
  <c r="M20" i="37"/>
  <c r="M24" i="37"/>
  <c r="M18" i="37"/>
  <c r="M29" i="37"/>
  <c r="M32" i="37"/>
  <c r="M8" i="37"/>
  <c r="M35" i="37"/>
  <c r="M17" i="37"/>
  <c r="M16" i="63"/>
  <c r="M26" i="62"/>
  <c r="M25" i="60"/>
  <c r="M6" i="60"/>
  <c r="M6" i="59"/>
  <c r="M25" i="58"/>
  <c r="M36" i="58"/>
  <c r="M17" i="57"/>
  <c r="M15" i="57"/>
  <c r="M7" i="56"/>
  <c r="M11" i="56"/>
  <c r="M21" i="37"/>
  <c r="M19" i="37"/>
  <c r="M26" i="37"/>
  <c r="M30" i="37"/>
  <c r="M11" i="37"/>
  <c r="M29" i="60"/>
  <c r="M13" i="60"/>
  <c r="M13" i="58"/>
  <c r="M27" i="58"/>
  <c r="M40" i="58"/>
  <c r="M6" i="58"/>
  <c r="M13" i="57"/>
  <c r="M15" i="56"/>
  <c r="M14" i="56"/>
  <c r="M10" i="37"/>
  <c r="M22" i="37"/>
  <c r="M15" i="37"/>
  <c r="M27" i="37"/>
  <c r="M31" i="37"/>
  <c r="M34" i="37"/>
  <c r="M7" i="37"/>
  <c r="M16" i="60"/>
  <c r="M14" i="59"/>
  <c r="M8" i="57"/>
  <c r="M16" i="56"/>
  <c r="M25" i="37"/>
  <c r="M9" i="58"/>
  <c r="M10" i="56"/>
  <c r="M11" i="57"/>
  <c r="M28" i="37"/>
  <c r="M9" i="57"/>
  <c r="M23" i="37"/>
  <c r="M14" i="37"/>
  <c r="M13" i="56"/>
  <c r="M12" i="37"/>
  <c r="M30" i="58"/>
  <c r="A6" i="65"/>
  <c r="A7" i="65"/>
  <c r="A8" i="65"/>
  <c r="A9" i="65"/>
  <c r="A10" i="65"/>
  <c r="A11" i="65"/>
  <c r="A12" i="65"/>
  <c r="A13" i="65"/>
  <c r="A14" i="65"/>
  <c r="A15" i="65"/>
  <c r="A16" i="65"/>
  <c r="A17" i="65"/>
  <c r="A18" i="65"/>
  <c r="A19" i="65"/>
  <c r="A20" i="65"/>
  <c r="A21" i="65"/>
  <c r="A22" i="65"/>
  <c r="A23" i="65"/>
  <c r="A24" i="65"/>
  <c r="A25" i="65"/>
  <c r="A26" i="65"/>
  <c r="A27" i="65"/>
  <c r="A28" i="65"/>
  <c r="A29" i="65"/>
  <c r="A30" i="65"/>
  <c r="A31" i="65"/>
  <c r="A32" i="65"/>
  <c r="A33" i="65"/>
  <c r="A34" i="65"/>
  <c r="A35" i="65"/>
  <c r="A36" i="65"/>
  <c r="A37" i="65"/>
  <c r="A38" i="65"/>
  <c r="A39" i="65"/>
  <c r="A40" i="65"/>
  <c r="A41" i="65"/>
  <c r="A42" i="65"/>
  <c r="A43" i="65"/>
  <c r="A44" i="65"/>
  <c r="A45" i="65"/>
  <c r="A46" i="65"/>
  <c r="A47" i="65"/>
  <c r="A48" i="65"/>
  <c r="A49" i="65"/>
  <c r="A50" i="65"/>
  <c r="A51" i="65"/>
  <c r="A52" i="65"/>
  <c r="A53" i="65"/>
  <c r="A54" i="65"/>
  <c r="A55" i="65"/>
  <c r="A56" i="65"/>
  <c r="A57" i="65"/>
  <c r="A5" i="65"/>
  <c r="K35" i="65"/>
  <c r="K36" i="65"/>
  <c r="K37" i="65"/>
  <c r="K38" i="65"/>
  <c r="K47" i="65"/>
  <c r="K48" i="65"/>
  <c r="K49" i="65"/>
  <c r="K50" i="65"/>
  <c r="K51" i="65"/>
  <c r="K52" i="65"/>
  <c r="K53" i="65"/>
  <c r="K54" i="65"/>
  <c r="K16" i="65"/>
  <c r="K17" i="65"/>
  <c r="K18" i="65"/>
  <c r="K19" i="65"/>
  <c r="K20" i="65"/>
  <c r="K21" i="65"/>
  <c r="K22" i="65"/>
  <c r="K23" i="65"/>
  <c r="K24" i="65"/>
  <c r="K25" i="65"/>
  <c r="K26" i="65"/>
  <c r="K27" i="65"/>
  <c r="K43" i="65"/>
  <c r="K44" i="65"/>
  <c r="K45" i="65"/>
  <c r="K46" i="65"/>
  <c r="K5" i="65"/>
  <c r="K6" i="65"/>
  <c r="K7" i="65"/>
  <c r="K8" i="65"/>
  <c r="K9" i="65"/>
  <c r="K10" i="65"/>
  <c r="K11" i="65"/>
  <c r="K12" i="65"/>
  <c r="K13" i="65"/>
  <c r="K14" i="65"/>
  <c r="K15" i="65"/>
  <c r="K42" i="65"/>
  <c r="K40" i="65"/>
  <c r="K34" i="65"/>
  <c r="K33" i="65"/>
  <c r="K32" i="65"/>
  <c r="K31" i="65"/>
  <c r="K30" i="65"/>
  <c r="K29" i="65"/>
  <c r="K28" i="65"/>
  <c r="K57" i="65"/>
  <c r="K56" i="65"/>
  <c r="K55" i="65"/>
  <c r="K39" i="65"/>
  <c r="K41" i="65"/>
  <c r="H9" i="62" l="1"/>
  <c r="G9" i="62"/>
  <c r="J6" i="77"/>
  <c r="J11" i="63"/>
  <c r="J6" i="63"/>
  <c r="J8" i="63"/>
  <c r="J14" i="63"/>
  <c r="J16" i="63"/>
  <c r="J18" i="63"/>
  <c r="J20" i="63"/>
  <c r="J13" i="62"/>
  <c r="J7" i="62"/>
  <c r="J24" i="62"/>
  <c r="J20" i="62"/>
  <c r="J15" i="62"/>
  <c r="J28" i="62"/>
  <c r="J17" i="62"/>
  <c r="J22" i="62"/>
  <c r="J12" i="62"/>
  <c r="J30" i="62"/>
  <c r="J11" i="61"/>
  <c r="J13" i="61"/>
  <c r="J15" i="61"/>
  <c r="J8" i="61"/>
  <c r="J7" i="61"/>
  <c r="J17" i="60"/>
  <c r="J18" i="60"/>
  <c r="J21" i="60"/>
  <c r="J15" i="60"/>
  <c r="J24" i="60"/>
  <c r="J26" i="60"/>
  <c r="J28" i="60"/>
  <c r="J7" i="60"/>
  <c r="J8" i="60"/>
  <c r="J31" i="60"/>
  <c r="J11" i="60"/>
  <c r="J34" i="60"/>
  <c r="J9" i="60"/>
  <c r="J36" i="60"/>
  <c r="J11" i="59"/>
  <c r="J10" i="59"/>
  <c r="J19" i="59"/>
  <c r="J17" i="58"/>
  <c r="J20" i="58"/>
  <c r="J24" i="58"/>
  <c r="J15" i="58"/>
  <c r="J6" i="61"/>
  <c r="J7" i="59"/>
  <c r="J6" i="58"/>
  <c r="J6" i="56"/>
  <c r="J15" i="56"/>
  <c r="J14" i="56"/>
  <c r="J12" i="56"/>
  <c r="J8" i="56"/>
  <c r="J21" i="37"/>
  <c r="J19" i="37"/>
  <c r="J26" i="37"/>
  <c r="J30" i="37"/>
  <c r="J11" i="37"/>
  <c r="J14" i="60"/>
  <c r="J20" i="60"/>
  <c r="J23" i="60"/>
  <c r="J27" i="60"/>
  <c r="J30" i="60"/>
  <c r="J32" i="60"/>
  <c r="J35" i="60"/>
  <c r="J14" i="59"/>
  <c r="J16" i="59"/>
  <c r="J6" i="59"/>
  <c r="J13" i="58"/>
  <c r="J16" i="58"/>
  <c r="J18" i="58"/>
  <c r="J23" i="58"/>
  <c r="J26" i="58"/>
  <c r="J7" i="58"/>
  <c r="J10" i="58"/>
  <c r="J38" i="58"/>
  <c r="J42" i="58"/>
  <c r="J12" i="63"/>
  <c r="J10" i="63"/>
  <c r="J13" i="63"/>
  <c r="J15" i="63"/>
  <c r="J17" i="63"/>
  <c r="J19" i="63"/>
  <c r="J21" i="63"/>
  <c r="J14" i="62"/>
  <c r="J16" i="62"/>
  <c r="J21" i="62"/>
  <c r="J25" i="62"/>
  <c r="J26" i="62"/>
  <c r="J27" i="62"/>
  <c r="J29" i="62"/>
  <c r="J18" i="62"/>
  <c r="J19" i="62"/>
  <c r="J8" i="62"/>
  <c r="J6" i="62"/>
  <c r="J12" i="61"/>
  <c r="J14" i="61"/>
  <c r="J10" i="61"/>
  <c r="J16" i="61"/>
  <c r="J17" i="61"/>
  <c r="J16" i="60"/>
  <c r="J22" i="60"/>
  <c r="J25" i="60"/>
  <c r="J29" i="60"/>
  <c r="J33" i="60"/>
  <c r="J6" i="60"/>
  <c r="J13" i="59"/>
  <c r="J9" i="59"/>
  <c r="J18" i="59"/>
  <c r="J9" i="58"/>
  <c r="J21" i="58"/>
  <c r="J25" i="58"/>
  <c r="J27" i="58"/>
  <c r="J30" i="58"/>
  <c r="J33" i="58"/>
  <c r="J36" i="58"/>
  <c r="J40" i="58"/>
  <c r="J9" i="63"/>
  <c r="J23" i="62"/>
  <c r="J13" i="60"/>
  <c r="J16" i="56"/>
  <c r="J7" i="56"/>
  <c r="J13" i="56"/>
  <c r="J11" i="56"/>
  <c r="J10" i="56"/>
  <c r="J12" i="37"/>
  <c r="J23" i="37"/>
  <c r="J25" i="37"/>
  <c r="J28" i="37"/>
  <c r="J14" i="37"/>
  <c r="J12" i="59"/>
  <c r="J15" i="59"/>
  <c r="J17" i="59"/>
  <c r="J20" i="59"/>
  <c r="J14" i="58"/>
  <c r="J19" i="58"/>
  <c r="J22" i="58"/>
  <c r="J12" i="58"/>
  <c r="J28" i="58"/>
  <c r="J29" i="58"/>
  <c r="J35" i="58"/>
  <c r="J20" i="37"/>
  <c r="J18" i="37"/>
  <c r="J32" i="37"/>
  <c r="J35" i="37"/>
  <c r="J27" i="37"/>
  <c r="J34" i="37"/>
  <c r="J17" i="57"/>
  <c r="J15" i="57"/>
  <c r="J10" i="37"/>
  <c r="J34" i="58"/>
  <c r="J41" i="58"/>
  <c r="J14" i="57"/>
  <c r="J13" i="57"/>
  <c r="J22" i="37"/>
  <c r="J11" i="57"/>
  <c r="J15" i="37"/>
  <c r="J7" i="37"/>
  <c r="J32" i="58"/>
  <c r="J39" i="58"/>
  <c r="J24" i="37"/>
  <c r="J29" i="37"/>
  <c r="J8" i="37"/>
  <c r="J17" i="37"/>
  <c r="J31" i="58"/>
  <c r="J37" i="58"/>
  <c r="J8" i="57"/>
  <c r="J9" i="57"/>
  <c r="J31" i="37"/>
  <c r="O7" i="44" l="1"/>
  <c r="O8" i="44"/>
  <c r="O9" i="44"/>
  <c r="O10" i="44"/>
  <c r="O11" i="44"/>
  <c r="O12" i="44"/>
  <c r="O13" i="44"/>
  <c r="O14" i="44"/>
  <c r="O15" i="44"/>
  <c r="O16" i="44"/>
  <c r="O17" i="44"/>
  <c r="O18" i="44"/>
  <c r="O19" i="44"/>
  <c r="O20" i="44"/>
  <c r="O21" i="44"/>
  <c r="O22" i="44"/>
  <c r="O23" i="44"/>
  <c r="O24" i="44"/>
  <c r="O25" i="44"/>
  <c r="O26" i="44"/>
  <c r="O27" i="44"/>
  <c r="O28" i="44"/>
  <c r="O29" i="44"/>
  <c r="O30" i="44"/>
  <c r="O31" i="44"/>
  <c r="O32" i="44"/>
  <c r="O33" i="44"/>
  <c r="O34" i="44"/>
  <c r="O35" i="44"/>
  <c r="O36" i="44"/>
  <c r="O37" i="44"/>
  <c r="O38" i="44"/>
  <c r="O39" i="44"/>
  <c r="O40" i="44"/>
  <c r="O41" i="44"/>
  <c r="O42" i="44"/>
  <c r="O43" i="44"/>
  <c r="O44" i="44"/>
  <c r="O45" i="44"/>
  <c r="O46" i="44"/>
  <c r="O47" i="44"/>
  <c r="O48" i="44"/>
  <c r="O49" i="44"/>
  <c r="O50" i="44"/>
  <c r="O51" i="44"/>
  <c r="O52" i="44"/>
  <c r="O53" i="44"/>
  <c r="O54" i="44"/>
  <c r="O55" i="44"/>
  <c r="O56" i="44"/>
  <c r="O57" i="44"/>
  <c r="O58" i="44"/>
  <c r="O59" i="44"/>
  <c r="O60" i="44"/>
  <c r="O61" i="44"/>
  <c r="O62" i="44"/>
  <c r="O63" i="44"/>
  <c r="O64" i="44"/>
  <c r="O65" i="44"/>
  <c r="O66" i="44"/>
  <c r="O67" i="44"/>
  <c r="O68" i="44"/>
  <c r="O69" i="44"/>
  <c r="O70" i="44"/>
  <c r="O71" i="44"/>
  <c r="O72" i="44"/>
  <c r="O73" i="44"/>
  <c r="O74" i="44"/>
  <c r="O75" i="44"/>
  <c r="O76" i="44"/>
  <c r="O77" i="44"/>
  <c r="O78" i="44"/>
  <c r="O79" i="44"/>
  <c r="O80" i="44"/>
  <c r="O81" i="44"/>
  <c r="O82" i="44"/>
  <c r="O83" i="44"/>
  <c r="O84" i="44"/>
  <c r="O85" i="44"/>
  <c r="O86" i="44"/>
  <c r="O87" i="44"/>
  <c r="O88" i="44"/>
  <c r="O89" i="44"/>
  <c r="O90" i="44"/>
  <c r="O91" i="44"/>
  <c r="O92" i="44"/>
  <c r="O93" i="44"/>
  <c r="O94" i="44"/>
  <c r="O95" i="44"/>
  <c r="O96" i="44"/>
  <c r="O97" i="44"/>
  <c r="O98" i="44"/>
  <c r="O99" i="44"/>
  <c r="O100" i="44"/>
  <c r="O101" i="44"/>
  <c r="O102" i="44"/>
  <c r="O103" i="44"/>
  <c r="O104" i="44"/>
  <c r="O105" i="44"/>
  <c r="O106" i="44"/>
  <c r="O107" i="44"/>
  <c r="O108" i="44"/>
  <c r="O109" i="44"/>
  <c r="O6" i="44"/>
  <c r="O5" i="44"/>
  <c r="O110" i="44"/>
  <c r="O111" i="44"/>
  <c r="O112" i="44"/>
  <c r="A95" i="44"/>
  <c r="A96" i="44"/>
  <c r="A97" i="44"/>
  <c r="A98" i="44"/>
  <c r="A99" i="44"/>
  <c r="A100" i="44"/>
  <c r="A101" i="44"/>
  <c r="A102" i="44"/>
  <c r="A103" i="44"/>
  <c r="A104" i="44"/>
  <c r="A105" i="44"/>
  <c r="A106" i="44"/>
  <c r="A107" i="44"/>
  <c r="A108" i="44"/>
  <c r="A109" i="44"/>
  <c r="A110" i="44"/>
  <c r="A111" i="44"/>
  <c r="A112" i="44"/>
  <c r="A113" i="44"/>
  <c r="A114" i="44"/>
  <c r="A115" i="44"/>
  <c r="A116" i="44"/>
  <c r="A117" i="44"/>
  <c r="A118" i="44"/>
  <c r="A119" i="44"/>
  <c r="A120" i="44"/>
  <c r="A121" i="44"/>
  <c r="A122" i="44"/>
  <c r="A123" i="44"/>
  <c r="A124" i="44"/>
  <c r="A125" i="44"/>
  <c r="A126" i="44"/>
  <c r="A127" i="44"/>
  <c r="A128" i="44"/>
  <c r="A129" i="44"/>
  <c r="O113" i="44"/>
  <c r="O114" i="44"/>
  <c r="O115" i="44"/>
  <c r="O116" i="44"/>
  <c r="O117" i="44"/>
  <c r="O118" i="44"/>
  <c r="O119" i="44"/>
  <c r="O120" i="44"/>
  <c r="O121" i="44"/>
  <c r="O122" i="44"/>
  <c r="O123" i="44"/>
  <c r="O124" i="44"/>
  <c r="K7" i="57" l="1"/>
  <c r="A5" i="44"/>
  <c r="A6" i="44"/>
  <c r="A7" i="44"/>
  <c r="A8" i="44"/>
  <c r="A9" i="44"/>
  <c r="A10" i="44"/>
  <c r="A11" i="44"/>
  <c r="A12" i="44"/>
  <c r="A13" i="44"/>
  <c r="A14" i="44"/>
  <c r="A15" i="44"/>
  <c r="A16" i="44"/>
  <c r="A17" i="44"/>
  <c r="A19" i="44"/>
  <c r="A20" i="44"/>
  <c r="A21" i="44"/>
  <c r="A22" i="44"/>
  <c r="A23" i="44"/>
  <c r="A24" i="44"/>
  <c r="A25" i="44"/>
  <c r="A26" i="44"/>
  <c r="A27" i="44"/>
  <c r="A29" i="44"/>
  <c r="A30" i="44"/>
  <c r="A31" i="44"/>
  <c r="A32" i="44"/>
  <c r="A33" i="44"/>
  <c r="A34" i="44"/>
  <c r="A35" i="44"/>
  <c r="A37" i="44"/>
  <c r="A38" i="44"/>
  <c r="A39" i="44"/>
  <c r="A40" i="44"/>
  <c r="A41" i="44"/>
  <c r="A42" i="44"/>
  <c r="A43" i="44"/>
  <c r="A44" i="44"/>
  <c r="A45" i="44"/>
  <c r="A46" i="44"/>
  <c r="A47" i="44"/>
  <c r="A48" i="44"/>
  <c r="A49" i="44"/>
  <c r="A50" i="44"/>
  <c r="A51" i="44"/>
  <c r="A52" i="44"/>
  <c r="A53" i="44"/>
  <c r="A54" i="44"/>
  <c r="A55" i="44"/>
  <c r="A56" i="44"/>
  <c r="A57" i="44"/>
  <c r="A58" i="44"/>
  <c r="A59" i="44"/>
  <c r="A60" i="44"/>
  <c r="A61" i="44"/>
  <c r="A62" i="44"/>
  <c r="A63" i="44"/>
  <c r="A64" i="44"/>
  <c r="A65" i="44"/>
  <c r="A66" i="44"/>
  <c r="A67" i="44"/>
  <c r="A68" i="44"/>
  <c r="A69" i="44"/>
  <c r="A70" i="44"/>
  <c r="A71" i="44"/>
  <c r="A72" i="44"/>
  <c r="A73" i="44"/>
  <c r="A74" i="44"/>
  <c r="A75" i="44"/>
  <c r="A76" i="44"/>
  <c r="A77" i="44"/>
  <c r="A78" i="44"/>
  <c r="A79" i="44"/>
  <c r="A80" i="44"/>
  <c r="A81" i="44"/>
  <c r="A82" i="44"/>
  <c r="A83" i="44"/>
  <c r="A84" i="44"/>
  <c r="A85" i="44"/>
  <c r="A86" i="44"/>
  <c r="A87" i="44"/>
  <c r="A88" i="44"/>
  <c r="A89" i="44"/>
  <c r="A90" i="44"/>
  <c r="A91" i="44"/>
  <c r="A92" i="44"/>
  <c r="A93" i="44"/>
  <c r="A94" i="44"/>
  <c r="O125" i="44"/>
  <c r="O126" i="44"/>
  <c r="G7" i="57" l="1"/>
  <c r="H7" i="57"/>
  <c r="K9" i="37"/>
  <c r="H9" i="37" s="1"/>
  <c r="K6" i="77"/>
  <c r="G6" i="77" s="1"/>
  <c r="K9" i="63"/>
  <c r="G9" i="63" s="1"/>
  <c r="K16" i="62"/>
  <c r="G16" i="62" s="1"/>
  <c r="K11" i="63"/>
  <c r="G11" i="63" s="1"/>
  <c r="K13" i="62"/>
  <c r="G13" i="62" s="1"/>
  <c r="K14" i="62"/>
  <c r="G14" i="62" s="1"/>
  <c r="K7" i="62"/>
  <c r="G7" i="62" s="1"/>
  <c r="K7" i="59"/>
  <c r="K17" i="58"/>
  <c r="G17" i="58" s="1"/>
  <c r="K13" i="60"/>
  <c r="K13" i="58"/>
  <c r="K14" i="60"/>
  <c r="K16" i="58"/>
  <c r="K6" i="58"/>
  <c r="K10" i="56"/>
  <c r="G10" i="56" s="1"/>
  <c r="A130" i="44" a="1"/>
  <c r="A130" i="44" s="1"/>
  <c r="O129" i="44"/>
  <c r="O128" i="44"/>
  <c r="O127" i="44"/>
  <c r="G9" i="37" l="1"/>
  <c r="H13" i="60"/>
  <c r="G13" i="60"/>
  <c r="H14" i="60"/>
  <c r="G14" i="60"/>
  <c r="H7" i="59"/>
  <c r="G7" i="59"/>
  <c r="H13" i="58"/>
  <c r="G13" i="58"/>
  <c r="H6" i="58"/>
  <c r="G6" i="58"/>
  <c r="H16" i="58"/>
  <c r="G16" i="58"/>
  <c r="H17" i="58"/>
  <c r="H6" i="77"/>
  <c r="H10" i="56"/>
  <c r="K55" i="34" l="1"/>
  <c r="K57" i="34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9" i="32"/>
  <c r="A10" i="34"/>
  <c r="A11" i="34"/>
  <c r="A12" i="34"/>
  <c r="A13" i="34"/>
  <c r="A14" i="34"/>
  <c r="A15" i="34"/>
  <c r="A16" i="34"/>
  <c r="A17" i="34"/>
  <c r="A18" i="34"/>
  <c r="A19" i="34"/>
  <c r="A20" i="34"/>
  <c r="A21" i="34"/>
  <c r="A22" i="34"/>
  <c r="A23" i="34"/>
  <c r="A24" i="34"/>
  <c r="A25" i="34"/>
  <c r="A26" i="34"/>
  <c r="A27" i="34"/>
  <c r="A28" i="34"/>
  <c r="A29" i="34"/>
  <c r="A30" i="34"/>
  <c r="A31" i="34"/>
  <c r="A32" i="34"/>
  <c r="A33" i="34"/>
  <c r="A34" i="34"/>
  <c r="A35" i="34"/>
  <c r="A36" i="34"/>
  <c r="A37" i="34"/>
  <c r="A38" i="34"/>
  <c r="A39" i="34"/>
  <c r="A40" i="34"/>
  <c r="A41" i="34"/>
  <c r="A42" i="34"/>
  <c r="A43" i="34"/>
  <c r="A44" i="34"/>
  <c r="A45" i="34"/>
  <c r="A46" i="34"/>
  <c r="A47" i="34"/>
  <c r="A48" i="34"/>
  <c r="A49" i="34"/>
  <c r="A50" i="34"/>
  <c r="A51" i="34"/>
  <c r="A52" i="34"/>
  <c r="A53" i="34"/>
  <c r="A54" i="34"/>
  <c r="A55" i="34"/>
  <c r="A56" i="34"/>
  <c r="A57" i="34"/>
  <c r="A58" i="34"/>
  <c r="A59" i="34"/>
  <c r="A60" i="34"/>
  <c r="A61" i="34"/>
  <c r="A62" i="34"/>
  <c r="A63" i="34"/>
  <c r="A9" i="34"/>
  <c r="K10" i="34"/>
  <c r="K11" i="34"/>
  <c r="K12" i="34"/>
  <c r="K13" i="34"/>
  <c r="K14" i="34"/>
  <c r="K15" i="34"/>
  <c r="K16" i="34"/>
  <c r="K17" i="34"/>
  <c r="K18" i="34"/>
  <c r="K19" i="34"/>
  <c r="K20" i="34"/>
  <c r="K21" i="34"/>
  <c r="K22" i="34"/>
  <c r="K23" i="34"/>
  <c r="K24" i="34"/>
  <c r="K25" i="34"/>
  <c r="K26" i="34"/>
  <c r="K27" i="34"/>
  <c r="K28" i="34"/>
  <c r="K29" i="34"/>
  <c r="K30" i="34"/>
  <c r="K31" i="34"/>
  <c r="K32" i="34"/>
  <c r="K33" i="34"/>
  <c r="K34" i="34"/>
  <c r="K35" i="34"/>
  <c r="K36" i="34"/>
  <c r="K37" i="34"/>
  <c r="K38" i="34"/>
  <c r="K39" i="34"/>
  <c r="K40" i="34"/>
  <c r="K41" i="34"/>
  <c r="K42" i="34"/>
  <c r="K43" i="34"/>
  <c r="K44" i="34"/>
  <c r="K45" i="34"/>
  <c r="K46" i="34"/>
  <c r="K47" i="34"/>
  <c r="K48" i="34"/>
  <c r="K49" i="34"/>
  <c r="K50" i="34"/>
  <c r="K51" i="34"/>
  <c r="K52" i="34"/>
  <c r="K53" i="34"/>
  <c r="K54" i="34"/>
  <c r="K56" i="34"/>
  <c r="K58" i="34"/>
  <c r="K59" i="34"/>
  <c r="K60" i="34"/>
  <c r="K61" i="34"/>
  <c r="K62" i="34"/>
  <c r="K63" i="34"/>
  <c r="K9" i="34"/>
  <c r="K9" i="32"/>
  <c r="A64" i="34" l="1"/>
  <c r="A35" i="32"/>
  <c r="A102" i="34"/>
  <c r="A101" i="34"/>
  <c r="A100" i="34"/>
  <c r="A99" i="34"/>
  <c r="A98" i="34"/>
  <c r="A97" i="34"/>
  <c r="A96" i="34"/>
  <c r="A95" i="34"/>
  <c r="A94" i="34"/>
  <c r="A93" i="34"/>
  <c r="A92" i="34"/>
  <c r="A91" i="34"/>
  <c r="A90" i="34"/>
  <c r="A89" i="34"/>
  <c r="A88" i="34"/>
  <c r="A87" i="34"/>
  <c r="A86" i="34"/>
  <c r="A85" i="34"/>
  <c r="A84" i="34"/>
  <c r="A83" i="34"/>
  <c r="A82" i="34"/>
  <c r="A81" i="34"/>
  <c r="A80" i="34"/>
  <c r="A79" i="34"/>
  <c r="A78" i="34"/>
  <c r="A77" i="34"/>
  <c r="A76" i="34"/>
  <c r="A75" i="34"/>
  <c r="A74" i="34"/>
  <c r="A73" i="34"/>
  <c r="A72" i="34"/>
  <c r="A71" i="34"/>
  <c r="A70" i="34"/>
  <c r="A69" i="34"/>
  <c r="A68" i="34"/>
  <c r="A67" i="34"/>
  <c r="A66" i="34"/>
  <c r="A65" i="34"/>
  <c r="K8" i="34"/>
  <c r="A8" i="34"/>
  <c r="K7" i="34"/>
  <c r="A7" i="34"/>
  <c r="A51" i="32" l="1"/>
  <c r="A52" i="32"/>
  <c r="A53" i="32"/>
  <c r="A54" i="32"/>
  <c r="A55" i="32"/>
  <c r="A56" i="32"/>
  <c r="A57" i="32"/>
  <c r="A58" i="32"/>
  <c r="A59" i="32"/>
  <c r="A60" i="32"/>
  <c r="A61" i="32"/>
  <c r="A62" i="32"/>
  <c r="A63" i="32"/>
  <c r="A64" i="32"/>
  <c r="A65" i="32"/>
  <c r="A66" i="32"/>
  <c r="A67" i="32"/>
  <c r="A68" i="32"/>
  <c r="A69" i="32"/>
  <c r="A70" i="32"/>
  <c r="A71" i="32"/>
  <c r="A72" i="32"/>
  <c r="A73" i="32"/>
  <c r="A74" i="32"/>
  <c r="A75" i="32"/>
  <c r="A76" i="32"/>
  <c r="A77" i="32"/>
  <c r="A78" i="32"/>
  <c r="A79" i="32"/>
  <c r="A80" i="32"/>
  <c r="A81" i="32"/>
  <c r="A82" i="32"/>
  <c r="A83" i="32"/>
  <c r="A84" i="32"/>
  <c r="A85" i="32"/>
  <c r="A86" i="32"/>
  <c r="A87" i="32"/>
  <c r="A88" i="32"/>
  <c r="A89" i="32"/>
  <c r="A90" i="32"/>
  <c r="A91" i="32"/>
  <c r="A92" i="32"/>
  <c r="A93" i="32"/>
  <c r="A94" i="32"/>
  <c r="A95" i="32"/>
  <c r="A96" i="32"/>
  <c r="A97" i="32"/>
  <c r="A98" i="32"/>
  <c r="A99" i="32"/>
  <c r="A100" i="32"/>
  <c r="A101" i="32"/>
  <c r="A102" i="32"/>
  <c r="K99" i="32" l="1"/>
  <c r="K98" i="32"/>
  <c r="K97" i="32"/>
  <c r="K96" i="32"/>
  <c r="K95" i="32"/>
  <c r="K94" i="32"/>
  <c r="K93" i="32"/>
  <c r="K92" i="32"/>
  <c r="K91" i="32"/>
  <c r="K90" i="32"/>
  <c r="K89" i="32"/>
  <c r="K88" i="32"/>
  <c r="K87" i="32"/>
  <c r="K86" i="32"/>
  <c r="K85" i="32"/>
  <c r="K84" i="32"/>
  <c r="K83" i="32"/>
  <c r="K82" i="32"/>
  <c r="K81" i="32"/>
  <c r="K80" i="32"/>
  <c r="K79" i="32"/>
  <c r="K78" i="32"/>
  <c r="K77" i="32"/>
  <c r="K76" i="32"/>
  <c r="K75" i="32"/>
  <c r="K74" i="32"/>
  <c r="K73" i="32"/>
  <c r="K72" i="32"/>
  <c r="K71" i="32"/>
  <c r="K70" i="32"/>
  <c r="K69" i="32"/>
  <c r="K68" i="32"/>
  <c r="K67" i="32"/>
  <c r="K66" i="32"/>
  <c r="K65" i="32"/>
  <c r="K64" i="32"/>
  <c r="K63" i="32"/>
  <c r="K62" i="32"/>
  <c r="K61" i="32"/>
  <c r="K60" i="32"/>
  <c r="K59" i="32"/>
  <c r="K58" i="32"/>
  <c r="K57" i="32"/>
  <c r="K56" i="32"/>
  <c r="K55" i="32"/>
  <c r="K54" i="32"/>
  <c r="K53" i="32"/>
  <c r="K52" i="32"/>
  <c r="K51" i="32"/>
  <c r="K35" i="32"/>
  <c r="K34" i="32"/>
  <c r="K33" i="32"/>
  <c r="K32" i="32"/>
  <c r="K31" i="32"/>
  <c r="K30" i="32"/>
  <c r="K29" i="32"/>
  <c r="K28" i="32"/>
  <c r="K27" i="32"/>
  <c r="K26" i="32"/>
  <c r="K25" i="32"/>
  <c r="K24" i="32"/>
  <c r="K23" i="32"/>
  <c r="K22" i="32"/>
  <c r="K21" i="32"/>
  <c r="K20" i="32"/>
  <c r="K19" i="32"/>
  <c r="K18" i="32"/>
  <c r="K17" i="32"/>
  <c r="K16" i="32"/>
  <c r="K15" i="32"/>
  <c r="K14" i="32"/>
  <c r="K13" i="32"/>
  <c r="K12" i="32"/>
  <c r="K11" i="32"/>
  <c r="K10" i="32"/>
  <c r="K8" i="32"/>
  <c r="A8" i="32"/>
  <c r="K7" i="32"/>
  <c r="A7" i="32"/>
  <c r="A132" i="44"/>
  <c r="K33" i="37" l="1"/>
  <c r="G33" i="37" s="1"/>
  <c r="K10" i="62"/>
  <c r="K12" i="37"/>
  <c r="K17" i="37"/>
  <c r="G17" i="37" s="1"/>
  <c r="K37" i="58"/>
  <c r="G37" i="58" s="1"/>
  <c r="K16" i="59"/>
  <c r="K35" i="37"/>
  <c r="G35" i="37" s="1"/>
  <c r="K22" i="58"/>
  <c r="G22" i="58" s="1"/>
  <c r="K15" i="60"/>
  <c r="K30" i="58"/>
  <c r="G30" i="58" s="1"/>
  <c r="K32" i="58"/>
  <c r="G32" i="58" s="1"/>
  <c r="K11" i="60"/>
  <c r="G11" i="60" s="1"/>
  <c r="K8" i="61"/>
  <c r="G8" i="61" s="1"/>
  <c r="K10" i="61"/>
  <c r="G10" i="61" s="1"/>
  <c r="K10" i="58"/>
  <c r="G31" i="57"/>
  <c r="K36" i="60"/>
  <c r="G36" i="60" s="1"/>
  <c r="K27" i="62"/>
  <c r="G27" i="62" s="1"/>
  <c r="K17" i="61"/>
  <c r="G17" i="61" s="1"/>
  <c r="K12" i="56"/>
  <c r="G12" i="56" s="1"/>
  <c r="K14" i="57"/>
  <c r="K13" i="59"/>
  <c r="G13" i="59" s="1"/>
  <c r="K8" i="60"/>
  <c r="K13" i="61"/>
  <c r="G13" i="61" s="1"/>
  <c r="K12" i="61"/>
  <c r="G12" i="61" s="1"/>
  <c r="K21" i="63"/>
  <c r="G21" i="63" s="1"/>
  <c r="K31" i="37"/>
  <c r="G31" i="37" s="1"/>
  <c r="K19" i="59"/>
  <c r="K11" i="61"/>
  <c r="G11" i="61" s="1"/>
  <c r="K11" i="37"/>
  <c r="G27" i="57"/>
  <c r="K21" i="37"/>
  <c r="G21" i="37" s="1"/>
  <c r="G24" i="37"/>
  <c r="K13" i="56"/>
  <c r="G13" i="56" s="1"/>
  <c r="K14" i="56"/>
  <c r="G14" i="56" s="1"/>
  <c r="K30" i="60"/>
  <c r="G30" i="60" s="1"/>
  <c r="K16" i="61"/>
  <c r="G16" i="61" s="1"/>
  <c r="K15" i="62"/>
  <c r="K26" i="62"/>
  <c r="G26" i="62" s="1"/>
  <c r="G30" i="57"/>
  <c r="K28" i="62"/>
  <c r="K28" i="37"/>
  <c r="G28" i="37" s="1"/>
  <c r="K34" i="60"/>
  <c r="K14" i="59"/>
  <c r="G14" i="59" s="1"/>
  <c r="K21" i="62"/>
  <c r="G21" i="62" s="1"/>
  <c r="K8" i="56"/>
  <c r="G8" i="56" s="1"/>
  <c r="K42" i="58"/>
  <c r="G42" i="58" s="1"/>
  <c r="K27" i="58"/>
  <c r="K24" i="62"/>
  <c r="G24" i="62" s="1"/>
  <c r="K8" i="57"/>
  <c r="G8" i="57" s="1"/>
  <c r="K18" i="37"/>
  <c r="G18" i="37" s="1"/>
  <c r="K6" i="56"/>
  <c r="G6" i="56" s="1"/>
  <c r="K7" i="58"/>
  <c r="K6" i="61"/>
  <c r="K25" i="60"/>
  <c r="G25" i="60" s="1"/>
  <c r="K17" i="63"/>
  <c r="G17" i="63" s="1"/>
  <c r="G23" i="57"/>
  <c r="K9" i="59"/>
  <c r="G9" i="59" s="1"/>
  <c r="K20" i="59"/>
  <c r="G20" i="59" s="1"/>
  <c r="K30" i="62"/>
  <c r="G30" i="62" s="1"/>
  <c r="K32" i="60"/>
  <c r="G32" i="60" s="1"/>
  <c r="K9" i="58"/>
  <c r="G9" i="58" s="1"/>
  <c r="K16" i="60"/>
  <c r="K20" i="58"/>
  <c r="G20" i="58" s="1"/>
  <c r="K21" i="60"/>
  <c r="K8" i="63"/>
  <c r="G8" i="63" s="1"/>
  <c r="K27" i="60"/>
  <c r="G27" i="60" s="1"/>
  <c r="K14" i="61"/>
  <c r="G14" i="61" s="1"/>
  <c r="K27" i="37"/>
  <c r="G27" i="37" s="1"/>
  <c r="G22" i="57"/>
  <c r="K13" i="57"/>
  <c r="G13" i="57" s="1"/>
  <c r="K8" i="62"/>
  <c r="G8" i="62" s="1"/>
  <c r="K15" i="59"/>
  <c r="K29" i="60"/>
  <c r="G29" i="60" s="1"/>
  <c r="K29" i="58"/>
  <c r="K17" i="60"/>
  <c r="G17" i="60" s="1"/>
  <c r="K12" i="62"/>
  <c r="G12" i="62" s="1"/>
  <c r="K15" i="63"/>
  <c r="G32" i="57"/>
  <c r="K35" i="60"/>
  <c r="K14" i="63"/>
  <c r="K11" i="56"/>
  <c r="G11" i="56" s="1"/>
  <c r="G19" i="57"/>
  <c r="K9" i="57"/>
  <c r="G9" i="57" s="1"/>
  <c r="K15" i="57"/>
  <c r="G15" i="57" s="1"/>
  <c r="K17" i="57"/>
  <c r="G17" i="57" s="1"/>
  <c r="K32" i="37"/>
  <c r="G32" i="37" s="1"/>
  <c r="K14" i="37"/>
  <c r="G14" i="37" s="1"/>
  <c r="K11" i="57"/>
  <c r="G11" i="57" s="1"/>
  <c r="K34" i="37"/>
  <c r="G34" i="37" s="1"/>
  <c r="K41" i="58"/>
  <c r="G41" i="58" s="1"/>
  <c r="K12" i="59"/>
  <c r="G12" i="59" s="1"/>
  <c r="K18" i="62"/>
  <c r="K6" i="59"/>
  <c r="G6" i="59" s="1"/>
  <c r="K15" i="61"/>
  <c r="K20" i="63"/>
  <c r="K10" i="63"/>
  <c r="G10" i="63" s="1"/>
  <c r="K33" i="58"/>
  <c r="K10" i="59"/>
  <c r="K19" i="63"/>
  <c r="G19" i="63" s="1"/>
  <c r="K33" i="60"/>
  <c r="K19" i="37"/>
  <c r="G19" i="37" s="1"/>
  <c r="K25" i="37"/>
  <c r="G25" i="37" s="1"/>
  <c r="K19" i="58"/>
  <c r="K7" i="61"/>
  <c r="G7" i="61" s="1"/>
  <c r="K18" i="63"/>
  <c r="K29" i="37"/>
  <c r="G29" i="37" s="1"/>
  <c r="K26" i="60"/>
  <c r="G26" i="60" s="1"/>
  <c r="K16" i="63"/>
  <c r="K7" i="37"/>
  <c r="K18" i="59"/>
  <c r="K15" i="56"/>
  <c r="G15" i="56" s="1"/>
  <c r="K14" i="58"/>
  <c r="K25" i="58"/>
  <c r="G25" i="58" s="1"/>
  <c r="K15" i="58"/>
  <c r="K17" i="62"/>
  <c r="K38" i="58"/>
  <c r="G38" i="58" s="1"/>
  <c r="K10" i="37"/>
  <c r="K24" i="58"/>
  <c r="G24" i="58" s="1"/>
  <c r="K6" i="62"/>
  <c r="G6" i="62" s="1"/>
  <c r="K23" i="58"/>
  <c r="G23" i="58" s="1"/>
  <c r="K17" i="59"/>
  <c r="K23" i="62"/>
  <c r="K22" i="62"/>
  <c r="K19" i="62"/>
  <c r="G19" i="62" s="1"/>
  <c r="K20" i="62"/>
  <c r="K12" i="63"/>
  <c r="G12" i="63" s="1"/>
  <c r="G25" i="57"/>
  <c r="K21" i="58"/>
  <c r="G21" i="58" s="1"/>
  <c r="K24" i="60"/>
  <c r="K26" i="58"/>
  <c r="K23" i="60"/>
  <c r="G23" i="60" s="1"/>
  <c r="K8" i="37"/>
  <c r="K20" i="60"/>
  <c r="K31" i="58"/>
  <c r="K31" i="60"/>
  <c r="G31" i="60" s="1"/>
  <c r="K40" i="58"/>
  <c r="G40" i="58" s="1"/>
  <c r="K29" i="62"/>
  <c r="G29" i="62" s="1"/>
  <c r="K26" i="37"/>
  <c r="G26" i="37" s="1"/>
  <c r="K16" i="56"/>
  <c r="G16" i="56" s="1"/>
  <c r="K22" i="60"/>
  <c r="K13" i="63"/>
  <c r="K30" i="37"/>
  <c r="G30" i="37" s="1"/>
  <c r="K18" i="58"/>
  <c r="K7" i="56"/>
  <c r="G7" i="56" s="1"/>
  <c r="K20" i="37"/>
  <c r="G20" i="37" s="1"/>
  <c r="K23" i="37"/>
  <c r="G23" i="37" s="1"/>
  <c r="K22" i="37"/>
  <c r="G22" i="37" s="1"/>
  <c r="K28" i="58"/>
  <c r="G28" i="58" s="1"/>
  <c r="K7" i="60"/>
  <c r="H7" i="60" s="1"/>
  <c r="K36" i="58"/>
  <c r="G36" i="58" s="1"/>
  <c r="K6" i="60"/>
  <c r="H6" i="60" s="1"/>
  <c r="K39" i="58"/>
  <c r="G39" i="58" s="1"/>
  <c r="K28" i="60"/>
  <c r="G28" i="60" s="1"/>
  <c r="K25" i="62"/>
  <c r="K9" i="60"/>
  <c r="K34" i="58"/>
  <c r="K6" i="63"/>
  <c r="G6" i="63" s="1"/>
  <c r="K12" i="58"/>
  <c r="K15" i="37"/>
  <c r="G15" i="37" s="1"/>
  <c r="K18" i="60"/>
  <c r="G18" i="60" s="1"/>
  <c r="K11" i="59"/>
  <c r="K35" i="58"/>
  <c r="H13" i="59"/>
  <c r="H37" i="58"/>
  <c r="H16" i="61"/>
  <c r="H8" i="61"/>
  <c r="H32" i="60" l="1"/>
  <c r="H29" i="60"/>
  <c r="H31" i="57"/>
  <c r="H30" i="60"/>
  <c r="H23" i="57"/>
  <c r="H33" i="37"/>
  <c r="G6" i="60"/>
  <c r="H10" i="62"/>
  <c r="G10" i="62"/>
  <c r="G7" i="37"/>
  <c r="H7" i="37"/>
  <c r="G12" i="37"/>
  <c r="H12" i="37"/>
  <c r="G10" i="37"/>
  <c r="H10" i="37"/>
  <c r="I10" i="37" s="1"/>
  <c r="G11" i="37"/>
  <c r="H11" i="37"/>
  <c r="G8" i="37"/>
  <c r="H8" i="37"/>
  <c r="H30" i="57"/>
  <c r="H32" i="57"/>
  <c r="H20" i="58"/>
  <c r="H25" i="58"/>
  <c r="H32" i="58"/>
  <c r="H22" i="58"/>
  <c r="H20" i="59"/>
  <c r="H14" i="59"/>
  <c r="H26" i="60"/>
  <c r="H17" i="63"/>
  <c r="H19" i="63"/>
  <c r="H7" i="61"/>
  <c r="H17" i="60"/>
  <c r="H11" i="60"/>
  <c r="H24" i="58"/>
  <c r="H22" i="57"/>
  <c r="H10" i="63"/>
  <c r="H17" i="61"/>
  <c r="H14" i="61"/>
  <c r="H31" i="60"/>
  <c r="H30" i="58"/>
  <c r="H11" i="57"/>
  <c r="H6" i="59"/>
  <c r="H28" i="58"/>
  <c r="H19" i="62"/>
  <c r="H23" i="60"/>
  <c r="H27" i="60"/>
  <c r="H13" i="61"/>
  <c r="H11" i="61"/>
  <c r="H6" i="63"/>
  <c r="H25" i="57"/>
  <c r="H23" i="58"/>
  <c r="H27" i="57"/>
  <c r="H12" i="63"/>
  <c r="H8" i="63"/>
  <c r="H17" i="57"/>
  <c r="H24" i="62"/>
  <c r="H19" i="57"/>
  <c r="H38" i="58"/>
  <c r="H18" i="60"/>
  <c r="H10" i="61"/>
  <c r="H12" i="61"/>
  <c r="H36" i="58"/>
  <c r="H27" i="62"/>
  <c r="H21" i="62"/>
  <c r="H26" i="62"/>
  <c r="H13" i="63"/>
  <c r="G13" i="63"/>
  <c r="H16" i="63"/>
  <c r="G16" i="63"/>
  <c r="H18" i="63"/>
  <c r="G18" i="63"/>
  <c r="H14" i="63"/>
  <c r="G14" i="63"/>
  <c r="H15" i="63"/>
  <c r="G15" i="63"/>
  <c r="H20" i="63"/>
  <c r="G20" i="63"/>
  <c r="H22" i="62"/>
  <c r="G22" i="62"/>
  <c r="H17" i="62"/>
  <c r="G17" i="62"/>
  <c r="H23" i="62"/>
  <c r="G23" i="62"/>
  <c r="H18" i="62"/>
  <c r="G18" i="62"/>
  <c r="H25" i="62"/>
  <c r="G25" i="62"/>
  <c r="H20" i="62"/>
  <c r="G20" i="62"/>
  <c r="H28" i="62"/>
  <c r="G28" i="62"/>
  <c r="H15" i="62"/>
  <c r="G15" i="62"/>
  <c r="H29" i="62"/>
  <c r="H6" i="61"/>
  <c r="G6" i="61"/>
  <c r="H15" i="61"/>
  <c r="G15" i="61"/>
  <c r="H25" i="60"/>
  <c r="H9" i="60"/>
  <c r="G9" i="60"/>
  <c r="H33" i="60"/>
  <c r="G33" i="60"/>
  <c r="H34" i="60"/>
  <c r="G34" i="60"/>
  <c r="H28" i="60"/>
  <c r="G7" i="60"/>
  <c r="H35" i="60"/>
  <c r="G35" i="60"/>
  <c r="H21" i="60"/>
  <c r="G21" i="60"/>
  <c r="H8" i="60"/>
  <c r="G8" i="60"/>
  <c r="H15" i="60"/>
  <c r="G15" i="60"/>
  <c r="H22" i="60"/>
  <c r="G22" i="60"/>
  <c r="H16" i="60"/>
  <c r="G16" i="60"/>
  <c r="H20" i="60"/>
  <c r="G20" i="60"/>
  <c r="H24" i="60"/>
  <c r="G24" i="60"/>
  <c r="H11" i="59"/>
  <c r="G11" i="59"/>
  <c r="H10" i="59"/>
  <c r="G10" i="59"/>
  <c r="H18" i="59"/>
  <c r="G18" i="59"/>
  <c r="H19" i="59"/>
  <c r="G19" i="59"/>
  <c r="H16" i="59"/>
  <c r="G16" i="59"/>
  <c r="H9" i="59"/>
  <c r="H17" i="59"/>
  <c r="G17" i="59"/>
  <c r="H12" i="59"/>
  <c r="H15" i="59"/>
  <c r="G15" i="59"/>
  <c r="H31" i="58"/>
  <c r="G31" i="58"/>
  <c r="H19" i="58"/>
  <c r="G19" i="58"/>
  <c r="H29" i="58"/>
  <c r="G29" i="58"/>
  <c r="H35" i="58"/>
  <c r="G35" i="58"/>
  <c r="H14" i="58"/>
  <c r="G14" i="58"/>
  <c r="H33" i="58"/>
  <c r="G33" i="58"/>
  <c r="H10" i="58"/>
  <c r="G10" i="58"/>
  <c r="H21" i="58"/>
  <c r="H12" i="58"/>
  <c r="G12" i="58"/>
  <c r="H34" i="58"/>
  <c r="G34" i="58"/>
  <c r="H15" i="58"/>
  <c r="G15" i="58"/>
  <c r="H7" i="58"/>
  <c r="I8" i="58" s="1"/>
  <c r="G7" i="58"/>
  <c r="H27" i="58"/>
  <c r="G27" i="58"/>
  <c r="H18" i="58"/>
  <c r="G18" i="58"/>
  <c r="H26" i="58"/>
  <c r="G26" i="58"/>
  <c r="H20" i="57"/>
  <c r="G20" i="57"/>
  <c r="H28" i="57"/>
  <c r="G28" i="57"/>
  <c r="H24" i="57"/>
  <c r="G24" i="57"/>
  <c r="H21" i="57"/>
  <c r="G21" i="57"/>
  <c r="H26" i="57"/>
  <c r="G26" i="57"/>
  <c r="H8" i="57"/>
  <c r="H18" i="57"/>
  <c r="G18" i="57"/>
  <c r="H14" i="57"/>
  <c r="G14" i="57"/>
  <c r="H29" i="57"/>
  <c r="G29" i="57"/>
  <c r="H17" i="37"/>
  <c r="H15" i="37"/>
  <c r="H30" i="37"/>
  <c r="H14" i="37"/>
  <c r="H35" i="37"/>
  <c r="H23" i="37"/>
  <c r="H7" i="56"/>
  <c r="H26" i="37"/>
  <c r="H8" i="56"/>
  <c r="H24" i="37"/>
  <c r="H29" i="37"/>
  <c r="H34" i="37"/>
  <c r="H32" i="37"/>
  <c r="H11" i="56"/>
  <c r="H18" i="37"/>
  <c r="H21" i="37"/>
  <c r="H31" i="37"/>
  <c r="H16" i="56"/>
  <c r="H19" i="37"/>
  <c r="H13" i="56"/>
  <c r="H22" i="37"/>
  <c r="H20" i="37"/>
  <c r="H15" i="56"/>
  <c r="H25" i="37"/>
  <c r="H27" i="37"/>
  <c r="H6" i="56"/>
  <c r="H28" i="37"/>
  <c r="H14" i="56"/>
  <c r="H12" i="56"/>
  <c r="H15" i="57"/>
  <c r="H36" i="60"/>
  <c r="H13" i="57"/>
  <c r="H14" i="62"/>
  <c r="H6" i="62"/>
  <c r="H8" i="62"/>
  <c r="H16" i="62"/>
  <c r="H7" i="62"/>
  <c r="H12" i="62"/>
  <c r="H11" i="63"/>
  <c r="H13" i="62"/>
  <c r="H21" i="63"/>
  <c r="H9" i="63"/>
  <c r="H30" i="62"/>
  <c r="H9" i="58"/>
  <c r="H9" i="57"/>
  <c r="H41" i="58"/>
  <c r="H42" i="58"/>
  <c r="H40" i="58"/>
  <c r="H39" i="58"/>
  <c r="I10" i="57" l="1"/>
  <c r="I13" i="57"/>
  <c r="I9" i="57"/>
  <c r="I14" i="57"/>
  <c r="I8" i="57"/>
  <c r="I7" i="57"/>
  <c r="I6" i="57"/>
  <c r="I15" i="57"/>
  <c r="I7" i="37"/>
  <c r="I6" i="37"/>
  <c r="I9" i="37"/>
  <c r="I8" i="37"/>
  <c r="I8" i="60"/>
  <c r="I9" i="60"/>
  <c r="I18" i="60"/>
  <c r="I17" i="60"/>
  <c r="I11" i="60"/>
  <c r="I16" i="60"/>
  <c r="I15" i="60"/>
  <c r="I6" i="60"/>
  <c r="I10" i="60"/>
  <c r="I14" i="60"/>
  <c r="I13" i="60"/>
  <c r="I8" i="62"/>
  <c r="I9" i="58"/>
  <c r="I7" i="58"/>
  <c r="I6" i="58"/>
  <c r="I10" i="58"/>
  <c r="I7" i="62"/>
  <c r="I6" i="62"/>
  <c r="I9" i="62"/>
  <c r="I8" i="56"/>
  <c r="I6" i="56"/>
  <c r="I7" i="56"/>
  <c r="I6" i="63"/>
  <c r="I8" i="61"/>
  <c r="I6" i="61"/>
  <c r="I7" i="61"/>
  <c r="I6" i="59"/>
  <c r="I7" i="59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<sst xmlns="http://schemas.openxmlformats.org/spreadsheetml/2006/main" count="9045" uniqueCount="1875">
  <si>
    <t>Click Here To Read The 2020 Leaderboard Information Pack</t>
  </si>
  <si>
    <t>2020 Eventing Leaderboard</t>
  </si>
  <si>
    <t>Eventing Grade</t>
  </si>
  <si>
    <t>PC95 12-24</t>
  </si>
  <si>
    <t xml:space="preserve">Current </t>
  </si>
  <si>
    <t>Nomination</t>
  </si>
  <si>
    <t>Age</t>
  </si>
  <si>
    <t xml:space="preserve">No. Events </t>
  </si>
  <si>
    <t xml:space="preserve">Total </t>
  </si>
  <si>
    <t>Place</t>
  </si>
  <si>
    <t xml:space="preserve"> Rider</t>
  </si>
  <si>
    <t xml:space="preserve">Horse </t>
  </si>
  <si>
    <t>Date</t>
  </si>
  <si>
    <t>Competed</t>
  </si>
  <si>
    <t>Points</t>
  </si>
  <si>
    <t>PC105</t>
  </si>
  <si>
    <t>Chloe Gee</t>
  </si>
  <si>
    <t>Torridon Limited Edition</t>
  </si>
  <si>
    <t>Hannah Jenkins</t>
  </si>
  <si>
    <t>Parkiarrup Carnival</t>
  </si>
  <si>
    <t>Adelaide Gibbs</t>
  </si>
  <si>
    <t>Esb Irish Leprechaun</t>
  </si>
  <si>
    <t>Foxley Diego</t>
  </si>
  <si>
    <t>Amber Patupis-Retsas</t>
  </si>
  <si>
    <t>Touchstone Felix</t>
  </si>
  <si>
    <t>Chloe Roth</t>
  </si>
  <si>
    <t>Two Sox</t>
  </si>
  <si>
    <t>Imogen Stone</t>
  </si>
  <si>
    <t>Oscar Legend</t>
  </si>
  <si>
    <t>Jorja Brown</t>
  </si>
  <si>
    <t>Party Time</t>
  </si>
  <si>
    <t>Madeline Louise Wilson</t>
  </si>
  <si>
    <t>Lake Muir Lieutenant</t>
  </si>
  <si>
    <t>Paige Emily Helsemans</t>
  </si>
  <si>
    <t>Sophie Bragge</t>
  </si>
  <si>
    <t>My Grey Chevrolet</t>
  </si>
  <si>
    <t>Tanaya Radecker</t>
  </si>
  <si>
    <t>Classic Indigo</t>
  </si>
  <si>
    <t>Kayley Brahim</t>
  </si>
  <si>
    <t>Master Delight</t>
  </si>
  <si>
    <t>Ameliah Dolan</t>
  </si>
  <si>
    <t>PC95</t>
  </si>
  <si>
    <t>Barz Open</t>
  </si>
  <si>
    <t>Brooke Bishop</t>
  </si>
  <si>
    <t>Tmp Hugo</t>
  </si>
  <si>
    <t>Milly Mathews</t>
  </si>
  <si>
    <t>Talaq Citi</t>
  </si>
  <si>
    <t>Emma Wiese</t>
  </si>
  <si>
    <t>Krystelle Park Impressive</t>
  </si>
  <si>
    <t>Tory Ko-Peternelj</t>
  </si>
  <si>
    <t>Cavallo Pazzo</t>
  </si>
  <si>
    <t>April Leunen</t>
  </si>
  <si>
    <t>Extreme Golden Rebel</t>
  </si>
  <si>
    <t>Bronte Cleland</t>
  </si>
  <si>
    <t>K-Amberleigh Lbh</t>
  </si>
  <si>
    <t>Dan Wiese</t>
  </si>
  <si>
    <t>Karlinda Gus</t>
  </si>
  <si>
    <t>Ellen Hughes</t>
  </si>
  <si>
    <t>Real Steel</t>
  </si>
  <si>
    <t>Georgia Goss</t>
  </si>
  <si>
    <t>Hello Hero</t>
  </si>
  <si>
    <t>Indhi Macdonald</t>
  </si>
  <si>
    <t>Scenic Blitz</t>
  </si>
  <si>
    <t>Kaitlin Goss</t>
  </si>
  <si>
    <t>Slim Shady</t>
  </si>
  <si>
    <t>Madi Bessen</t>
  </si>
  <si>
    <t>Condescending</t>
  </si>
  <si>
    <t>Madison Bessen</t>
  </si>
  <si>
    <t>Curious George</t>
  </si>
  <si>
    <t>Rachel Davey</t>
  </si>
  <si>
    <t>Join The Force</t>
  </si>
  <si>
    <t>Steph Jones</t>
  </si>
  <si>
    <t>Code Of Silence</t>
  </si>
  <si>
    <t>13/07/2020</t>
  </si>
  <si>
    <t>PC80 17-24</t>
  </si>
  <si>
    <t>PC80</t>
  </si>
  <si>
    <t>Aleisha Guest</t>
  </si>
  <si>
    <t>Thorne Park Amazing Grace</t>
  </si>
  <si>
    <t>Bill Wiese</t>
  </si>
  <si>
    <t>Three Votes</t>
  </si>
  <si>
    <t>Dana Greenwood</t>
  </si>
  <si>
    <t>Surpark</t>
  </si>
  <si>
    <t>Kaitlin Edwards</t>
  </si>
  <si>
    <t>Totally Wild</t>
  </si>
  <si>
    <t>Humphrey B Bear</t>
  </si>
  <si>
    <t>Nicole Fisher</t>
  </si>
  <si>
    <t>Flashy Mak</t>
  </si>
  <si>
    <t>Sarah Carter</t>
  </si>
  <si>
    <t>Casey</t>
  </si>
  <si>
    <t>PC80 11-16</t>
  </si>
  <si>
    <t>Kaitlyn Brown</t>
  </si>
  <si>
    <t>Joshua Brook Chase Me Charlie</t>
  </si>
  <si>
    <t>Aoife Coveney-Browne</t>
  </si>
  <si>
    <t>Warrekyl Court Jester</t>
  </si>
  <si>
    <t>Anneke Williamson</t>
  </si>
  <si>
    <t>Tombola</t>
  </si>
  <si>
    <t>Bailey Renzullo</t>
  </si>
  <si>
    <t>Flirtz No More</t>
  </si>
  <si>
    <t>Caitlyn Lee</t>
  </si>
  <si>
    <t>Coomah Park Happy Whistler</t>
  </si>
  <si>
    <t>Emily Carpenter</t>
  </si>
  <si>
    <t>Barringdale Vendetta</t>
  </si>
  <si>
    <t>Evie James</t>
  </si>
  <si>
    <t>Charisma Royal Symphony</t>
  </si>
  <si>
    <t>Georgina Clarke</t>
  </si>
  <si>
    <t>Parkiarrup Puzzle</t>
  </si>
  <si>
    <t>Keira Olsen</t>
  </si>
  <si>
    <t>Empire Down</t>
  </si>
  <si>
    <t>Lillian Shepheard</t>
  </si>
  <si>
    <t>Counter Offer</t>
  </si>
  <si>
    <t>Livinia Florisson</t>
  </si>
  <si>
    <t>Ferndale Springs Your Destiny</t>
  </si>
  <si>
    <t>Tiger Red</t>
  </si>
  <si>
    <t>Unidentified Flying Object</t>
  </si>
  <si>
    <t>Malory Clarson</t>
  </si>
  <si>
    <t>Tiaja Park Elegance</t>
  </si>
  <si>
    <t>Meadow Ella French</t>
  </si>
  <si>
    <t>Antrim Irish Cream</t>
  </si>
  <si>
    <t>Ruby Anne Rae</t>
  </si>
  <si>
    <t>Diamond Dream Flying Spirit</t>
  </si>
  <si>
    <t>Saijsh Mitchell</t>
  </si>
  <si>
    <t>Savannah Beveridge</t>
  </si>
  <si>
    <t>Emprador</t>
  </si>
  <si>
    <t>Scarlett Thomas</t>
  </si>
  <si>
    <t>Egmont Faith</t>
  </si>
  <si>
    <t>Sian Smith</t>
  </si>
  <si>
    <t>Carisbrook Happy Daze</t>
  </si>
  <si>
    <t>Talesha James</t>
  </si>
  <si>
    <t>Felix</t>
  </si>
  <si>
    <t>Josie Love</t>
  </si>
  <si>
    <t>Gynudup Plains Felyz Navydad</t>
  </si>
  <si>
    <t>warren</t>
  </si>
  <si>
    <t>Alina Camarri</t>
  </si>
  <si>
    <t>Go Faraglioni</t>
  </si>
  <si>
    <t>Serenity Park Calais</t>
  </si>
  <si>
    <t>Alexis Carlton</t>
  </si>
  <si>
    <t>Flicka</t>
  </si>
  <si>
    <t>PC65 17-24</t>
  </si>
  <si>
    <t>PC65</t>
  </si>
  <si>
    <t>Georgia Vaughan</t>
  </si>
  <si>
    <t>Forgotten Fanta-see</t>
  </si>
  <si>
    <t>Aryline Double Trouble</t>
  </si>
  <si>
    <t>Ritmico La Lirica</t>
  </si>
  <si>
    <t>Alyssa Jane Sherwood</t>
  </si>
  <si>
    <t>Ace of Spades</t>
  </si>
  <si>
    <t>Ashleigh McNamee</t>
  </si>
  <si>
    <t>Beyond Words</t>
  </si>
  <si>
    <t>Deunevale Spin</t>
  </si>
  <si>
    <t>Danielle Knight</t>
  </si>
  <si>
    <t>Whisky On The Rocks</t>
  </si>
  <si>
    <t>Jessica Smith</t>
  </si>
  <si>
    <t>Lebonstern Alliance</t>
  </si>
  <si>
    <t>Sin City Girl</t>
  </si>
  <si>
    <t>Marina Buckley</t>
  </si>
  <si>
    <t>Hank</t>
  </si>
  <si>
    <t>Sarah Stott</t>
  </si>
  <si>
    <t>Cruz</t>
  </si>
  <si>
    <t>Georgie Urkko</t>
  </si>
  <si>
    <t>PC65 13-16</t>
  </si>
  <si>
    <t>Rebecca Suvaljko</t>
  </si>
  <si>
    <t>Sp Obsession</t>
  </si>
  <si>
    <t>Hannah Simpson</t>
  </si>
  <si>
    <t>Ruby Rose</t>
  </si>
  <si>
    <t>Midas Parrison Affair</t>
  </si>
  <si>
    <t>Keelan Hinchcliffe</t>
  </si>
  <si>
    <t>Currie Park Kippen</t>
  </si>
  <si>
    <t>Tamblyn Park Shine</t>
  </si>
  <si>
    <t>Amelia Addison</t>
  </si>
  <si>
    <t>Percy The Park Keeper</t>
  </si>
  <si>
    <t>Anastasia Breach</t>
  </si>
  <si>
    <t>Bonsai Tickitiboo</t>
  </si>
  <si>
    <t>Ava Tinsley</t>
  </si>
  <si>
    <t>Mallaine Motown</t>
  </si>
  <si>
    <t>Breeannah Teasdale</t>
  </si>
  <si>
    <t>Sadeiko</t>
  </si>
  <si>
    <t>Something Big</t>
  </si>
  <si>
    <t>Brenna Devries</t>
  </si>
  <si>
    <t>Rustic Merlin</t>
  </si>
  <si>
    <t>Coco Mitchell</t>
  </si>
  <si>
    <t>Cherryfield Festival</t>
  </si>
  <si>
    <t>Darcey Brooks</t>
  </si>
  <si>
    <t>Sansa</t>
  </si>
  <si>
    <t>Tyalla Oriole</t>
  </si>
  <si>
    <t>Hannah Stanley</t>
  </si>
  <si>
    <t>Ej Lucy In The Sky</t>
  </si>
  <si>
    <t>Indie Smyth</t>
  </si>
  <si>
    <t>Little Big Man</t>
  </si>
  <si>
    <t>Isabelle Miller</t>
  </si>
  <si>
    <t>Locke Lamore</t>
  </si>
  <si>
    <t>Kate Banner</t>
  </si>
  <si>
    <t>Thorne Park Broadway</t>
  </si>
  <si>
    <t>Montana Scott</t>
  </si>
  <si>
    <t>Mach Speed</t>
  </si>
  <si>
    <t>Rebecca Simpson</t>
  </si>
  <si>
    <t>Kasac Park Global Warrior</t>
  </si>
  <si>
    <t>Jon Snow</t>
  </si>
  <si>
    <t>Tabitha Huggins</t>
  </si>
  <si>
    <t>It Takes Two To Tango</t>
  </si>
  <si>
    <t>Takara Smyth</t>
  </si>
  <si>
    <t>Joshua Brook Elegance</t>
  </si>
  <si>
    <t>Hugo</t>
  </si>
  <si>
    <t>Chloe Whittleton</t>
  </si>
  <si>
    <t>True Valorem</t>
  </si>
  <si>
    <t>Isabelle Cox</t>
  </si>
  <si>
    <t>Charisma Edward</t>
  </si>
  <si>
    <t>Chaser'S Law</t>
  </si>
  <si>
    <t>Willow Williamson</t>
  </si>
  <si>
    <t>Royal Cast</t>
  </si>
  <si>
    <t>Amy Marie Lockhart</t>
  </si>
  <si>
    <t>Kingsbury</t>
  </si>
  <si>
    <t>Rich Rancher</t>
  </si>
  <si>
    <t xml:space="preserve">Bonsai Tickitiboo </t>
  </si>
  <si>
    <t>Mackenzie Wallrodt</t>
  </si>
  <si>
    <t>Roman Gift</t>
  </si>
  <si>
    <t>PC65 9-12</t>
  </si>
  <si>
    <t>Allira Bond</t>
  </si>
  <si>
    <t>Yartarla Park Paparazzi</t>
  </si>
  <si>
    <t>Baylee Jenkins</t>
  </si>
  <si>
    <t>Gem Park Tinkerbell</t>
  </si>
  <si>
    <t>Beelo Bi Ocker</t>
  </si>
  <si>
    <t>Bronte Florisson</t>
  </si>
  <si>
    <t>Gordon Park Conquest</t>
  </si>
  <si>
    <t>Judaroo Houston</t>
  </si>
  <si>
    <t>Clayton Gearing</t>
  </si>
  <si>
    <t>Rhyanna True Colours</t>
  </si>
  <si>
    <t>Ebonie Richardson</t>
  </si>
  <si>
    <t>Silk Wood Sequence</t>
  </si>
  <si>
    <t>Ella Mccrum</t>
  </si>
  <si>
    <t>Magic</t>
  </si>
  <si>
    <t>Lol Each Tiptoe</t>
  </si>
  <si>
    <t>Miss Polly Pocket</t>
  </si>
  <si>
    <t>Lila Seberry</t>
  </si>
  <si>
    <t>Bp Flash Fox</t>
  </si>
  <si>
    <t>Black Ice</t>
  </si>
  <si>
    <t>Asharley Born Ultimatum</t>
  </si>
  <si>
    <t>Nellie Coco Eaves</t>
  </si>
  <si>
    <t>Charisma Repertoire</t>
  </si>
  <si>
    <t>Kj</t>
  </si>
  <si>
    <t>Portia-Lee Freeman</t>
  </si>
  <si>
    <t>Tiimli Enzo</t>
  </si>
  <si>
    <t>Sophie Waymouth</t>
  </si>
  <si>
    <t>Lyka</t>
  </si>
  <si>
    <t>Teagan Christie</t>
  </si>
  <si>
    <t>Amani Phantasie</t>
  </si>
  <si>
    <t>Leedale Alice in Wonderland</t>
  </si>
  <si>
    <t>PC45 13-24</t>
  </si>
  <si>
    <t>PC45</t>
  </si>
  <si>
    <t>Summer Sherlock</t>
  </si>
  <si>
    <t>Scarlet</t>
  </si>
  <si>
    <t>Ebony Renzullo</t>
  </si>
  <si>
    <t>Mandalay Sugar Daddy</t>
  </si>
  <si>
    <t>Applewood Second Chance</t>
  </si>
  <si>
    <t>Nanga Blue</t>
  </si>
  <si>
    <t>Rowen Pixie</t>
  </si>
  <si>
    <t>Sheridan Clarson</t>
  </si>
  <si>
    <t>Tiaja Park Halo</t>
  </si>
  <si>
    <t>Tahnee Jones</t>
  </si>
  <si>
    <t>Tess</t>
  </si>
  <si>
    <t>Willow Hawkins</t>
  </si>
  <si>
    <t>Freeling Heights Whispers</t>
  </si>
  <si>
    <t>Charvelle Miller</t>
  </si>
  <si>
    <t>Kendall Park Odin</t>
  </si>
  <si>
    <t>PC45 8-12</t>
  </si>
  <si>
    <t>Kailani Muir</t>
  </si>
  <si>
    <t>Applewood Affair</t>
  </si>
  <si>
    <t>Abigail Sarah Hill</t>
  </si>
  <si>
    <t>Selena</t>
  </si>
  <si>
    <t>Adelle Hoddy</t>
  </si>
  <si>
    <t>Mandalee First Addition-Prancer</t>
  </si>
  <si>
    <t>Amelia Gordon</t>
  </si>
  <si>
    <t>Aryline Bobby Sox</t>
  </si>
  <si>
    <t>Claire Noble</t>
  </si>
  <si>
    <t>Cloudjumper</t>
  </si>
  <si>
    <t>Cleo Miller</t>
  </si>
  <si>
    <t>Owendale Rhayada</t>
  </si>
  <si>
    <t>Karma Park Fair Ellen</t>
  </si>
  <si>
    <t>Emmi Kneale</t>
  </si>
  <si>
    <t>Charisma James Bond</t>
  </si>
  <si>
    <t>Hayley Dagnall</t>
  </si>
  <si>
    <t>Charisma Beethoven</t>
  </si>
  <si>
    <t>Jasmine Hodkinson</t>
  </si>
  <si>
    <t>Glen Avon Astronomer</t>
  </si>
  <si>
    <t>Kayley Joy Evans</t>
  </si>
  <si>
    <t>Victor</t>
  </si>
  <si>
    <t>Laynie Scott</t>
  </si>
  <si>
    <t>Ziggy</t>
  </si>
  <si>
    <t>Mia Dicandilo</t>
  </si>
  <si>
    <t>Burrowa Just Reilly</t>
  </si>
  <si>
    <t>Mia Fellows</t>
  </si>
  <si>
    <t>Morningside Music Maker</t>
  </si>
  <si>
    <t>Noah Woodyer</t>
  </si>
  <si>
    <t>Judaroo Lovebug</t>
  </si>
  <si>
    <t>Quinn Avins</t>
  </si>
  <si>
    <t>Johnny</t>
  </si>
  <si>
    <t>Riley Hodkinson</t>
  </si>
  <si>
    <t>Broadwater Park Garland</t>
  </si>
  <si>
    <t>Trefynwy Parc Penrhos</t>
  </si>
  <si>
    <t>Tyalla Divinity</t>
  </si>
  <si>
    <t xml:space="preserve">Wallangarra </t>
  </si>
  <si>
    <t>Alexis Wyllie</t>
  </si>
  <si>
    <t>Pangari Silver Dawn</t>
  </si>
  <si>
    <t xml:space="preserve">Central midlands </t>
  </si>
  <si>
    <t>Cedar Lakes Yogi</t>
  </si>
  <si>
    <t>Eventing Reults</t>
  </si>
  <si>
    <t>Event Name:</t>
  </si>
  <si>
    <t>Event Date:</t>
  </si>
  <si>
    <t>Please ensure that all results are included (not just top 6 places) &amp; that riders &amp; Horses names are recorded according to their event entry</t>
  </si>
  <si>
    <t>Level</t>
  </si>
  <si>
    <t>BN</t>
  </si>
  <si>
    <t>Riders Name</t>
  </si>
  <si>
    <t>Horses Name</t>
  </si>
  <si>
    <t xml:space="preserve">Dressage </t>
  </si>
  <si>
    <t>SJ</t>
  </si>
  <si>
    <t>XC</t>
  </si>
  <si>
    <t>Total</t>
  </si>
  <si>
    <t>Auto Points</t>
  </si>
  <si>
    <t>Hannah Steinhoff</t>
  </si>
  <si>
    <t>/</t>
  </si>
  <si>
    <t>Shahna Davis</t>
  </si>
  <si>
    <t>Le Cruize</t>
  </si>
  <si>
    <t>Asha Wiegele</t>
  </si>
  <si>
    <t>Southern Hills Serenity</t>
  </si>
  <si>
    <t>Taiah Curtis</t>
  </si>
  <si>
    <t>Kismet Park Jazz Singer</t>
  </si>
  <si>
    <t>Jamilla Radys</t>
  </si>
  <si>
    <t>Money For Ransome</t>
  </si>
  <si>
    <t>Tahlia Ruffell</t>
  </si>
  <si>
    <t>Pocos Little Miss</t>
  </si>
  <si>
    <t>Elim</t>
  </si>
  <si>
    <t>Skye Nathan</t>
  </si>
  <si>
    <t>Traplanda Downs Laud Nelson</t>
  </si>
  <si>
    <t>Sommer Craig</t>
  </si>
  <si>
    <t>Ally</t>
  </si>
  <si>
    <t>Matilda Steinhoff</t>
  </si>
  <si>
    <t>Tara Andrews</t>
  </si>
  <si>
    <t>Missy</t>
  </si>
  <si>
    <t>Summah Davis</t>
  </si>
  <si>
    <t>Calypso</t>
  </si>
  <si>
    <t>Latiesha Tomcsanyi</t>
  </si>
  <si>
    <t>Melody</t>
  </si>
  <si>
    <t>Ebony West</t>
  </si>
  <si>
    <t>Flames Brizinger</t>
  </si>
  <si>
    <t>Willowie Wild Child</t>
  </si>
  <si>
    <t>Olivia Miller</t>
  </si>
  <si>
    <t>Endeavour Tl</t>
  </si>
  <si>
    <t>Amy Kennedy</t>
  </si>
  <si>
    <t>Goandcullect</t>
  </si>
  <si>
    <t>Caitlin Pritchard</t>
  </si>
  <si>
    <t>Caesere Keh</t>
  </si>
  <si>
    <t>Tessa Ewing</t>
  </si>
  <si>
    <t>Joe</t>
  </si>
  <si>
    <t>Kulia King</t>
  </si>
  <si>
    <t>Madicas Pleasure</t>
  </si>
  <si>
    <t>Willow Donohoe</t>
  </si>
  <si>
    <t>Lazy Rs Dusty Dooright</t>
  </si>
  <si>
    <t>Magnum Champagne</t>
  </si>
  <si>
    <t>Zarli Curtis</t>
  </si>
  <si>
    <t>Protectable</t>
  </si>
  <si>
    <t>Joanne Lange</t>
  </si>
  <si>
    <t>Jackson’S Lucky Charm</t>
  </si>
  <si>
    <t>Tullows Dark Prince</t>
  </si>
  <si>
    <t>Springbrook Cruz</t>
  </si>
  <si>
    <t>Kayla Wright</t>
  </si>
  <si>
    <t>Kenwyn A Trick</t>
  </si>
  <si>
    <t>Ashley Podolski</t>
  </si>
  <si>
    <t>Dakota</t>
  </si>
  <si>
    <t>Isabel Giblett</t>
  </si>
  <si>
    <t>Burrowa Geraldine</t>
  </si>
  <si>
    <t>Jus Poppin</t>
  </si>
  <si>
    <t>Danee Bairstow</t>
  </si>
  <si>
    <t>Shaken Not Stirred</t>
  </si>
  <si>
    <t>Tekira Wilde</t>
  </si>
  <si>
    <t>Cuanzo</t>
  </si>
  <si>
    <t>Felicity Ericsson</t>
  </si>
  <si>
    <t>Wattle Park Topaz</t>
  </si>
  <si>
    <t>Bridie Johnson</t>
  </si>
  <si>
    <t>Karteeka</t>
  </si>
  <si>
    <t>Sharney Venrooy</t>
  </si>
  <si>
    <t>Taluha</t>
  </si>
  <si>
    <t>Georgia O’Meara</t>
  </si>
  <si>
    <t>Manely Red</t>
  </si>
  <si>
    <t>Rhianna Gaasdalen</t>
  </si>
  <si>
    <t>Vintage Valley Banjo</t>
  </si>
  <si>
    <t>Elissa Forbes</t>
  </si>
  <si>
    <t>Southern Star Feonix</t>
  </si>
  <si>
    <t>Brittany Wrighton</t>
  </si>
  <si>
    <t>Halcyon Firedance</t>
  </si>
  <si>
    <t>Dawn Nation</t>
  </si>
  <si>
    <t>Motown</t>
  </si>
  <si>
    <t>Lynn Heppell</t>
  </si>
  <si>
    <t>Antiquity</t>
  </si>
  <si>
    <t>Nadette Hodge</t>
  </si>
  <si>
    <t>Aussie</t>
  </si>
  <si>
    <t>Sarah Wyatt</t>
  </si>
  <si>
    <t>Caballero San Rio</t>
  </si>
  <si>
    <t>Toni Smythe</t>
  </si>
  <si>
    <t>Kansas</t>
  </si>
  <si>
    <t>Esther Harris</t>
  </si>
  <si>
    <t>Dvz Fleming</t>
  </si>
  <si>
    <t>Samantha Cook</t>
  </si>
  <si>
    <t>Rich Empire</t>
  </si>
  <si>
    <t>Jessica Gray</t>
  </si>
  <si>
    <t>Marden</t>
  </si>
  <si>
    <t>Captain</t>
  </si>
  <si>
    <t>Fiona N Nunn</t>
  </si>
  <si>
    <t>Zelamah</t>
  </si>
  <si>
    <t>Yvette Borthwick</t>
  </si>
  <si>
    <t>Main Instigator</t>
  </si>
  <si>
    <t>Karina Taylor</t>
  </si>
  <si>
    <t>Winderemere Wally</t>
  </si>
  <si>
    <t>Imperial Thunder</t>
  </si>
  <si>
    <t>Louise Horwood</t>
  </si>
  <si>
    <t>Rubies Hotshot</t>
  </si>
  <si>
    <t>XCJ</t>
  </si>
  <si>
    <t>XCT</t>
  </si>
  <si>
    <t>SJJ</t>
  </si>
  <si>
    <t>SJT</t>
  </si>
  <si>
    <t xml:space="preserve">Fianl Score </t>
  </si>
  <si>
    <t>Notes</t>
  </si>
  <si>
    <t>1st</t>
  </si>
  <si>
    <t>Keely Bowling</t>
  </si>
  <si>
    <t>Devereaux Snickers</t>
  </si>
  <si>
    <t>2nd</t>
  </si>
  <si>
    <t>Cabot Cove</t>
  </si>
  <si>
    <t>3rd</t>
  </si>
  <si>
    <t>8.00 Penalties for early time</t>
  </si>
  <si>
    <t>4th</t>
  </si>
  <si>
    <t>8.80 Penalties for early time</t>
  </si>
  <si>
    <t>Ivy Millichamp-Parry</t>
  </si>
  <si>
    <t>Clare Downs Lisheen</t>
  </si>
  <si>
    <t>5th</t>
  </si>
  <si>
    <t>6th</t>
  </si>
  <si>
    <t>Hunter Brown</t>
  </si>
  <si>
    <t>Oldfield Drill Rig</t>
  </si>
  <si>
    <t>7th</t>
  </si>
  <si>
    <t>Jade Clayton</t>
  </si>
  <si>
    <t>Broadwater Park Centre Stage</t>
  </si>
  <si>
    <t>8th</t>
  </si>
  <si>
    <t>9th</t>
  </si>
  <si>
    <t>Tayla Boardman</t>
  </si>
  <si>
    <t>Brandy Custard</t>
  </si>
  <si>
    <t>10th</t>
  </si>
  <si>
    <t>Emily Blaasch</t>
  </si>
  <si>
    <t>Dessert Dust</t>
  </si>
  <si>
    <t>11th</t>
  </si>
  <si>
    <t>Emmaleigh Evans</t>
  </si>
  <si>
    <t>Colonel Gold Zipper</t>
  </si>
  <si>
    <t>12th</t>
  </si>
  <si>
    <t>Lauren Conti</t>
  </si>
  <si>
    <t>Golden Gaytime</t>
  </si>
  <si>
    <t>Eliminated on XC jump 10</t>
  </si>
  <si>
    <t>Alison Williams</t>
  </si>
  <si>
    <t>Notwithstanding</t>
  </si>
  <si>
    <t>Jasmine Holligan</t>
  </si>
  <si>
    <t>Holmwood Trickster</t>
  </si>
  <si>
    <t>Kellie Link</t>
  </si>
  <si>
    <t>Hunter</t>
  </si>
  <si>
    <t>Teagan Johnson</t>
  </si>
  <si>
    <t>Oldfield Heidi Whites</t>
  </si>
  <si>
    <t>Mikayla Jones</t>
  </si>
  <si>
    <t>Mclaren Gt</t>
  </si>
  <si>
    <t>Josephine Mfune</t>
  </si>
  <si>
    <t>Keshaar</t>
  </si>
  <si>
    <t>Katie McGlinn</t>
  </si>
  <si>
    <t>Everest</t>
  </si>
  <si>
    <t>Jayde Watts</t>
  </si>
  <si>
    <t>Pablo Escobar</t>
  </si>
  <si>
    <t>Leanne Mercer</t>
  </si>
  <si>
    <t>Lowridge Diva</t>
  </si>
  <si>
    <t>Fall of Rider on XC jump 7</t>
  </si>
  <si>
    <t>Talon Strike</t>
  </si>
  <si>
    <t>Nicola Lachenicht</t>
  </si>
  <si>
    <t>Newhope Sparks Fly</t>
  </si>
  <si>
    <t>Missed Jump or CP on XC jump 11a</t>
  </si>
  <si>
    <t>Fall of Rider on XC jump 2</t>
  </si>
  <si>
    <t>Rebecca Nairn</t>
  </si>
  <si>
    <t>Kirby Park Irish Snow</t>
  </si>
  <si>
    <t>Lisa Brennan</t>
  </si>
  <si>
    <t>Eve</t>
  </si>
  <si>
    <t>Oldfield Scooby Doo</t>
  </si>
  <si>
    <t>Lucie Wackerbarth</t>
  </si>
  <si>
    <t>Bridge Pegasus</t>
  </si>
  <si>
    <t>Jessica Newman</t>
  </si>
  <si>
    <t>Sapphire</t>
  </si>
  <si>
    <t>Chloe Winter</t>
  </si>
  <si>
    <t>Glenmich On Golden Wings</t>
  </si>
  <si>
    <t>Shanti Stanley</t>
  </si>
  <si>
    <t>Batman</t>
  </si>
  <si>
    <t>Bella Barr</t>
  </si>
  <si>
    <t>Armani</t>
  </si>
  <si>
    <t>Rosie Palmer</t>
  </si>
  <si>
    <t>Sammy Brown</t>
  </si>
  <si>
    <t>Eliminated on XC jump 6B</t>
  </si>
  <si>
    <t>Charlee Morton-Sharp</t>
  </si>
  <si>
    <t>Jaydana Flamin Impressive</t>
  </si>
  <si>
    <t>Exceeded Course Refusals on XC Jump 6</t>
  </si>
  <si>
    <t>Lily-Mae Muir</t>
  </si>
  <si>
    <t>Mr Brown</t>
  </si>
  <si>
    <t>Fall of Rider on XC jump 15</t>
  </si>
  <si>
    <t>Fall of Rider on XC jump 5</t>
  </si>
  <si>
    <t>Linda Sharp</t>
  </si>
  <si>
    <t>Sv Gladiator</t>
  </si>
  <si>
    <t>Shenae Tilbee</t>
  </si>
  <si>
    <t>They Call Me Jack</t>
  </si>
  <si>
    <t>Sara Vroom</t>
  </si>
  <si>
    <t>Indiana Eclipse</t>
  </si>
  <si>
    <t>Natalie Barr</t>
  </si>
  <si>
    <t>Holland Park Geneva</t>
  </si>
  <si>
    <t>Amanda Davey</t>
  </si>
  <si>
    <t>Mojo</t>
  </si>
  <si>
    <t>Lisa Gleeson</t>
  </si>
  <si>
    <t>Modesty Blaze</t>
  </si>
  <si>
    <t>Davina Baxter</t>
  </si>
  <si>
    <t>Star Operative</t>
  </si>
  <si>
    <t>Courtney Forward</t>
  </si>
  <si>
    <t>Claylee Smooth Criminal</t>
  </si>
  <si>
    <t>No Score</t>
  </si>
  <si>
    <t>Hannah Mulley</t>
  </si>
  <si>
    <t>Tiaja Park Folly</t>
  </si>
  <si>
    <t>Pauline Southall</t>
  </si>
  <si>
    <t>Butch Cassidy</t>
  </si>
  <si>
    <t>6.00 Penalties for early time</t>
  </si>
  <si>
    <t>Ava Gleeson</t>
  </si>
  <si>
    <t>Phoenix Rising</t>
  </si>
  <si>
    <t>Jackson’s Lucky Charm</t>
  </si>
  <si>
    <t>Jasmine Di Candilo</t>
  </si>
  <si>
    <t>Adonis Creation</t>
  </si>
  <si>
    <t>Forgotten Fanta-See</t>
  </si>
  <si>
    <t>Locke Lamora</t>
  </si>
  <si>
    <t>Cryptic Warrior</t>
  </si>
  <si>
    <t>Alexis Stubbs</t>
  </si>
  <si>
    <t>Poppi</t>
  </si>
  <si>
    <t>Zoe Purser</t>
  </si>
  <si>
    <t>Chaysa Dream</t>
  </si>
  <si>
    <t>2.00 Penalties for early time</t>
  </si>
  <si>
    <t>Charli Holmes</t>
  </si>
  <si>
    <t>13th</t>
  </si>
  <si>
    <t>Amy Lethlean</t>
  </si>
  <si>
    <t>Clare Downs Charisma</t>
  </si>
  <si>
    <t>14th</t>
  </si>
  <si>
    <t>Kayla Laity</t>
  </si>
  <si>
    <t>Envy</t>
  </si>
  <si>
    <t>15th</t>
  </si>
  <si>
    <t>Ashlee Boardman</t>
  </si>
  <si>
    <t>Pura Raza Allyana</t>
  </si>
  <si>
    <t>16th</t>
  </si>
  <si>
    <t>Amy Lockhart</t>
  </si>
  <si>
    <t>17th</t>
  </si>
  <si>
    <t>18th</t>
  </si>
  <si>
    <t>Mya Dorricott</t>
  </si>
  <si>
    <t>Thorne Park Hightime</t>
  </si>
  <si>
    <t>19th</t>
  </si>
  <si>
    <t>Bailey Peters</t>
  </si>
  <si>
    <t>Crumpet</t>
  </si>
  <si>
    <t>Eliminated on SJ jump 8</t>
  </si>
  <si>
    <t>Eden Duffus</t>
  </si>
  <si>
    <t>Krescendo</t>
  </si>
  <si>
    <t>Eliminated on XC jump 3</t>
  </si>
  <si>
    <t>Angelina Donelly</t>
  </si>
  <si>
    <t>Benito Linc</t>
  </si>
  <si>
    <t>Missed Jump or CP on XC jump 4</t>
  </si>
  <si>
    <t>Jemma Swarts</t>
  </si>
  <si>
    <t>Without Compromise</t>
  </si>
  <si>
    <t>Fall of Rider on XC jump 4</t>
  </si>
  <si>
    <t>Keyara Guthrie</t>
  </si>
  <si>
    <t>Joanne Pedley</t>
  </si>
  <si>
    <t>Platinum Spirit</t>
  </si>
  <si>
    <t>Susannah Thomas</t>
  </si>
  <si>
    <t>Saxsonic Jack</t>
  </si>
  <si>
    <t>Eva Lewis</t>
  </si>
  <si>
    <t>Holland Park Vienna</t>
  </si>
  <si>
    <t>Tamarin Smith</t>
  </si>
  <si>
    <t>New Horizons</t>
  </si>
  <si>
    <t>Georgia Sharpe</t>
  </si>
  <si>
    <t>APH Donatello</t>
  </si>
  <si>
    <t>Rachelle Millard</t>
  </si>
  <si>
    <t>Matty</t>
  </si>
  <si>
    <t>7.20 Penalties for early time</t>
  </si>
  <si>
    <t>Michael Herbert</t>
  </si>
  <si>
    <t>Nonamecity</t>
  </si>
  <si>
    <t>Megan Hazelden</t>
  </si>
  <si>
    <t>Yarrabee Lodge Charisma</t>
  </si>
  <si>
    <t>Emma Austen</t>
  </si>
  <si>
    <t>Baloo</t>
  </si>
  <si>
    <t>Jo Morley</t>
  </si>
  <si>
    <t>North View Man In The Mirror</t>
  </si>
  <si>
    <t>Jessica Marsh</t>
  </si>
  <si>
    <t>Aria Park Avenue</t>
  </si>
  <si>
    <t>Kate Stoney</t>
  </si>
  <si>
    <t>Dundee</t>
  </si>
  <si>
    <t>Missed Jump or CP on XC jump 10</t>
  </si>
  <si>
    <t>Nicole Hall</t>
  </si>
  <si>
    <t>Monteverdi</t>
  </si>
  <si>
    <t>Fall of Rider on SJ jump 8</t>
  </si>
  <si>
    <t>Tetrathlon</t>
  </si>
  <si>
    <t>Mortlock tetrathlon</t>
  </si>
  <si>
    <t>1/ 2 Feb 2020</t>
  </si>
  <si>
    <t>Height</t>
  </si>
  <si>
    <t>Riders Club</t>
  </si>
  <si>
    <t>D.O.B</t>
  </si>
  <si>
    <t>45cm</t>
  </si>
  <si>
    <t>60 - 80cm</t>
  </si>
  <si>
    <t>90-105cm</t>
  </si>
  <si>
    <t>Final Score</t>
  </si>
  <si>
    <t>8-24 yrs</t>
  </si>
  <si>
    <t>12-24 yrs</t>
  </si>
  <si>
    <t>Example Rider A</t>
  </si>
  <si>
    <t>Example Horse</t>
  </si>
  <si>
    <t>Example Club</t>
  </si>
  <si>
    <t>Example Rider</t>
  </si>
  <si>
    <t>Olivia Bassola</t>
  </si>
  <si>
    <t>sweet pea</t>
  </si>
  <si>
    <t>swan valley</t>
  </si>
  <si>
    <t>Jess Maxwell</t>
  </si>
  <si>
    <t>Eddie</t>
  </si>
  <si>
    <t>Beverley</t>
  </si>
  <si>
    <t>Cade Smith</t>
  </si>
  <si>
    <t>Jenni</t>
  </si>
  <si>
    <t>Wooroloo</t>
  </si>
  <si>
    <t>Mortlock</t>
  </si>
  <si>
    <t>James Bond</t>
  </si>
  <si>
    <t>Serpentine</t>
  </si>
  <si>
    <t>Tayah Joy</t>
  </si>
  <si>
    <t>Vinnie</t>
  </si>
  <si>
    <t>Avon Valley</t>
  </si>
  <si>
    <t>Emily Maxwell</t>
  </si>
  <si>
    <t>Annie</t>
  </si>
  <si>
    <t>Jamie Lee Speedy</t>
  </si>
  <si>
    <t>Polo</t>
  </si>
  <si>
    <t>Fanta</t>
  </si>
  <si>
    <t>Capel</t>
  </si>
  <si>
    <t>Lauren Bassola</t>
  </si>
  <si>
    <t>Timmy</t>
  </si>
  <si>
    <t>Silkwood Sequence</t>
  </si>
  <si>
    <t>Hannah Bassola</t>
  </si>
  <si>
    <t>Charlie</t>
  </si>
  <si>
    <t>Miranda Laity</t>
  </si>
  <si>
    <t>Fable</t>
  </si>
  <si>
    <t>Walliston</t>
  </si>
  <si>
    <t>Jess Moore</t>
  </si>
  <si>
    <t>Gidget</t>
  </si>
  <si>
    <t>York</t>
  </si>
  <si>
    <t>Mac Ballantyne</t>
  </si>
  <si>
    <t xml:space="preserve">Jack </t>
  </si>
  <si>
    <t>Dryandra</t>
  </si>
  <si>
    <t>Leah Sorenson</t>
  </si>
  <si>
    <t>Wendamar Merritt</t>
  </si>
  <si>
    <t>Wanneroo</t>
  </si>
  <si>
    <t>Darcy Brooks</t>
  </si>
  <si>
    <t>Red Panorama</t>
  </si>
  <si>
    <t>Barringdale Vandetta</t>
  </si>
  <si>
    <t>Kirby Brooks</t>
  </si>
  <si>
    <t>Charlie Black</t>
  </si>
  <si>
    <t>Shovely</t>
  </si>
  <si>
    <t>Wallangara</t>
  </si>
  <si>
    <t>Ryan Frantom</t>
  </si>
  <si>
    <t>Judaroo Encore</t>
  </si>
  <si>
    <t>Eastern Hills</t>
  </si>
  <si>
    <t>Lewis Hudson</t>
  </si>
  <si>
    <t>Seawynd Wild Rose</t>
  </si>
  <si>
    <t>New Mill Bristol</t>
  </si>
  <si>
    <t>Baldivis</t>
  </si>
  <si>
    <t>Makayla Guelfi</t>
  </si>
  <si>
    <t>Halo</t>
  </si>
  <si>
    <t>MacKenzie Thomas</t>
  </si>
  <si>
    <t>Born Blue - Bluey</t>
  </si>
  <si>
    <t>Ashley Cowie</t>
  </si>
  <si>
    <t>Blue Dale Boy</t>
  </si>
  <si>
    <t>Carly Ballantyne</t>
  </si>
  <si>
    <t>Target</t>
  </si>
  <si>
    <t>Claire George</t>
  </si>
  <si>
    <t>Elle</t>
  </si>
  <si>
    <t>Eva Anning</t>
  </si>
  <si>
    <t>Willowmyst Jonquil</t>
  </si>
  <si>
    <t>Judaroo Lovebug (Herbie)</t>
  </si>
  <si>
    <t>Sweet pea</t>
  </si>
  <si>
    <t>Broadwater Pack Garland</t>
  </si>
  <si>
    <t>Adele Hoddy</t>
  </si>
  <si>
    <t>Prancer</t>
  </si>
  <si>
    <t>Kayla Rae Laity</t>
  </si>
  <si>
    <t>Michele Cowie</t>
  </si>
  <si>
    <t>Taj</t>
  </si>
  <si>
    <t>Ella McCrum</t>
  </si>
  <si>
    <t>Rose Redman</t>
  </si>
  <si>
    <t>Reign</t>
  </si>
  <si>
    <t>Campbell Black</t>
  </si>
  <si>
    <t>Trapalanda Downs Pegasu</t>
  </si>
  <si>
    <t>Lottie Dowling</t>
  </si>
  <si>
    <t>Digger</t>
  </si>
  <si>
    <t>Jessica Mason</t>
  </si>
  <si>
    <t>Nemunko Thunderstruck</t>
  </si>
  <si>
    <t>Sune Snyman</t>
  </si>
  <si>
    <t>Gordon Park Smarty Pants</t>
  </si>
  <si>
    <t>Emily Jeans</t>
  </si>
  <si>
    <t>Delta</t>
  </si>
  <si>
    <t>EJ Lucy in the Sky</t>
  </si>
  <si>
    <t>Jessica Napper</t>
  </si>
  <si>
    <t>Percy</t>
  </si>
  <si>
    <t>Jack</t>
  </si>
  <si>
    <t>Rohan Smith</t>
  </si>
  <si>
    <t>Jordi</t>
  </si>
  <si>
    <t>Louise Brahim</t>
  </si>
  <si>
    <t>JP Colourful Scenario</t>
  </si>
  <si>
    <t>Parkjossup Puzzle</t>
  </si>
  <si>
    <t>Holly Dowling</t>
  </si>
  <si>
    <t>Balgownie Lisa</t>
  </si>
  <si>
    <t>Josie Skerritt</t>
  </si>
  <si>
    <t>Trotto</t>
  </si>
  <si>
    <t>Sophie Horton</t>
  </si>
  <si>
    <t>LA Galaxy</t>
  </si>
  <si>
    <t>Ben Fell-Smith</t>
  </si>
  <si>
    <t>Rafiki</t>
  </si>
  <si>
    <t>Kaitlyn Goss</t>
  </si>
  <si>
    <t>KR</t>
  </si>
  <si>
    <t>MUR</t>
  </si>
  <si>
    <t>GID</t>
  </si>
  <si>
    <t>ESP</t>
  </si>
  <si>
    <t>WAL</t>
  </si>
  <si>
    <t>ALB</t>
  </si>
  <si>
    <t>BAL</t>
  </si>
  <si>
    <t>DRY</t>
  </si>
  <si>
    <t>Gidgegannup 1</t>
  </si>
  <si>
    <t>Gidgegannup 2</t>
  </si>
  <si>
    <t>89</t>
  </si>
  <si>
    <t>Abby Green</t>
  </si>
  <si>
    <t>Barrabadeen Mystique</t>
  </si>
  <si>
    <t>34.5</t>
  </si>
  <si>
    <t>0</t>
  </si>
  <si>
    <t>1</t>
  </si>
  <si>
    <t>8</t>
  </si>
  <si>
    <t/>
  </si>
  <si>
    <t>90</t>
  </si>
  <si>
    <t>36.6</t>
  </si>
  <si>
    <t>2</t>
  </si>
  <si>
    <t>93</t>
  </si>
  <si>
    <t>Isabella Day</t>
  </si>
  <si>
    <t>Tiefi Valley Cyrus</t>
  </si>
  <si>
    <t>36.8</t>
  </si>
  <si>
    <t>3</t>
  </si>
  <si>
    <t>92</t>
  </si>
  <si>
    <t>Jaleesa Gaasdalen</t>
  </si>
  <si>
    <t>Skyfall</t>
  </si>
  <si>
    <t>37.1</t>
  </si>
  <si>
    <t>4</t>
  </si>
  <si>
    <t>86</t>
  </si>
  <si>
    <t>41.6</t>
  </si>
  <si>
    <t>5</t>
  </si>
  <si>
    <t>91</t>
  </si>
  <si>
    <t>12</t>
  </si>
  <si>
    <t>46.5</t>
  </si>
  <si>
    <t>6</t>
  </si>
  <si>
    <t>87</t>
  </si>
  <si>
    <t>Touch Of Class</t>
  </si>
  <si>
    <t>41.8</t>
  </si>
  <si>
    <t>6.8</t>
  </si>
  <si>
    <t>52.6</t>
  </si>
  <si>
    <t>7</t>
  </si>
  <si>
    <t>88</t>
  </si>
  <si>
    <t>Elizabeth Jones</t>
  </si>
  <si>
    <t>Koma Joy</t>
  </si>
  <si>
    <t>32.4</t>
  </si>
  <si>
    <t>XC-FR</t>
  </si>
  <si>
    <t>Fall of Rider on XC jump 13a</t>
  </si>
  <si>
    <t>271</t>
  </si>
  <si>
    <t>Kate Addison</t>
  </si>
  <si>
    <t>29.7</t>
  </si>
  <si>
    <t>265</t>
  </si>
  <si>
    <t>Annabel Creek</t>
  </si>
  <si>
    <t>Chaussettes</t>
  </si>
  <si>
    <t>26.2</t>
  </si>
  <si>
    <t>30.2</t>
  </si>
  <si>
    <t>252</t>
  </si>
  <si>
    <t>Impazzire</t>
  </si>
  <si>
    <t>32.8</t>
  </si>
  <si>
    <t>278</t>
  </si>
  <si>
    <t>Matilda Jones</t>
  </si>
  <si>
    <t>Gem Park Man Of Style</t>
  </si>
  <si>
    <t>34.1</t>
  </si>
  <si>
    <t>272</t>
  </si>
  <si>
    <t>0.8</t>
  </si>
  <si>
    <t>34.9</t>
  </si>
  <si>
    <t>0.8 Penalties for early time</t>
  </si>
  <si>
    <t>263</t>
  </si>
  <si>
    <t>34.4</t>
  </si>
  <si>
    <t>35.2</t>
  </si>
  <si>
    <t>257</t>
  </si>
  <si>
    <t>35.6</t>
  </si>
  <si>
    <t>264</t>
  </si>
  <si>
    <t>31.9</t>
  </si>
  <si>
    <t>2.4</t>
  </si>
  <si>
    <t>38.3</t>
  </si>
  <si>
    <t>253</t>
  </si>
  <si>
    <t>41.2</t>
  </si>
  <si>
    <t>9</t>
  </si>
  <si>
    <t>Placed by XC optimum time</t>
  </si>
  <si>
    <t>260</t>
  </si>
  <si>
    <t>37.2</t>
  </si>
  <si>
    <t>10</t>
  </si>
  <si>
    <t>256</t>
  </si>
  <si>
    <t>41.9</t>
  </si>
  <si>
    <t>11</t>
  </si>
  <si>
    <t>258</t>
  </si>
  <si>
    <t>42.2</t>
  </si>
  <si>
    <t>262</t>
  </si>
  <si>
    <t>Brenna Cook</t>
  </si>
  <si>
    <t>Another Zero</t>
  </si>
  <si>
    <t>30.6</t>
  </si>
  <si>
    <t>12.4</t>
  </si>
  <si>
    <t>43.0</t>
  </si>
  <si>
    <t>13</t>
  </si>
  <si>
    <t>270</t>
  </si>
  <si>
    <t>40.9</t>
  </si>
  <si>
    <t>43.3</t>
  </si>
  <si>
    <t>14</t>
  </si>
  <si>
    <t>267</t>
  </si>
  <si>
    <t>Amber Robertson</t>
  </si>
  <si>
    <t>Hoffman’s Lexi</t>
  </si>
  <si>
    <t>45.6</t>
  </si>
  <si>
    <t>15</t>
  </si>
  <si>
    <t>251</t>
  </si>
  <si>
    <t>34.7</t>
  </si>
  <si>
    <t>11.6</t>
  </si>
  <si>
    <t>46.3</t>
  </si>
  <si>
    <t>16</t>
  </si>
  <si>
    <t>266</t>
  </si>
  <si>
    <t>Gabrielle House</t>
  </si>
  <si>
    <t>38.8</t>
  </si>
  <si>
    <t>2.8</t>
  </si>
  <si>
    <t>49.6</t>
  </si>
  <si>
    <t>17</t>
  </si>
  <si>
    <t>259</t>
  </si>
  <si>
    <t>Grace Flannery</t>
  </si>
  <si>
    <t>Papa's Surprise</t>
  </si>
  <si>
    <t>37.5</t>
  </si>
  <si>
    <t>14.4</t>
  </si>
  <si>
    <t>51.9</t>
  </si>
  <si>
    <t>18</t>
  </si>
  <si>
    <t>274</t>
  </si>
  <si>
    <t>Emily Billing</t>
  </si>
  <si>
    <t>Carmen Court</t>
  </si>
  <si>
    <t>42.8</t>
  </si>
  <si>
    <t>9.6</t>
  </si>
  <si>
    <t>52.4</t>
  </si>
  <si>
    <t>19</t>
  </si>
  <si>
    <t>268</t>
  </si>
  <si>
    <t>QC Percival</t>
  </si>
  <si>
    <t>25.6</t>
  </si>
  <si>
    <t>59.7</t>
  </si>
  <si>
    <t>20</t>
  </si>
  <si>
    <t>276</t>
  </si>
  <si>
    <t>29.4</t>
  </si>
  <si>
    <t>40.0</t>
  </si>
  <si>
    <t>73.4</t>
  </si>
  <si>
    <t>21</t>
  </si>
  <si>
    <t>254</t>
  </si>
  <si>
    <t>Ruby Weightman</t>
  </si>
  <si>
    <t>Capote</t>
  </si>
  <si>
    <t>17.2</t>
  </si>
  <si>
    <t>75.3</t>
  </si>
  <si>
    <t>22</t>
  </si>
  <si>
    <t>277</t>
  </si>
  <si>
    <t>31.2</t>
  </si>
  <si>
    <t>60</t>
  </si>
  <si>
    <t>8.4</t>
  </si>
  <si>
    <t>115.6</t>
  </si>
  <si>
    <t>23</t>
  </si>
  <si>
    <t>273</t>
  </si>
  <si>
    <t>Alexandra Flannery</t>
  </si>
  <si>
    <t>Papa’s Hope</t>
  </si>
  <si>
    <t>WD</t>
  </si>
  <si>
    <t>Horse Withdrawn before XC</t>
  </si>
  <si>
    <t>255</t>
  </si>
  <si>
    <t>Olivia Williams</t>
  </si>
  <si>
    <t>Happyvale Flynn Ryder</t>
  </si>
  <si>
    <t>40</t>
  </si>
  <si>
    <t>SJ-3R</t>
  </si>
  <si>
    <t>3r Elimination on SJ jump 1</t>
  </si>
  <si>
    <t>269</t>
  </si>
  <si>
    <t>Blake Acacio</t>
  </si>
  <si>
    <t>Lakeview Farm Heletex</t>
  </si>
  <si>
    <t>XC-AR</t>
  </si>
  <si>
    <t>Exceeded Course Refusals on XC Jump 4</t>
  </si>
  <si>
    <t>261</t>
  </si>
  <si>
    <t>Grace Billing</t>
  </si>
  <si>
    <t>Mav</t>
  </si>
  <si>
    <t>SJ-FR</t>
  </si>
  <si>
    <t>Fall of Rider on SJ jump 6</t>
  </si>
  <si>
    <t>275</t>
  </si>
  <si>
    <t>Claudia Felton</t>
  </si>
  <si>
    <t>Anjara Park Titania</t>
  </si>
  <si>
    <t>346</t>
  </si>
  <si>
    <t>SP Obsession</t>
  </si>
  <si>
    <t>25.3</t>
  </si>
  <si>
    <t>0.4</t>
  </si>
  <si>
    <t>25.7</t>
  </si>
  <si>
    <t>349</t>
  </si>
  <si>
    <t>Eleanor Hatton</t>
  </si>
  <si>
    <t>Kingstown Fantasia</t>
  </si>
  <si>
    <t>25.9</t>
  </si>
  <si>
    <t>319</t>
  </si>
  <si>
    <t>Krystina Bercene</t>
  </si>
  <si>
    <t>33.8</t>
  </si>
  <si>
    <t>339</t>
  </si>
  <si>
    <t>Josie Felton</t>
  </si>
  <si>
    <t>Silkwood Golden Ties</t>
  </si>
  <si>
    <t>28.4</t>
  </si>
  <si>
    <t>328</t>
  </si>
  <si>
    <t>Nemuriko Thunderstruck</t>
  </si>
  <si>
    <t>318</t>
  </si>
  <si>
    <t>33.1</t>
  </si>
  <si>
    <t>4.4</t>
  </si>
  <si>
    <t>4.4 Penalties for early time</t>
  </si>
  <si>
    <t>334</t>
  </si>
  <si>
    <t>Caitlin Godfrey</t>
  </si>
  <si>
    <t>Treelea Tribal Prince</t>
  </si>
  <si>
    <t>39.0</t>
  </si>
  <si>
    <t>2.4 Penalties for early time</t>
  </si>
  <si>
    <t>348</t>
  </si>
  <si>
    <t>35.3</t>
  </si>
  <si>
    <t>39.3</t>
  </si>
  <si>
    <t>326</t>
  </si>
  <si>
    <t>Siena Stasiw</t>
  </si>
  <si>
    <t>Paintworx</t>
  </si>
  <si>
    <t>1.2</t>
  </si>
  <si>
    <t>40.5</t>
  </si>
  <si>
    <t>320</t>
  </si>
  <si>
    <t>39.1</t>
  </si>
  <si>
    <t>1.6</t>
  </si>
  <si>
    <t>40.7</t>
  </si>
  <si>
    <t>1.6 Penalties for early time</t>
  </si>
  <si>
    <t>335</t>
  </si>
  <si>
    <t>Judaroo Love Bug</t>
  </si>
  <si>
    <t>2.0</t>
  </si>
  <si>
    <t>43.2</t>
  </si>
  <si>
    <t>2.0 Penalties for early time</t>
  </si>
  <si>
    <t>324</t>
  </si>
  <si>
    <t>MacKenzie Wallrodt</t>
  </si>
  <si>
    <t>6.0</t>
  </si>
  <si>
    <t>47.9</t>
  </si>
  <si>
    <t>333</t>
  </si>
  <si>
    <t>Chloe Gibson</t>
  </si>
  <si>
    <t>Boxer</t>
  </si>
  <si>
    <t>54.7</t>
  </si>
  <si>
    <t>322</t>
  </si>
  <si>
    <t>27.2</t>
  </si>
  <si>
    <t>5.2</t>
  </si>
  <si>
    <t>58.0</t>
  </si>
  <si>
    <t>336</t>
  </si>
  <si>
    <t>Leah Sorensen</t>
  </si>
  <si>
    <t>58.9</t>
  </si>
  <si>
    <t>321</t>
  </si>
  <si>
    <t>Harriet Ward</t>
  </si>
  <si>
    <t>Little Asha</t>
  </si>
  <si>
    <t>23.6</t>
  </si>
  <si>
    <t>3.6</t>
  </si>
  <si>
    <t>60.0</t>
  </si>
  <si>
    <t>317</t>
  </si>
  <si>
    <t>Indigo Smith</t>
  </si>
  <si>
    <t>Buddy</t>
  </si>
  <si>
    <t>38.4</t>
  </si>
  <si>
    <t>60.4</t>
  </si>
  <si>
    <t>327</t>
  </si>
  <si>
    <t>Isabella Sprigg</t>
  </si>
  <si>
    <t>Weston Park Carolina</t>
  </si>
  <si>
    <t>3.2</t>
  </si>
  <si>
    <t>62.3</t>
  </si>
  <si>
    <t>3.2 Penalties for early time</t>
  </si>
  <si>
    <t>342</t>
  </si>
  <si>
    <t>Holly Brimblecombe</t>
  </si>
  <si>
    <t>Lurch Forward</t>
  </si>
  <si>
    <t>64.3</t>
  </si>
  <si>
    <t>340</t>
  </si>
  <si>
    <t>Dreamer</t>
  </si>
  <si>
    <t>14.0</t>
  </si>
  <si>
    <t>75.2</t>
  </si>
  <si>
    <t>338</t>
  </si>
  <si>
    <t>Asha</t>
  </si>
  <si>
    <t>76.6</t>
  </si>
  <si>
    <t>316</t>
  </si>
  <si>
    <t>13.6</t>
  </si>
  <si>
    <t>86.4</t>
  </si>
  <si>
    <t>337</t>
  </si>
  <si>
    <t>Islay McGregor</t>
  </si>
  <si>
    <t>Flyer</t>
  </si>
  <si>
    <t>92.7</t>
  </si>
  <si>
    <t>347</t>
  </si>
  <si>
    <t>Michaela De Graaf</t>
  </si>
  <si>
    <t>Fifi</t>
  </si>
  <si>
    <t>39.4</t>
  </si>
  <si>
    <t>31.6</t>
  </si>
  <si>
    <t>115.0</t>
  </si>
  <si>
    <t>24</t>
  </si>
  <si>
    <t>330</t>
  </si>
  <si>
    <t>Chinnamon</t>
  </si>
  <si>
    <t>35.0</t>
  </si>
  <si>
    <t>80</t>
  </si>
  <si>
    <t>10.4</t>
  </si>
  <si>
    <t>126.6</t>
  </si>
  <si>
    <t>25</t>
  </si>
  <si>
    <t>343</t>
  </si>
  <si>
    <t>Bella MacRi</t>
  </si>
  <si>
    <t>Forestdew Calypso</t>
  </si>
  <si>
    <t>Ret SJ</t>
  </si>
  <si>
    <t>Retired on SJ jump 2</t>
  </si>
  <si>
    <t>323</t>
  </si>
  <si>
    <t>EJ Lucy In The Sky</t>
  </si>
  <si>
    <t>331</t>
  </si>
  <si>
    <t>Kate Cusick</t>
  </si>
  <si>
    <t>Amberwood Ridge Sabre</t>
  </si>
  <si>
    <t>XC-3R</t>
  </si>
  <si>
    <t>4.0</t>
  </si>
  <si>
    <t>3r Elimination on XC jump 4</t>
  </si>
  <si>
    <t>325</t>
  </si>
  <si>
    <t>XC-MJ</t>
  </si>
  <si>
    <t>18.8</t>
  </si>
  <si>
    <t>Missed XC jump 5</t>
  </si>
  <si>
    <t>332</t>
  </si>
  <si>
    <t>28.8</t>
  </si>
  <si>
    <t>Missed XC jump 14</t>
  </si>
  <si>
    <t>329</t>
  </si>
  <si>
    <t>Mair Davies</t>
  </si>
  <si>
    <t>Lillie</t>
  </si>
  <si>
    <t>Exceeded Course Refusals on XC Jump 14</t>
  </si>
  <si>
    <t>341</t>
  </si>
  <si>
    <t>Maggie Halford</t>
  </si>
  <si>
    <t>Lottie</t>
  </si>
  <si>
    <t>36.9</t>
  </si>
  <si>
    <t>Fall of Rider on XC jump 6b</t>
  </si>
  <si>
    <t>345</t>
  </si>
  <si>
    <t>Amelia Elliott</t>
  </si>
  <si>
    <t>Indianna Summergold</t>
  </si>
  <si>
    <t>295</t>
  </si>
  <si>
    <t>Lana Scully</t>
  </si>
  <si>
    <t>Bevanlee Gandalf</t>
  </si>
  <si>
    <t>33.2</t>
  </si>
  <si>
    <t>293</t>
  </si>
  <si>
    <t>Lyla Valuri</t>
  </si>
  <si>
    <t>Kenda Park Eliza</t>
  </si>
  <si>
    <t>37.9</t>
  </si>
  <si>
    <t>0.4 Penalties for early time</t>
  </si>
  <si>
    <t>311</t>
  </si>
  <si>
    <t>40.3</t>
  </si>
  <si>
    <t>Placed by XC Score</t>
  </si>
  <si>
    <t>292</t>
  </si>
  <si>
    <t>Halle Smith</t>
  </si>
  <si>
    <t>Nelson</t>
  </si>
  <si>
    <t>35.9</t>
  </si>
  <si>
    <t>306</t>
  </si>
  <si>
    <t>Zara Findlay</t>
  </si>
  <si>
    <t>Passiona</t>
  </si>
  <si>
    <t>310</t>
  </si>
  <si>
    <t>38.1</t>
  </si>
  <si>
    <t>4.8</t>
  </si>
  <si>
    <t>42.9</t>
  </si>
  <si>
    <t>4.8 Penalties for early time</t>
  </si>
  <si>
    <t>291</t>
  </si>
  <si>
    <t>43.8</t>
  </si>
  <si>
    <t>45.0</t>
  </si>
  <si>
    <t>285</t>
  </si>
  <si>
    <t>Isabel Vernon</t>
  </si>
  <si>
    <t>Willow</t>
  </si>
  <si>
    <t>45.2</t>
  </si>
  <si>
    <t>4.0 Penalties for early time</t>
  </si>
  <si>
    <t>297</t>
  </si>
  <si>
    <t>Eleanor Tite</t>
  </si>
  <si>
    <t>Alibi_S Calamity</t>
  </si>
  <si>
    <t>8.8</t>
  </si>
  <si>
    <t>47.2</t>
  </si>
  <si>
    <t>8.8 Penalties for early time</t>
  </si>
  <si>
    <t>283</t>
  </si>
  <si>
    <t>Forbidden Planet</t>
  </si>
  <si>
    <t>48.5</t>
  </si>
  <si>
    <t>10.4 Penalties for early time</t>
  </si>
  <si>
    <t>303</t>
  </si>
  <si>
    <t>Sophie Caldwell</t>
  </si>
  <si>
    <t>Wendamar Nerita</t>
  </si>
  <si>
    <t>50.5</t>
  </si>
  <si>
    <t>9.6 Penalties for early time</t>
  </si>
  <si>
    <t>282</t>
  </si>
  <si>
    <t>Eloise Trolove</t>
  </si>
  <si>
    <t>Taunton Vale Federation</t>
  </si>
  <si>
    <t>39.7</t>
  </si>
  <si>
    <t>14.8</t>
  </si>
  <si>
    <t>54.5</t>
  </si>
  <si>
    <t>14.8 Penalties for early time</t>
  </si>
  <si>
    <t>305</t>
  </si>
  <si>
    <t>296</t>
  </si>
  <si>
    <t>Lina Sirr</t>
  </si>
  <si>
    <t>Breebrooke Impatience</t>
  </si>
  <si>
    <t>44.4</t>
  </si>
  <si>
    <t>56.0</t>
  </si>
  <si>
    <t>281</t>
  </si>
  <si>
    <t>58.6</t>
  </si>
  <si>
    <t>312</t>
  </si>
  <si>
    <t>59.1</t>
  </si>
  <si>
    <t>287</t>
  </si>
  <si>
    <t>Malikah Rudge</t>
  </si>
  <si>
    <t>Lillyview Park Dixie Ray</t>
  </si>
  <si>
    <t>308</t>
  </si>
  <si>
    <t>Myfanwy Luminous</t>
  </si>
  <si>
    <t>17.6</t>
  </si>
  <si>
    <t>71.7</t>
  </si>
  <si>
    <t>307</t>
  </si>
  <si>
    <t>43.4</t>
  </si>
  <si>
    <t>74.2</t>
  </si>
  <si>
    <t>302</t>
  </si>
  <si>
    <t>Natasha Hartono</t>
  </si>
  <si>
    <t>Baraya Rhapsody</t>
  </si>
  <si>
    <t>36.2</t>
  </si>
  <si>
    <t>18.4</t>
  </si>
  <si>
    <t>74.6</t>
  </si>
  <si>
    <t>289</t>
  </si>
  <si>
    <t>Millie Hardman</t>
  </si>
  <si>
    <t>Fizz</t>
  </si>
  <si>
    <t>13.2</t>
  </si>
  <si>
    <t>90.4</t>
  </si>
  <si>
    <t>298</t>
  </si>
  <si>
    <t>Imogen Del Giacco</t>
  </si>
  <si>
    <t>Bandit</t>
  </si>
  <si>
    <t>95.6</t>
  </si>
  <si>
    <t>299</t>
  </si>
  <si>
    <t>Poppy Petricevich</t>
  </si>
  <si>
    <t>Kazz</t>
  </si>
  <si>
    <t>126.8</t>
  </si>
  <si>
    <t>309</t>
  </si>
  <si>
    <t>Taliah Quinn</t>
  </si>
  <si>
    <t>Redline Heavenly Devine</t>
  </si>
  <si>
    <t>128.4</t>
  </si>
  <si>
    <t>301</t>
  </si>
  <si>
    <t>Ruby McDonald</t>
  </si>
  <si>
    <t>80.8</t>
  </si>
  <si>
    <t>139.2</t>
  </si>
  <si>
    <t>300</t>
  </si>
  <si>
    <t>Chelsea Kitchin</t>
  </si>
  <si>
    <t>Firedance Firstclass</t>
  </si>
  <si>
    <t>118.0</t>
  </si>
  <si>
    <t>8.0</t>
  </si>
  <si>
    <t>219.6</t>
  </si>
  <si>
    <t>26</t>
  </si>
  <si>
    <t>286</t>
  </si>
  <si>
    <t>Marni Bercene</t>
  </si>
  <si>
    <t>Little Joe</t>
  </si>
  <si>
    <t>47.5</t>
  </si>
  <si>
    <t>3r Elimination on XC jump 3</t>
  </si>
  <si>
    <t>288</t>
  </si>
  <si>
    <t>290</t>
  </si>
  <si>
    <t>Sydney Richards</t>
  </si>
  <si>
    <t>Cedar Lakes Allakazoo</t>
  </si>
  <si>
    <t>294</t>
  </si>
  <si>
    <t>Mikala Thomas</t>
  </si>
  <si>
    <t>Powderbark Esmeralda</t>
  </si>
  <si>
    <t>304</t>
  </si>
  <si>
    <t>Hayley Cooke</t>
  </si>
  <si>
    <t>Code Red</t>
  </si>
  <si>
    <t>313</t>
  </si>
  <si>
    <t>Reagan Hughes</t>
  </si>
  <si>
    <t>Charisma Reflections</t>
  </si>
  <si>
    <t>50.8</t>
  </si>
  <si>
    <t>Exceeded Course Refusals on XC Jump 11</t>
  </si>
  <si>
    <t>284</t>
  </si>
  <si>
    <t>Moojie</t>
  </si>
  <si>
    <t>Little Buzz</t>
  </si>
  <si>
    <t>Horse</t>
  </si>
  <si>
    <t>Teifi Valley Mr Llewellyn</t>
  </si>
  <si>
    <t>Dark Devotion</t>
  </si>
  <si>
    <t>BlackJack</t>
  </si>
  <si>
    <t>Zara Coussens-Leeson</t>
  </si>
  <si>
    <t>Stevie coussens-Leeson</t>
  </si>
  <si>
    <t>Kate Koroivawai</t>
  </si>
  <si>
    <t>Tanaya</t>
  </si>
  <si>
    <t>Affiliate</t>
  </si>
  <si>
    <t>Keirah Dolan</t>
  </si>
  <si>
    <t>Noah James Woodyer</t>
  </si>
  <si>
    <t>Stevie Coussens-Leeson</t>
  </si>
  <si>
    <t>Lanesha</t>
  </si>
  <si>
    <t>Shaylah Protzman</t>
  </si>
  <si>
    <t>3.6 Penalties for early time</t>
  </si>
  <si>
    <t>Jorja O'Loughlin</t>
  </si>
  <si>
    <t>Morningside Showdown</t>
  </si>
  <si>
    <t>Chloe Godfrey</t>
  </si>
  <si>
    <t>Archie</t>
  </si>
  <si>
    <t>Kolbeach Tiptoe</t>
  </si>
  <si>
    <t>Flasha</t>
  </si>
  <si>
    <t>Ruby Hill</t>
  </si>
  <si>
    <t>3r Elimination on XC jump 5</t>
  </si>
  <si>
    <t>The Brass Bear</t>
  </si>
  <si>
    <t>Exceeded Elimination Time</t>
  </si>
  <si>
    <t>Makayla Ryan</t>
  </si>
  <si>
    <t>Missed Jump or CP on XC jump 1</t>
  </si>
  <si>
    <t>Limehill Buzz Lightyear</t>
  </si>
  <si>
    <t>Charlotte Miller</t>
  </si>
  <si>
    <t>Missed Jump or CP on SJ jump 4b</t>
  </si>
  <si>
    <t>Exceeded Course Refusals on XC Jump 9</t>
  </si>
  <si>
    <t>The Fantastic Mr Fox</t>
  </si>
  <si>
    <t>Brydie Sutcliffe</t>
  </si>
  <si>
    <t>Fall of Rider on XC jump 9</t>
  </si>
  <si>
    <t>Aryline Sweet Dreamz</t>
  </si>
  <si>
    <t>Taya Van Rensburg</t>
  </si>
  <si>
    <t>Daddy’S Paycheque</t>
  </si>
  <si>
    <t>Sophie Graco</t>
  </si>
  <si>
    <t>Charisma Benjamin</t>
  </si>
  <si>
    <t>5.6 Penalties for early time</t>
  </si>
  <si>
    <t>Remi</t>
  </si>
  <si>
    <t>Billdan Park Coachella</t>
  </si>
  <si>
    <t>Olivia Hawkins</t>
  </si>
  <si>
    <t>Leisa Clarson</t>
  </si>
  <si>
    <t>Senlac Crowley</t>
  </si>
  <si>
    <t>Karma Park Top Show</t>
  </si>
  <si>
    <t>Ashleigh Dowman</t>
  </si>
  <si>
    <t>Ret</t>
  </si>
  <si>
    <t>Retired on SJ jump 4b</t>
  </si>
  <si>
    <t>Fall of Rider on SJ jump 7</t>
  </si>
  <si>
    <t>Fall of Rider on XC jump CP1</t>
  </si>
  <si>
    <t>Atlantic Secret</t>
  </si>
  <si>
    <t>Kelly Sutcliffe</t>
  </si>
  <si>
    <t>3r Elimination on XC jump 9</t>
  </si>
  <si>
    <t>Yellinga Reload</t>
  </si>
  <si>
    <t>Lisa Dell’Agostino</t>
  </si>
  <si>
    <t>Memphis Playboy</t>
  </si>
  <si>
    <t>Jessamin Pain</t>
  </si>
  <si>
    <t>Horse Eliminated - Horse left arena in dressage</t>
  </si>
  <si>
    <t>Poppy</t>
  </si>
  <si>
    <t>Amy Frost</t>
  </si>
  <si>
    <t>Beau Ash Caradon</t>
  </si>
  <si>
    <t>Joshua Ford</t>
  </si>
  <si>
    <t>3r Elimination on XC jump 14</t>
  </si>
  <si>
    <t>Mrs Nortonknight</t>
  </si>
  <si>
    <t>Aaron Suvaljko</t>
  </si>
  <si>
    <t>Rafiki Raglan</t>
  </si>
  <si>
    <t>Ben Fellsmith</t>
  </si>
  <si>
    <t>Mikenny's Caruso</t>
  </si>
  <si>
    <t>Zoe Fenner</t>
  </si>
  <si>
    <t>Locke Mamora</t>
  </si>
  <si>
    <t>Emily</t>
  </si>
  <si>
    <t>Trapalanda Downs Pegasus</t>
  </si>
  <si>
    <t>Everley Park Luna Eclipse</t>
  </si>
  <si>
    <t>Rebecca Curran</t>
  </si>
  <si>
    <t>20th</t>
  </si>
  <si>
    <t>Master Craftsman</t>
  </si>
  <si>
    <t>Audrey Young</t>
  </si>
  <si>
    <t>21st</t>
  </si>
  <si>
    <t>22nd</t>
  </si>
  <si>
    <t>Exceeded Course Refusals on Show Jump 2</t>
  </si>
  <si>
    <t>Fall of Rider on XC jump 14</t>
  </si>
  <si>
    <t>Moselands Hillman</t>
  </si>
  <si>
    <t>Dan Foster</t>
  </si>
  <si>
    <t>Jerry Seinfair</t>
  </si>
  <si>
    <t>Jill Worth</t>
  </si>
  <si>
    <t>Regal Donatello</t>
  </si>
  <si>
    <t>Tracey Coussens</t>
  </si>
  <si>
    <t>Salisbury Magic Affair</t>
  </si>
  <si>
    <t>Olivia Smith</t>
  </si>
  <si>
    <t>Unf</t>
  </si>
  <si>
    <t>Horse Withdrawn before SJ</t>
  </si>
  <si>
    <t>Nellie Eaves</t>
  </si>
  <si>
    <t>Windward Park Asha</t>
  </si>
  <si>
    <t>Retired on XC jump CP1</t>
  </si>
  <si>
    <t>St Claire_S Bvlgari</t>
  </si>
  <si>
    <t>Caitlin Worth</t>
  </si>
  <si>
    <t>3r Elimination on XC jump 6A</t>
  </si>
  <si>
    <t>Portia Freeman</t>
  </si>
  <si>
    <t>Brego</t>
  </si>
  <si>
    <t>Charli Brajkovich</t>
  </si>
  <si>
    <t>Salt River Twilight</t>
  </si>
  <si>
    <t>Fall of Rider on XC jump 6B</t>
  </si>
  <si>
    <t>Billy</t>
  </si>
  <si>
    <t>Jayde McArthur</t>
  </si>
  <si>
    <t>Jackson Black</t>
  </si>
  <si>
    <t>Follyfoot El Toro</t>
  </si>
  <si>
    <t>Portia Allan</t>
  </si>
  <si>
    <t>Misty Beach</t>
  </si>
  <si>
    <t>Georgia Briggs</t>
  </si>
  <si>
    <t>Dreeme Park Simply Gold</t>
  </si>
  <si>
    <t>Ella Jones</t>
  </si>
  <si>
    <t>Chevalier Park Stop And Stare</t>
  </si>
  <si>
    <t>Trapalanda Downs Rhambeau</t>
  </si>
  <si>
    <t>Oceania Lyon</t>
  </si>
  <si>
    <t>Finders Keepers</t>
  </si>
  <si>
    <t>Erin Greenwood</t>
  </si>
  <si>
    <t>Brookvalley Afon</t>
  </si>
  <si>
    <t>Abby Fouweather</t>
  </si>
  <si>
    <t>Onadowntowntrain</t>
  </si>
  <si>
    <t>Lebonstern Appeal</t>
  </si>
  <si>
    <t>Delamerie Just Keira</t>
  </si>
  <si>
    <t>Romilly Bradford</t>
  </si>
  <si>
    <t>Chino</t>
  </si>
  <si>
    <t>Imogen Hill</t>
  </si>
  <si>
    <t>Retired on XC jump 6A</t>
  </si>
  <si>
    <t>Dp Young Acuity</t>
  </si>
  <si>
    <t>Mia Chapman</t>
  </si>
  <si>
    <t>Penley Skyshow</t>
  </si>
  <si>
    <t>Emily Goff</t>
  </si>
  <si>
    <t>Eden Vandenberg</t>
  </si>
  <si>
    <t>Chelleason Gold Emblem</t>
  </si>
  <si>
    <t>Mia Seinor</t>
  </si>
  <si>
    <t>Exceeded Jump Refusals on XC Jump 6</t>
  </si>
  <si>
    <t>Fall of Rider on XC jump 3</t>
  </si>
  <si>
    <t>Pretty M</t>
  </si>
  <si>
    <t>Karen Carter</t>
  </si>
  <si>
    <t>South Park</t>
  </si>
  <si>
    <t>Alysha Maxwell</t>
  </si>
  <si>
    <t>Joshuabrook Indianna</t>
  </si>
  <si>
    <t>Lisa Silvester</t>
  </si>
  <si>
    <t>Classic Hits</t>
  </si>
  <si>
    <t>Tahlia Forsyth</t>
  </si>
  <si>
    <t>Oldfield Sunset Superman</t>
  </si>
  <si>
    <t>Mr Willis</t>
  </si>
  <si>
    <t>Amanda Higgins</t>
  </si>
  <si>
    <t>Cabalistic</t>
  </si>
  <si>
    <t>Veronica Erzay</t>
  </si>
  <si>
    <t>Wheresmyluck</t>
  </si>
  <si>
    <t>Caris Blythe</t>
  </si>
  <si>
    <t>Pelennor Misfit Eva</t>
  </si>
  <si>
    <t>Abbey Worboys</t>
  </si>
  <si>
    <t>Off The Record</t>
  </si>
  <si>
    <t>Tiffany Horvath</t>
  </si>
  <si>
    <t>Beaurivah</t>
  </si>
  <si>
    <t>Sandee Llewellyn</t>
  </si>
  <si>
    <t>Lyngarie Caztec</t>
  </si>
  <si>
    <t>Meg Freeman</t>
  </si>
  <si>
    <t>Kings Town Gizmo</t>
  </si>
  <si>
    <t>Jenny Stamp</t>
  </si>
  <si>
    <t>True Picture</t>
  </si>
  <si>
    <t>Anzac Spirit</t>
  </si>
  <si>
    <t>Berni Hiles</t>
  </si>
  <si>
    <t>Celebrity Dancer</t>
  </si>
  <si>
    <t>Madeline Caldwell</t>
  </si>
  <si>
    <t>Allambie Park Vittori</t>
  </si>
  <si>
    <t>Caitlin Rosenberg</t>
  </si>
  <si>
    <t>Missed Jump or CP on XC jump 3</t>
  </si>
  <si>
    <t>Life Of Riley</t>
  </si>
  <si>
    <t>Mara Coombes</t>
  </si>
  <si>
    <t>Nessy</t>
  </si>
  <si>
    <t>Fiona Brown</t>
  </si>
  <si>
    <t>Glen Hardey Omega Cloud</t>
  </si>
  <si>
    <t>Kendlestone Park Jive</t>
  </si>
  <si>
    <t>Zippo’S Sparkling Diamond</t>
  </si>
  <si>
    <t>Makayla Dixon</t>
  </si>
  <si>
    <t>Hellfire Park False Lead</t>
  </si>
  <si>
    <t>Liquid Man</t>
  </si>
  <si>
    <t>Kaleysha Atkinson</t>
  </si>
  <si>
    <t>Dunwood Acres Castro</t>
  </si>
  <si>
    <t>Jazmin Anderson</t>
  </si>
  <si>
    <t>Syr Mistwood Sage</t>
  </si>
  <si>
    <t>Teele Worrell</t>
  </si>
  <si>
    <t>Benny Bruiser</t>
  </si>
  <si>
    <t>Donna Colvin</t>
  </si>
  <si>
    <t>Silver Lining</t>
  </si>
  <si>
    <t>Sarah Micallef</t>
  </si>
  <si>
    <t>Affilaite</t>
  </si>
  <si>
    <t>Parkiarrup Bundarlee</t>
  </si>
  <si>
    <t>Tara Harding</t>
  </si>
  <si>
    <t>Tiffany Holland</t>
  </si>
  <si>
    <t>Lockharts Popty Ping</t>
  </si>
  <si>
    <t>Know Worries</t>
  </si>
  <si>
    <t>Natasha Verazzi</t>
  </si>
  <si>
    <t>Valkyrie S</t>
  </si>
  <si>
    <t>Ben Galvin</t>
  </si>
  <si>
    <t>Kellerains Royal Time</t>
  </si>
  <si>
    <t>Bethany Rainbow</t>
  </si>
  <si>
    <t>Parkiarrup Wrestful</t>
  </si>
  <si>
    <t>Rebecca Gordon</t>
  </si>
  <si>
    <t>Touchstone Rooster</t>
  </si>
  <si>
    <t>Georgia O'Meara</t>
  </si>
  <si>
    <t>Teddy</t>
  </si>
  <si>
    <t>Summer Thorn</t>
  </si>
  <si>
    <t>Joshua Brook Indiana</t>
  </si>
  <si>
    <t>Kellerains Chillie Storm</t>
  </si>
  <si>
    <t>Joshua Brook La Lola</t>
  </si>
  <si>
    <t>Isabella Day Swain</t>
  </si>
  <si>
    <t>Marglyn Con Brio</t>
  </si>
  <si>
    <t>Julia Kershaw</t>
  </si>
  <si>
    <t>Antipodean Wish</t>
  </si>
  <si>
    <t>Holly Radys</t>
  </si>
  <si>
    <t>Trapalanda Downs Indira</t>
  </si>
  <si>
    <t>Zara Bickford</t>
  </si>
  <si>
    <t>Canterbury Robison</t>
  </si>
  <si>
    <t>Barcelona Bay</t>
  </si>
  <si>
    <t>Sienna Owens</t>
  </si>
  <si>
    <t>Nascent</t>
  </si>
  <si>
    <t>Maddison Manolini</t>
  </si>
  <si>
    <t>Ava Lionetti</t>
  </si>
  <si>
    <t>Beelo Bi Thorpedo</t>
  </si>
  <si>
    <t>Addison Moir</t>
  </si>
  <si>
    <t>Applewood Tia Maria</t>
  </si>
  <si>
    <t>Renae Walker</t>
  </si>
  <si>
    <t>Peacemaker Alice Ross King</t>
  </si>
  <si>
    <t>Ellysha Hale</t>
  </si>
  <si>
    <t>Bolero Burning Secret</t>
  </si>
  <si>
    <t>Mikayla Owens</t>
  </si>
  <si>
    <t>Cj Hill</t>
  </si>
  <si>
    <t>Mavrick</t>
  </si>
  <si>
    <t>Dixie Wyatt</t>
  </si>
  <si>
    <t>Woodstock Diamon</t>
  </si>
  <si>
    <t>Caitlyn Podolski</t>
  </si>
  <si>
    <t>Taye MacLeod</t>
  </si>
  <si>
    <t>Powderbark Calvin Klein</t>
  </si>
  <si>
    <t>Kasey Manolini</t>
  </si>
  <si>
    <t>Mayanup</t>
  </si>
  <si>
    <t xml:space="preserve">Serpentine </t>
  </si>
  <si>
    <t xml:space="preserve">Murray </t>
  </si>
  <si>
    <t xml:space="preserve">Woodridge </t>
  </si>
  <si>
    <t xml:space="preserve">Pinjarra </t>
  </si>
  <si>
    <t xml:space="preserve">Gidgegannup </t>
  </si>
  <si>
    <t xml:space="preserve">Moonyoonooka </t>
  </si>
  <si>
    <t>Murray</t>
  </si>
  <si>
    <t xml:space="preserve">Mortlock </t>
  </si>
  <si>
    <t xml:space="preserve">Warren </t>
  </si>
  <si>
    <t>Wallangarra</t>
  </si>
  <si>
    <t xml:space="preserve">Log Fence </t>
  </si>
  <si>
    <t xml:space="preserve">Esperance </t>
  </si>
  <si>
    <t xml:space="preserve">Baldivis </t>
  </si>
  <si>
    <t xml:space="preserve">Dryandra </t>
  </si>
  <si>
    <t xml:space="preserve">York </t>
  </si>
  <si>
    <t xml:space="preserve">Eastern Hills </t>
  </si>
  <si>
    <t xml:space="preserve">King River </t>
  </si>
  <si>
    <t xml:space="preserve">South Midland </t>
  </si>
  <si>
    <t xml:space="preserve">Log fence </t>
  </si>
  <si>
    <t xml:space="preserve">Albany </t>
  </si>
  <si>
    <t xml:space="preserve">Collie </t>
  </si>
  <si>
    <t xml:space="preserve">Swan Valley </t>
  </si>
  <si>
    <t xml:space="preserve">Dardanup </t>
  </si>
  <si>
    <t xml:space="preserve">South Midlands </t>
  </si>
  <si>
    <t xml:space="preserve">Blackwood </t>
  </si>
  <si>
    <t xml:space="preserve">Orange Grove </t>
  </si>
  <si>
    <t xml:space="preserve">Peel Metropolitan </t>
  </si>
  <si>
    <t xml:space="preserve">Capel </t>
  </si>
  <si>
    <t xml:space="preserve">Wallangara </t>
  </si>
  <si>
    <t>Murray ODE</t>
  </si>
  <si>
    <t xml:space="preserve">Wanneroo </t>
  </si>
  <si>
    <t>Abby Coulson</t>
  </si>
  <si>
    <t xml:space="preserve">Bunbury </t>
  </si>
  <si>
    <t>Barrabadeen Woodstock</t>
  </si>
  <si>
    <t>Esperance</t>
  </si>
  <si>
    <t>Logan Chip</t>
  </si>
  <si>
    <t>E</t>
  </si>
  <si>
    <t>Antoinette Vincent</t>
  </si>
  <si>
    <t>Jane Meiklejohn</t>
  </si>
  <si>
    <t>Hp Lasting Impression</t>
  </si>
  <si>
    <t>Mc Dally</t>
  </si>
  <si>
    <t>W</t>
  </si>
  <si>
    <t>Henry Meiklejohn</t>
  </si>
  <si>
    <t>Annika Stone</t>
  </si>
  <si>
    <t>Skyra Park Small Talk</t>
  </si>
  <si>
    <t>White Corner</t>
  </si>
  <si>
    <t>Casino</t>
  </si>
  <si>
    <t>Jimmy Oreilly</t>
  </si>
  <si>
    <t>Marshall Earp Pedro</t>
  </si>
  <si>
    <t>Brianna Collins</t>
  </si>
  <si>
    <t>Sunrise Hill Meranda</t>
  </si>
  <si>
    <t>Skip Tracer</t>
  </si>
  <si>
    <t>Delia Tredinnick</t>
  </si>
  <si>
    <t>Ella Smith</t>
  </si>
  <si>
    <t>Amy Pollard</t>
  </si>
  <si>
    <t>Shady Deal</t>
  </si>
  <si>
    <t>Elena Park Sobrero</t>
  </si>
  <si>
    <t>Nike</t>
  </si>
  <si>
    <t>Damaspia Park Neil’S Reign</t>
  </si>
  <si>
    <t>Primrose Court Olympia</t>
  </si>
  <si>
    <t>Louise Pearn</t>
  </si>
  <si>
    <t>Stephaney Hewlett</t>
  </si>
  <si>
    <t>Nyree Jaques</t>
  </si>
  <si>
    <t>Trudy Goldring</t>
  </si>
  <si>
    <t>Erica Huggins</t>
  </si>
  <si>
    <t>Rebecca Green</t>
  </si>
  <si>
    <t>Lana Sweeney</t>
  </si>
  <si>
    <t>Amy Forrester</t>
  </si>
  <si>
    <t>Rocky</t>
  </si>
  <si>
    <t>Trust Me</t>
  </si>
  <si>
    <t>Frank</t>
  </si>
  <si>
    <t>Ace</t>
  </si>
  <si>
    <t>Sharky</t>
  </si>
  <si>
    <t>Devils Know Halo</t>
  </si>
  <si>
    <t>Laguna Mountains</t>
  </si>
  <si>
    <t>Max</t>
  </si>
  <si>
    <t>Emily Mollett</t>
  </si>
  <si>
    <t>Chelsea Green</t>
  </si>
  <si>
    <t>Breeanna Teasdale</t>
  </si>
  <si>
    <t>Meadow French</t>
  </si>
  <si>
    <t>Zoe Hazelwood</t>
  </si>
  <si>
    <t>Abbie Hughes</t>
  </si>
  <si>
    <t>Mia Holberton</t>
  </si>
  <si>
    <t>Sadie Morison</t>
  </si>
  <si>
    <t>Belfast Whistling Dixie</t>
  </si>
  <si>
    <t>Ellenicio</t>
  </si>
  <si>
    <t>Sp Stella</t>
  </si>
  <si>
    <t>Cedar Lakes Matador</t>
  </si>
  <si>
    <t>Angel</t>
  </si>
  <si>
    <t>Palladio</t>
  </si>
  <si>
    <t>Mapassa Park Muddy</t>
  </si>
  <si>
    <t>Blaze</t>
  </si>
  <si>
    <t>Calowera Serafina</t>
  </si>
  <si>
    <t>Desiree Sanderson</t>
  </si>
  <si>
    <t>Sally Teasdale</t>
  </si>
  <si>
    <t>Miss Centrefold</t>
  </si>
  <si>
    <t>Cumbria Park Tranquility</t>
  </si>
  <si>
    <t>Fairlight Shimmer</t>
  </si>
  <si>
    <t>Click Here To Register For The WA Leaderboards</t>
  </si>
  <si>
    <t xml:space="preserve">Walliston </t>
  </si>
  <si>
    <t xml:space="preserve">Kalgoorlie </t>
  </si>
  <si>
    <t xml:space="preserve">West Plantagenet </t>
  </si>
  <si>
    <t xml:space="preserve">Peel metropolitan </t>
  </si>
  <si>
    <t xml:space="preserve">Margaret River </t>
  </si>
  <si>
    <t xml:space="preserve">Wellington </t>
  </si>
  <si>
    <t>Woodridge Shakira</t>
  </si>
  <si>
    <t>Heidi Mccrea</t>
  </si>
  <si>
    <t>Damaspia Park Emily'S Gold</t>
  </si>
  <si>
    <t>Cambria Gem</t>
  </si>
  <si>
    <t>Peel Metropolitan</t>
  </si>
  <si>
    <t>SR</t>
  </si>
  <si>
    <t>Isabella Main</t>
  </si>
  <si>
    <t>Sophie Wakka</t>
  </si>
  <si>
    <t>Ryleigh Conway</t>
  </si>
  <si>
    <t>Savannah Clarke</t>
  </si>
  <si>
    <t>Jamie Radford</t>
  </si>
  <si>
    <t>Scarlett Obrien</t>
  </si>
  <si>
    <t>Clare O'Donovan</t>
  </si>
  <si>
    <t>Dory</t>
  </si>
  <si>
    <t>Kelladee Park Matinee</t>
  </si>
  <si>
    <t>Mjl Secret Whisper</t>
  </si>
  <si>
    <t>Southern Cross Aurion De Lux</t>
  </si>
  <si>
    <t>Boarding Pass</t>
  </si>
  <si>
    <t>Orange Delight</t>
  </si>
  <si>
    <t>Maradona Park Rockstar</t>
  </si>
  <si>
    <t>Serdella Dr Bustup</t>
  </si>
  <si>
    <t>Polar Express</t>
  </si>
  <si>
    <t>Ellison Park Millionaire</t>
  </si>
  <si>
    <t>Carmine Court</t>
  </si>
  <si>
    <t>Daring Diva</t>
  </si>
  <si>
    <t>Kle Zebedi</t>
  </si>
  <si>
    <t>Royal Donatello</t>
  </si>
  <si>
    <t>In Her Spirit</t>
  </si>
  <si>
    <t>Gulliver</t>
  </si>
  <si>
    <t>Veronique Vanderklift</t>
  </si>
  <si>
    <t>Queenswood Driving Miss Daisy</t>
  </si>
  <si>
    <t>Taken By Surprise</t>
  </si>
  <si>
    <t>Hale Boy</t>
  </si>
  <si>
    <t>Queenswood Poppy</t>
  </si>
  <si>
    <t>Everasready</t>
  </si>
  <si>
    <t>Dr Johnson Snooperclyde</t>
  </si>
  <si>
    <t>Grand Prom</t>
  </si>
  <si>
    <t>Fatal Attraction</t>
  </si>
  <si>
    <t>Foxdale’S Merlin</t>
  </si>
  <si>
    <t>Duke Cavallo</t>
  </si>
  <si>
    <t>Alabai Mulberry Crumpet</t>
  </si>
  <si>
    <t>Duty Calls</t>
  </si>
  <si>
    <t>Wendamar Merritt (Elvis)</t>
  </si>
  <si>
    <t>Reg</t>
  </si>
  <si>
    <t>Clare Downs Lil Bita Jazz</t>
  </si>
  <si>
    <t>Lochvale Hot Chilly</t>
  </si>
  <si>
    <t>Shady Lane Late Edition</t>
  </si>
  <si>
    <t>Bunderra Lanesha</t>
  </si>
  <si>
    <t>Alibi’S Calamity</t>
  </si>
  <si>
    <t>Charisma Accolade</t>
  </si>
  <si>
    <t>Tequila Sunrise</t>
  </si>
  <si>
    <t>Tash Tierney</t>
  </si>
  <si>
    <t>Naomi Hunt</t>
  </si>
  <si>
    <t>Stevie Hopkins</t>
  </si>
  <si>
    <t>Richelle Giltrap</t>
  </si>
  <si>
    <t>Dusty Radford</t>
  </si>
  <si>
    <t>Charli Sprigg</t>
  </si>
  <si>
    <t>Hayley Smythe</t>
  </si>
  <si>
    <t>Suzanne Sprigg</t>
  </si>
  <si>
    <t>Emma Brandis</t>
  </si>
  <si>
    <t>Wendy Brophy</t>
  </si>
  <si>
    <t>Tracey Hobbs</t>
  </si>
  <si>
    <t>Kaeleigh Brown</t>
  </si>
  <si>
    <t>Ebony Hill</t>
  </si>
  <si>
    <t>3r Elimination on SJ jump 3</t>
  </si>
  <si>
    <t>Fall of Rider on SJ jump 5a</t>
  </si>
  <si>
    <t>Holly Greening</t>
  </si>
  <si>
    <t>Paris Findlay</t>
  </si>
  <si>
    <t>14.4 Penalties for early time</t>
  </si>
  <si>
    <t>Carla Newman</t>
  </si>
  <si>
    <t>Charley Bartlett</t>
  </si>
  <si>
    <t>Evie Bicknell</t>
  </si>
  <si>
    <t>Polly Bartlett</t>
  </si>
  <si>
    <t>Exceeded Course Refusals on Show Jump 5a</t>
  </si>
  <si>
    <t>Exceeded Jump Refusals on XC Jump 12</t>
  </si>
  <si>
    <t>1.2 Penalties for early time</t>
  </si>
  <si>
    <t>Katie Nicholls</t>
  </si>
  <si>
    <t>9.2 Penalties for early time</t>
  </si>
  <si>
    <t>Riley Novak</t>
  </si>
  <si>
    <t>Retired on XC jump 16a</t>
  </si>
  <si>
    <t>Exceeded Jump Refusals on XC Jump 5</t>
  </si>
  <si>
    <t>Rachelle Brown</t>
  </si>
  <si>
    <t>Fall of Rider on XC jump 16a</t>
  </si>
  <si>
    <t>Ashlee Blake</t>
  </si>
  <si>
    <t>Dakotas Dream</t>
  </si>
  <si>
    <t>Dreamy</t>
  </si>
  <si>
    <t>Bonville Park Harrison</t>
  </si>
  <si>
    <t>Hylux Naarla</t>
  </si>
  <si>
    <t>Indiana Summer Gold</t>
  </si>
  <si>
    <t>DC Bullet</t>
  </si>
  <si>
    <t>EBL Illuminate</t>
  </si>
  <si>
    <t>Roses for Lilli</t>
  </si>
  <si>
    <t>Limehill Kochiece</t>
  </si>
  <si>
    <t>Demondrille</t>
  </si>
  <si>
    <t>Ringwould Cleopatra</t>
  </si>
  <si>
    <t>Primrose Court Coppelia</t>
  </si>
  <si>
    <t>Yarradale Nebular</t>
  </si>
  <si>
    <t>Sole Supremacy</t>
  </si>
  <si>
    <t>Kevan</t>
  </si>
  <si>
    <t>Sunnyview Ellie</t>
  </si>
  <si>
    <t>Overdraft</t>
  </si>
  <si>
    <t>Bossanova</t>
  </si>
  <si>
    <t xml:space="preserve">Simple as that </t>
  </si>
  <si>
    <t>Hearts Desire</t>
  </si>
  <si>
    <t>Penrhys Secret Agent</t>
  </si>
  <si>
    <t>KP Stratergy</t>
  </si>
  <si>
    <t>Rubie's Hotshot</t>
  </si>
  <si>
    <t>Rider</t>
  </si>
  <si>
    <t>Horse Name</t>
  </si>
  <si>
    <t>38.5</t>
  </si>
  <si>
    <t>39.6</t>
  </si>
  <si>
    <t>42.3</t>
  </si>
  <si>
    <t>Cape Riche</t>
  </si>
  <si>
    <t>42.7</t>
  </si>
  <si>
    <t>48.0</t>
  </si>
  <si>
    <t>9.2</t>
  </si>
  <si>
    <t>51.1</t>
  </si>
  <si>
    <t>33.4</t>
  </si>
  <si>
    <t>58.2</t>
  </si>
  <si>
    <t>59.3</t>
  </si>
  <si>
    <t>64.4</t>
  </si>
  <si>
    <t>70.0</t>
  </si>
  <si>
    <t>Northen Range</t>
  </si>
  <si>
    <t>53.8</t>
  </si>
  <si>
    <t>87.4</t>
  </si>
  <si>
    <t>Sky Bound</t>
  </si>
  <si>
    <t>42.5</t>
  </si>
  <si>
    <t>67.2</t>
  </si>
  <si>
    <t>153.7</t>
  </si>
  <si>
    <t>50.6</t>
  </si>
  <si>
    <t>SJ-MJ</t>
  </si>
  <si>
    <t>Missed SJ jump 7</t>
  </si>
  <si>
    <t>Red Dar Jon</t>
  </si>
  <si>
    <t>Canterbury Robinson</t>
  </si>
  <si>
    <t>29.0</t>
  </si>
  <si>
    <t>Stormeden</t>
  </si>
  <si>
    <t>32.0</t>
  </si>
  <si>
    <t>31.3</t>
  </si>
  <si>
    <t>33.7</t>
  </si>
  <si>
    <t>34.3</t>
  </si>
  <si>
    <t>30.3</t>
  </si>
  <si>
    <t>35.5</t>
  </si>
  <si>
    <t>Vintage Valley Dark Knight</t>
  </si>
  <si>
    <t>34.0</t>
  </si>
  <si>
    <t>38.0</t>
  </si>
  <si>
    <t>36.3</t>
  </si>
  <si>
    <t>Parkiarrup Edward</t>
  </si>
  <si>
    <t>36.0</t>
  </si>
  <si>
    <t>48.8</t>
  </si>
  <si>
    <t>49.3</t>
  </si>
  <si>
    <t>51.3</t>
  </si>
  <si>
    <t>Amani Makaio</t>
  </si>
  <si>
    <t>12.8</t>
  </si>
  <si>
    <t>56.9</t>
  </si>
  <si>
    <t>Yatarla Park Paparazzi</t>
  </si>
  <si>
    <t>57.6</t>
  </si>
  <si>
    <t>21.6</t>
  </si>
  <si>
    <t>77.6</t>
  </si>
  <si>
    <t>Dizzy Days</t>
  </si>
  <si>
    <t>16.4</t>
  </si>
  <si>
    <t>78.9</t>
  </si>
  <si>
    <t>32.3</t>
  </si>
  <si>
    <t>92.3</t>
  </si>
  <si>
    <t>99.7</t>
  </si>
  <si>
    <t>30.0</t>
  </si>
  <si>
    <t>33.6</t>
  </si>
  <si>
    <t>107.6</t>
  </si>
  <si>
    <t>36.7</t>
  </si>
  <si>
    <t>50.0</t>
  </si>
  <si>
    <t>Devereaux Speedy Gonzalas</t>
  </si>
  <si>
    <t>38.7</t>
  </si>
  <si>
    <t>Judaroo Toledo</t>
  </si>
  <si>
    <t>32.7</t>
  </si>
  <si>
    <t>10.0</t>
  </si>
  <si>
    <t>Belle</t>
  </si>
  <si>
    <t>43.1</t>
  </si>
  <si>
    <t>30.7</t>
  </si>
  <si>
    <t>45.1</t>
  </si>
  <si>
    <t>53.5</t>
  </si>
  <si>
    <t>58.7</t>
  </si>
  <si>
    <t>Tias Tiger Moth</t>
  </si>
  <si>
    <t>37.7</t>
  </si>
  <si>
    <t>62.5</t>
  </si>
  <si>
    <t>64.2</t>
  </si>
  <si>
    <t>33.0</t>
  </si>
  <si>
    <t>73.0</t>
  </si>
  <si>
    <t>75.5</t>
  </si>
  <si>
    <t>Penleighs Genesis</t>
  </si>
  <si>
    <t>83.9</t>
  </si>
  <si>
    <t>45.7</t>
  </si>
  <si>
    <t>7.2</t>
  </si>
  <si>
    <t>92.9</t>
  </si>
  <si>
    <t>Brooklyn Park Simplify</t>
  </si>
  <si>
    <t>83.6</t>
  </si>
  <si>
    <t>124.3</t>
  </si>
  <si>
    <t>33.3</t>
  </si>
  <si>
    <t>Roseaker Raine Storm</t>
  </si>
  <si>
    <t>52.0</t>
  </si>
  <si>
    <t>SJ-AR</t>
  </si>
  <si>
    <t>Harley</t>
  </si>
  <si>
    <t>55.7</t>
  </si>
  <si>
    <t>31.7</t>
  </si>
  <si>
    <t>Hillswood Ffansi Monarch</t>
  </si>
  <si>
    <t>Papa'S Surprise</t>
  </si>
  <si>
    <t>Qc Percival</t>
  </si>
  <si>
    <t>Daddy'S Paycheque</t>
  </si>
  <si>
    <t>Maddie Carter</t>
  </si>
  <si>
    <t>Anita Thomson</t>
  </si>
  <si>
    <t>Jacquie Lloyd</t>
  </si>
  <si>
    <t>Devon Bavin</t>
  </si>
  <si>
    <t>Chanel Cooper</t>
  </si>
  <si>
    <t>Open</t>
  </si>
  <si>
    <t>Sheridan Weinert</t>
  </si>
  <si>
    <t>Sarah Pateman</t>
  </si>
  <si>
    <t>Melanie Norman</t>
  </si>
  <si>
    <t>Storm Ransom</t>
  </si>
  <si>
    <t>Kristie Gibaud</t>
  </si>
  <si>
    <t>Nicole Dragovich</t>
  </si>
  <si>
    <t>Jessica Maxwell</t>
  </si>
  <si>
    <t>Tamika Wright</t>
  </si>
  <si>
    <t>Rebecca Waddell</t>
  </si>
  <si>
    <t>Indianna Weinert</t>
  </si>
  <si>
    <t>Rashell Strawbridge</t>
  </si>
  <si>
    <t>SC</t>
  </si>
  <si>
    <t>NZ</t>
  </si>
  <si>
    <t>Alison Mclay</t>
  </si>
  <si>
    <t>Avarna Mcdonald</t>
  </si>
  <si>
    <t>Orange Grove</t>
  </si>
  <si>
    <t>Kelladee Park Dark Selection</t>
  </si>
  <si>
    <t>Ellison Park Peter Pan</t>
  </si>
  <si>
    <t>York Pony Club</t>
  </si>
  <si>
    <t>Over The Rainbow</t>
  </si>
  <si>
    <t>Present Arms</t>
  </si>
  <si>
    <t>Kate Bragge</t>
  </si>
  <si>
    <t>Teifi Valley Jumper</t>
  </si>
  <si>
    <t>Skippin Time</t>
  </si>
  <si>
    <t>Daniel Suvaljko</t>
  </si>
  <si>
    <t>Hanover Park Lasting Impression</t>
  </si>
  <si>
    <t>3r Elimination on XC jump 16</t>
  </si>
  <si>
    <t>Exceeded Course Refusals on Show Jump 6</t>
  </si>
  <si>
    <t>0.80 Penalties for early time</t>
  </si>
  <si>
    <t>Mellanda Touch Of Class</t>
  </si>
  <si>
    <t>All Black Style</t>
  </si>
  <si>
    <t>Lexdymondo</t>
  </si>
  <si>
    <t>Josephine Skerritt</t>
  </si>
  <si>
    <t>Aph Donatello</t>
  </si>
  <si>
    <t>Cushavon Diamonds And Jewels</t>
  </si>
  <si>
    <t>Stacey Dodd</t>
  </si>
  <si>
    <t>Little Geoffery</t>
  </si>
  <si>
    <t>Joanne Stokes</t>
  </si>
  <si>
    <t>Obie</t>
  </si>
  <si>
    <t>Libby Taylor</t>
  </si>
  <si>
    <t>Exceeded Course Refusals on XC Jump 7</t>
  </si>
  <si>
    <t>Emerald Sands</t>
  </si>
  <si>
    <t>Tara Sullivan</t>
  </si>
  <si>
    <t>Fall of Rider on XC jump 14A</t>
  </si>
  <si>
    <t>Brooke Kau</t>
  </si>
  <si>
    <t>Parkiarrup Salvatore</t>
  </si>
  <si>
    <t>Falcons Temptation</t>
  </si>
  <si>
    <t>Tealah Hawke</t>
  </si>
  <si>
    <t>Jaspers Just So</t>
  </si>
  <si>
    <t>Retired on XC jump 14B</t>
  </si>
  <si>
    <t>Retired on XC jump 2</t>
  </si>
  <si>
    <t>3r Elimination on XC jump 17A</t>
  </si>
  <si>
    <t>Lyric Lane</t>
  </si>
  <si>
    <t>Skye Perry</t>
  </si>
  <si>
    <t>Frog Legs</t>
  </si>
  <si>
    <t>Lorna Sutton</t>
  </si>
  <si>
    <t>Brynderlee Eclipse</t>
  </si>
  <si>
    <t>Katelin Fantuz</t>
  </si>
  <si>
    <t>5.20 Penalties for early time</t>
  </si>
  <si>
    <t>Yoda</t>
  </si>
  <si>
    <t>Exceeded Course Refusals on Show Jump 4</t>
  </si>
  <si>
    <t>Exceeded Course Refusals on XC Jump 10</t>
  </si>
  <si>
    <t>3.60 Penalties for early time</t>
  </si>
  <si>
    <t>Jejucha All That Jazz</t>
  </si>
  <si>
    <t>Hes Smokin</t>
  </si>
  <si>
    <t>1.60 Penalties for early time</t>
  </si>
  <si>
    <t>7.60 Penalties for early time</t>
  </si>
  <si>
    <t>Treelea Park Romeo</t>
  </si>
  <si>
    <t>Hali Park Dream Alliance</t>
  </si>
  <si>
    <t>Penlieghs Genisis</t>
  </si>
  <si>
    <t>Verity Balgownie</t>
  </si>
  <si>
    <t>Stella Wandel</t>
  </si>
  <si>
    <t>Fall of Rider on XC jump 17</t>
  </si>
  <si>
    <t>In The Nic Of Time</t>
  </si>
  <si>
    <t>Nicole Compton</t>
  </si>
  <si>
    <t>5.60 Penalties for early time</t>
  </si>
  <si>
    <t>2.40 Penalties for early time</t>
  </si>
  <si>
    <t>Joshua Brook Sweet Inspiration</t>
  </si>
  <si>
    <t>Sandie Spencer</t>
  </si>
  <si>
    <t>Kenlock Camellia</t>
  </si>
  <si>
    <t>Kate O'Connell</t>
  </si>
  <si>
    <t>Skyesdale Heather</t>
  </si>
  <si>
    <t>Skye Coffey</t>
  </si>
  <si>
    <t>Missed Jump or CP on XC jump CF</t>
  </si>
  <si>
    <t>Clear Round &amp; Party</t>
  </si>
  <si>
    <t>Chelsea Willock</t>
  </si>
  <si>
    <t>Ron</t>
  </si>
  <si>
    <t>Buzz</t>
  </si>
  <si>
    <t>Tamara Keens</t>
  </si>
  <si>
    <t>21.20 Penalties for early time</t>
  </si>
  <si>
    <t>Woodstock Diamond</t>
  </si>
  <si>
    <t>Phillip</t>
  </si>
  <si>
    <t>Retired on XC jump 11</t>
  </si>
  <si>
    <t>Kkmar Laity</t>
  </si>
  <si>
    <t>Tyalla Dimity</t>
  </si>
  <si>
    <t>Joshua Duncan</t>
  </si>
  <si>
    <t>Fawlwy Armani</t>
  </si>
  <si>
    <t>Gem Park Surprise</t>
  </si>
  <si>
    <t>Amelia Chester</t>
  </si>
  <si>
    <t>Watchwood Druid</t>
  </si>
  <si>
    <t>Jenaveve Page</t>
  </si>
  <si>
    <t>3r Elimination on SJ jump 10</t>
  </si>
  <si>
    <t>Samantha Caldwell</t>
  </si>
  <si>
    <t>Missed Jump or CP on XC jump 13B</t>
  </si>
  <si>
    <t>Fall of Rider on SJ jump 5B</t>
  </si>
  <si>
    <t>Coronation Flora</t>
  </si>
  <si>
    <t>Annalyce Page</t>
  </si>
  <si>
    <t>Affilate</t>
  </si>
  <si>
    <t>Bella Macri</t>
  </si>
  <si>
    <t>She’S All Sass</t>
  </si>
  <si>
    <t>Jb Pandora'S Charm</t>
  </si>
  <si>
    <t>21 1 00 2 month rule</t>
  </si>
  <si>
    <t>22 00 2 month rule</t>
  </si>
  <si>
    <t>23 00 2 month rule</t>
  </si>
  <si>
    <t>20 1 00 2 month rule</t>
  </si>
  <si>
    <t>Drs</t>
  </si>
  <si>
    <t>Comment</t>
  </si>
  <si>
    <t>Mellandra Touch Of Class</t>
  </si>
  <si>
    <t>8.0 Penalties for early time</t>
  </si>
  <si>
    <t>Maccacino</t>
  </si>
  <si>
    <t>Amberlee Brown</t>
  </si>
  <si>
    <t>Lill Buzz</t>
  </si>
  <si>
    <t>Paige Helsemans</t>
  </si>
  <si>
    <t>16.4 Penalties for early time</t>
  </si>
  <si>
    <t>2.8 Penalties for early time</t>
  </si>
  <si>
    <t>24.4 Penalties for early time</t>
  </si>
  <si>
    <t>6.8 Penalties for early time</t>
  </si>
  <si>
    <t>Rider Eliminated - Eliminated by Vet after dressage.</t>
  </si>
  <si>
    <t>7.6 Penalties for early time</t>
  </si>
  <si>
    <t>11.6 Penalties for early time</t>
  </si>
  <si>
    <t>Ebl Illuminate</t>
  </si>
  <si>
    <t>Matilda Pie</t>
  </si>
  <si>
    <t>Lochvale Hot Chilli</t>
  </si>
  <si>
    <t>Rustic Heartache</t>
  </si>
  <si>
    <t>Lila Noden</t>
  </si>
  <si>
    <t>Eydis</t>
  </si>
  <si>
    <t>3r Elimination on XC jump 7</t>
  </si>
  <si>
    <t>Daddy’S Paychque</t>
  </si>
  <si>
    <t>20.8 Penalties for early time</t>
  </si>
  <si>
    <t>Myfawny Luminous</t>
  </si>
  <si>
    <t>3r Elimination on XC jump 12a</t>
  </si>
  <si>
    <t>Fall on Flat after on XC jump 13</t>
  </si>
  <si>
    <t>Emily Biling</t>
  </si>
  <si>
    <t>Ashleigh Mcnamee</t>
  </si>
  <si>
    <t>Madica'S Pleasure</t>
  </si>
  <si>
    <t>Ride Island</t>
  </si>
  <si>
    <t>Westwood Diamondz</t>
  </si>
  <si>
    <t>Final Cut</t>
  </si>
  <si>
    <t>Enemy Lines</t>
  </si>
  <si>
    <t>Cruiser</t>
  </si>
  <si>
    <t>Jebel Musa</t>
  </si>
  <si>
    <t>Centralize</t>
  </si>
  <si>
    <t>Martello Silver</t>
  </si>
  <si>
    <t>Jaffas Redyaz</t>
  </si>
  <si>
    <t>14 1 00</t>
  </si>
  <si>
    <t>Placings</t>
  </si>
  <si>
    <t>Equal 6</t>
  </si>
  <si>
    <t>Final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</si>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</sst>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C09]dd\-mmm\-yy;@"/>
    <numFmt numFmtId="165" formatCode="dd\ mmm\ yyyy"/>
    <numFmt numFmtId="166" formatCode="yyyy\-mm\-dd;@"/>
    <numFmt numFmtId="167" formatCode="[$-409]d\-mmm;@"/>
    <numFmt numFmtId="168" formatCode="0.00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rgb="FF00B0F0"/>
      <name val="Calibri"/>
      <family val="2"/>
      <scheme val="minor"/>
    </font>
    <font>
      <sz val="10"/>
      <name val="Tahoma"/>
      <family val="2"/>
    </font>
    <font>
      <b/>
      <sz val="10"/>
      <color theme="3"/>
      <name val="Calibri"/>
      <family val="2"/>
      <scheme val="minor"/>
    </font>
    <font>
      <sz val="11"/>
      <name val="Arial"/>
      <family val="2"/>
    </font>
    <font>
      <u/>
      <sz val="10"/>
      <color theme="10"/>
      <name val="Arial"/>
      <family val="2"/>
    </font>
    <font>
      <b/>
      <u/>
      <sz val="22"/>
      <name val="Arial"/>
      <family val="2"/>
    </font>
    <font>
      <sz val="22"/>
      <name val="Calibri"/>
      <family val="2"/>
      <scheme val="minor"/>
    </font>
    <font>
      <b/>
      <sz val="36"/>
      <name val="Arial"/>
      <family val="2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b/>
      <sz val="10"/>
      <color theme="3" tint="0.59999389629810485"/>
      <name val="Calibri"/>
      <family val="2"/>
      <scheme val="minor"/>
    </font>
    <font>
      <b/>
      <sz val="10"/>
      <color theme="9"/>
      <name val="Calibri"/>
      <family val="2"/>
      <scheme val="minor"/>
    </font>
    <font>
      <b/>
      <sz val="10"/>
      <color theme="0" tint="-0.14999847407452621"/>
      <name val="Calibri"/>
      <family val="2"/>
      <scheme val="minor"/>
    </font>
    <font>
      <b/>
      <sz val="10"/>
      <color theme="5" tint="0.39997558519241921"/>
      <name val="Calibri"/>
      <family val="2"/>
      <scheme val="minor"/>
    </font>
    <font>
      <b/>
      <sz val="10"/>
      <color theme="6" tint="0.39997558519241921"/>
      <name val="Calibri"/>
      <family val="2"/>
      <scheme val="minor"/>
    </font>
    <font>
      <b/>
      <sz val="10"/>
      <color theme="8"/>
      <name val="Calibri"/>
      <family val="2"/>
      <scheme val="minor"/>
    </font>
    <font>
      <sz val="12"/>
      <color theme="1"/>
      <name val="Arial"/>
      <family val="2"/>
    </font>
    <font>
      <sz val="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theme="7"/>
      </left>
      <right/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/>
      <top/>
      <bottom style="thin">
        <color theme="7"/>
      </bottom>
      <diagonal/>
    </border>
    <border>
      <left/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theme="7"/>
      </left>
      <right/>
      <top style="thin">
        <color theme="7"/>
      </top>
      <bottom/>
      <diagonal/>
    </border>
    <border>
      <left/>
      <right/>
      <top style="thin">
        <color theme="7"/>
      </top>
      <bottom/>
      <diagonal/>
    </border>
    <border>
      <left style="thin">
        <color theme="7"/>
      </left>
      <right/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/>
      <diagonal/>
    </border>
    <border>
      <left/>
      <right style="thin">
        <color theme="7"/>
      </right>
      <top/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7"/>
      </left>
      <right/>
      <top/>
      <bottom style="thin">
        <color theme="7"/>
      </bottom>
      <diagonal/>
    </border>
    <border>
      <left/>
      <right style="thin">
        <color theme="7"/>
      </right>
      <top/>
      <bottom style="thin">
        <color theme="7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6" fillId="0" borderId="0"/>
    <xf numFmtId="0" fontId="5" fillId="0" borderId="0"/>
    <xf numFmtId="0" fontId="12" fillId="0" borderId="0"/>
    <xf numFmtId="0" fontId="2" fillId="0" borderId="0"/>
    <xf numFmtId="0" fontId="14" fillId="0" borderId="0"/>
    <xf numFmtId="0" fontId="1" fillId="0" borderId="0"/>
    <xf numFmtId="0" fontId="15" fillId="0" borderId="0" applyNumberFormat="0" applyFill="0" applyBorder="0" applyAlignment="0" applyProtection="0"/>
    <xf numFmtId="0" fontId="33" fillId="0" borderId="0"/>
  </cellStyleXfs>
  <cellXfs count="335">
    <xf numFmtId="0" fontId="0" fillId="0" borderId="0" xfId="0"/>
    <xf numFmtId="0" fontId="9" fillId="0" borderId="0" xfId="0" applyFont="1"/>
    <xf numFmtId="0" fontId="7" fillId="0" borderId="0" xfId="0" applyFont="1"/>
    <xf numFmtId="0" fontId="4" fillId="0" borderId="0" xfId="0" applyFont="1"/>
    <xf numFmtId="0" fontId="0" fillId="2" borderId="0" xfId="0" applyFill="1"/>
    <xf numFmtId="166" fontId="0" fillId="0" borderId="0" xfId="0" applyNumberFormat="1"/>
    <xf numFmtId="0" fontId="16" fillId="2" borderId="3" xfId="8" applyFont="1" applyFill="1" applyBorder="1" applyAlignment="1">
      <alignment horizontal="center" vertical="center"/>
    </xf>
    <xf numFmtId="0" fontId="17" fillId="0" borderId="0" xfId="0" applyFont="1" applyAlignment="1"/>
    <xf numFmtId="0" fontId="3" fillId="0" borderId="0" xfId="0" applyFont="1"/>
    <xf numFmtId="0" fontId="3" fillId="2" borderId="12" xfId="0" applyFont="1" applyFill="1" applyBorder="1"/>
    <xf numFmtId="0" fontId="3" fillId="0" borderId="13" xfId="0" applyFont="1" applyBorder="1"/>
    <xf numFmtId="166" fontId="3" fillId="0" borderId="13" xfId="0" applyNumberFormat="1" applyFont="1" applyBorder="1"/>
    <xf numFmtId="0" fontId="3" fillId="2" borderId="14" xfId="0" applyFont="1" applyFill="1" applyBorder="1"/>
    <xf numFmtId="0" fontId="9" fillId="0" borderId="0" xfId="0" applyFont="1" applyFill="1" applyAlignment="1">
      <alignment horizontal="left"/>
    </xf>
    <xf numFmtId="0" fontId="20" fillId="0" borderId="27" xfId="0" applyFont="1" applyBorder="1" applyAlignment="1">
      <alignment vertical="center"/>
    </xf>
    <xf numFmtId="0" fontId="19" fillId="0" borderId="0" xfId="0" applyFont="1"/>
    <xf numFmtId="0" fontId="22" fillId="3" borderId="0" xfId="0" applyFont="1" applyFill="1"/>
    <xf numFmtId="0" fontId="22" fillId="0" borderId="0" xfId="0" applyFont="1"/>
    <xf numFmtId="0" fontId="23" fillId="0" borderId="34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168" fontId="24" fillId="0" borderId="27" xfId="0" applyNumberFormat="1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64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9" fillId="0" borderId="23" xfId="0" applyNumberFormat="1" applyFont="1" applyFill="1" applyBorder="1" applyAlignment="1">
      <alignment horizontal="center"/>
    </xf>
    <xf numFmtId="1" fontId="9" fillId="0" borderId="1" xfId="0" applyNumberFormat="1" applyFont="1" applyFill="1" applyBorder="1" applyAlignment="1">
      <alignment horizontal="center"/>
    </xf>
    <xf numFmtId="1" fontId="9" fillId="0" borderId="24" xfId="0" applyNumberFormat="1" applyFont="1" applyFill="1" applyBorder="1" applyAlignment="1">
      <alignment horizontal="center"/>
    </xf>
    <xf numFmtId="1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/>
    </xf>
    <xf numFmtId="1" fontId="9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1" fontId="8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/>
    <xf numFmtId="0" fontId="7" fillId="4" borderId="0" xfId="0" applyFont="1" applyFill="1" applyBorder="1" applyAlignment="1">
      <alignment horizontal="center"/>
    </xf>
    <xf numFmtId="0" fontId="9" fillId="4" borderId="0" xfId="0" applyFont="1" applyFill="1" applyBorder="1" applyAlignment="1"/>
    <xf numFmtId="0" fontId="9" fillId="5" borderId="1" xfId="0" applyFont="1" applyFill="1" applyBorder="1" applyAlignment="1">
      <alignment horizontal="left"/>
    </xf>
    <xf numFmtId="164" fontId="9" fillId="5" borderId="1" xfId="0" applyNumberFormat="1" applyFont="1" applyFill="1" applyBorder="1" applyAlignment="1">
      <alignment horizontal="center" vertical="center"/>
    </xf>
    <xf numFmtId="1" fontId="9" fillId="5" borderId="15" xfId="0" applyNumberFormat="1" applyFont="1" applyFill="1" applyBorder="1" applyAlignment="1">
      <alignment horizontal="center"/>
    </xf>
    <xf numFmtId="0" fontId="9" fillId="5" borderId="25" xfId="0" applyFont="1" applyFill="1" applyBorder="1" applyAlignment="1">
      <alignment horizontal="left"/>
    </xf>
    <xf numFmtId="164" fontId="9" fillId="5" borderId="25" xfId="0" applyNumberFormat="1" applyFont="1" applyFill="1" applyBorder="1" applyAlignment="1">
      <alignment horizontal="center" vertical="center"/>
    </xf>
    <xf numFmtId="1" fontId="9" fillId="5" borderId="26" xfId="0" applyNumberFormat="1" applyFont="1" applyFill="1" applyBorder="1" applyAlignment="1">
      <alignment horizontal="center"/>
    </xf>
    <xf numFmtId="0" fontId="9" fillId="6" borderId="0" xfId="0" applyFont="1" applyFill="1" applyBorder="1" applyAlignment="1"/>
    <xf numFmtId="0" fontId="7" fillId="6" borderId="0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left"/>
    </xf>
    <xf numFmtId="164" fontId="9" fillId="7" borderId="1" xfId="0" applyNumberFormat="1" applyFont="1" applyFill="1" applyBorder="1" applyAlignment="1">
      <alignment horizontal="center" vertical="center"/>
    </xf>
    <xf numFmtId="1" fontId="9" fillId="7" borderId="15" xfId="0" applyNumberFormat="1" applyFont="1" applyFill="1" applyBorder="1" applyAlignment="1">
      <alignment horizontal="center"/>
    </xf>
    <xf numFmtId="0" fontId="9" fillId="3" borderId="0" xfId="0" applyFont="1" applyFill="1" applyBorder="1" applyAlignment="1"/>
    <xf numFmtId="0" fontId="7" fillId="3" borderId="0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left"/>
    </xf>
    <xf numFmtId="164" fontId="9" fillId="8" borderId="1" xfId="0" applyNumberFormat="1" applyFont="1" applyFill="1" applyBorder="1" applyAlignment="1">
      <alignment horizontal="center" vertical="center"/>
    </xf>
    <xf numFmtId="1" fontId="9" fillId="8" borderId="15" xfId="0" applyNumberFormat="1" applyFont="1" applyFill="1" applyBorder="1" applyAlignment="1">
      <alignment horizontal="center"/>
    </xf>
    <xf numFmtId="0" fontId="9" fillId="9" borderId="0" xfId="0" applyFont="1" applyFill="1" applyBorder="1" applyAlignment="1"/>
    <xf numFmtId="0" fontId="7" fillId="9" borderId="0" xfId="0" applyFont="1" applyFill="1" applyBorder="1" applyAlignment="1">
      <alignment horizontal="center"/>
    </xf>
    <xf numFmtId="0" fontId="9" fillId="10" borderId="1" xfId="0" applyFont="1" applyFill="1" applyBorder="1" applyAlignment="1">
      <alignment horizontal="left"/>
    </xf>
    <xf numFmtId="164" fontId="9" fillId="10" borderId="1" xfId="0" applyNumberFormat="1" applyFont="1" applyFill="1" applyBorder="1" applyAlignment="1">
      <alignment horizontal="center" vertical="center"/>
    </xf>
    <xf numFmtId="1" fontId="9" fillId="10" borderId="15" xfId="0" applyNumberFormat="1" applyFont="1" applyFill="1" applyBorder="1" applyAlignment="1">
      <alignment horizontal="center"/>
    </xf>
    <xf numFmtId="0" fontId="24" fillId="0" borderId="27" xfId="0" applyFont="1" applyBorder="1" applyAlignment="1">
      <alignment vertical="center"/>
    </xf>
    <xf numFmtId="0" fontId="24" fillId="0" borderId="28" xfId="0" applyFont="1" applyBorder="1" applyAlignment="1">
      <alignment vertical="center"/>
    </xf>
    <xf numFmtId="0" fontId="4" fillId="3" borderId="0" xfId="0" applyFont="1" applyFill="1"/>
    <xf numFmtId="0" fontId="9" fillId="0" borderId="16" xfId="0" applyFont="1" applyBorder="1" applyAlignment="1">
      <alignment horizontal="center" vertical="center"/>
    </xf>
    <xf numFmtId="0" fontId="9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 vertical="center"/>
    </xf>
    <xf numFmtId="14" fontId="9" fillId="6" borderId="0" xfId="0" applyNumberFormat="1" applyFont="1" applyFill="1" applyBorder="1" applyAlignment="1"/>
    <xf numFmtId="0" fontId="7" fillId="4" borderId="0" xfId="0" applyFont="1" applyFill="1" applyBorder="1" applyAlignment="1">
      <alignment horizontal="center" vertical="center"/>
    </xf>
    <xf numFmtId="1" fontId="7" fillId="4" borderId="0" xfId="0" applyNumberFormat="1" applyFont="1" applyFill="1" applyBorder="1" applyAlignment="1">
      <alignment horizontal="center" vertical="center"/>
    </xf>
    <xf numFmtId="1" fontId="7" fillId="4" borderId="2" xfId="0" applyNumberFormat="1" applyFont="1" applyFill="1" applyBorder="1" applyAlignment="1">
      <alignment horizontal="center" vertical="center"/>
    </xf>
    <xf numFmtId="0" fontId="7" fillId="9" borderId="0" xfId="0" applyFont="1" applyFill="1" applyBorder="1" applyAlignment="1">
      <alignment horizontal="center" vertical="center"/>
    </xf>
    <xf numFmtId="1" fontId="7" fillId="9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1" fontId="7" fillId="3" borderId="0" xfId="0" applyNumberFormat="1" applyFont="1" applyFill="1" applyBorder="1" applyAlignment="1">
      <alignment horizontal="center" vertical="center"/>
    </xf>
    <xf numFmtId="1" fontId="7" fillId="3" borderId="2" xfId="0" applyNumberFormat="1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1" fontId="7" fillId="6" borderId="0" xfId="0" applyNumberFormat="1" applyFont="1" applyFill="1" applyBorder="1" applyAlignment="1">
      <alignment horizontal="center" vertical="center"/>
    </xf>
    <xf numFmtId="1" fontId="7" fillId="6" borderId="2" xfId="0" applyNumberFormat="1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1" fontId="7" fillId="4" borderId="0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2" xfId="0" applyBorder="1"/>
    <xf numFmtId="0" fontId="26" fillId="0" borderId="0" xfId="0" applyFont="1"/>
    <xf numFmtId="0" fontId="12" fillId="0" borderId="0" xfId="0" applyFont="1"/>
    <xf numFmtId="0" fontId="25" fillId="11" borderId="37" xfId="0" applyFont="1" applyFill="1" applyBorder="1" applyAlignment="1">
      <alignment horizontal="center" vertical="center"/>
    </xf>
    <xf numFmtId="1" fontId="23" fillId="0" borderId="34" xfId="0" applyNumberFormat="1" applyFont="1" applyBorder="1" applyAlignment="1">
      <alignment horizontal="center" vertical="center"/>
    </xf>
    <xf numFmtId="1" fontId="0" fillId="0" borderId="0" xfId="0" applyNumberFormat="1"/>
    <xf numFmtId="1" fontId="0" fillId="0" borderId="2" xfId="0" applyNumberFormat="1" applyBorder="1"/>
    <xf numFmtId="1" fontId="12" fillId="0" borderId="0" xfId="0" applyNumberFormat="1" applyFont="1"/>
    <xf numFmtId="1" fontId="7" fillId="3" borderId="0" xfId="0" applyNumberFormat="1" applyFont="1" applyFill="1" applyBorder="1" applyAlignment="1">
      <alignment horizontal="center" vertical="center"/>
    </xf>
    <xf numFmtId="1" fontId="7" fillId="6" borderId="0" xfId="0" applyNumberFormat="1" applyFont="1" applyFill="1" applyBorder="1" applyAlignment="1">
      <alignment horizontal="center" vertical="center"/>
    </xf>
    <xf numFmtId="1" fontId="7" fillId="4" borderId="0" xfId="0" applyNumberFormat="1" applyFont="1" applyFill="1" applyBorder="1" applyAlignment="1">
      <alignment horizontal="center" vertical="center"/>
    </xf>
    <xf numFmtId="0" fontId="27" fillId="4" borderId="22" xfId="0" applyFont="1" applyFill="1" applyBorder="1" applyAlignment="1">
      <alignment horizontal="center" vertical="center"/>
    </xf>
    <xf numFmtId="1" fontId="9" fillId="0" borderId="39" xfId="0" applyNumberFormat="1" applyFont="1" applyFill="1" applyBorder="1" applyAlignment="1">
      <alignment horizontal="center"/>
    </xf>
    <xf numFmtId="1" fontId="9" fillId="0" borderId="40" xfId="0" applyNumberFormat="1" applyFont="1" applyFill="1" applyBorder="1" applyAlignment="1">
      <alignment horizontal="center"/>
    </xf>
    <xf numFmtId="1" fontId="7" fillId="6" borderId="38" xfId="0" applyNumberFormat="1" applyFont="1" applyFill="1" applyBorder="1" applyAlignment="1">
      <alignment horizontal="center" vertical="center"/>
    </xf>
    <xf numFmtId="1" fontId="9" fillId="7" borderId="40" xfId="0" applyNumberFormat="1" applyFont="1" applyFill="1" applyBorder="1" applyAlignment="1">
      <alignment horizontal="center"/>
    </xf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center" vertical="center"/>
    </xf>
    <xf numFmtId="165" fontId="10" fillId="3" borderId="0" xfId="2" applyNumberFormat="1" applyFont="1" applyFill="1" applyAlignment="1">
      <alignment horizontal="right" vertical="center"/>
    </xf>
    <xf numFmtId="1" fontId="8" fillId="3" borderId="0" xfId="0" applyNumberFormat="1" applyFont="1" applyFill="1" applyAlignment="1">
      <alignment horizontal="center"/>
    </xf>
    <xf numFmtId="0" fontId="7" fillId="12" borderId="0" xfId="0" applyFont="1" applyFill="1" applyBorder="1" applyAlignment="1">
      <alignment horizontal="center"/>
    </xf>
    <xf numFmtId="1" fontId="7" fillId="12" borderId="0" xfId="0" applyNumberFormat="1" applyFont="1" applyFill="1" applyBorder="1" applyAlignment="1">
      <alignment horizontal="center" vertical="center"/>
    </xf>
    <xf numFmtId="0" fontId="7" fillId="12" borderId="0" xfId="0" applyFont="1" applyFill="1" applyBorder="1" applyAlignment="1">
      <alignment horizontal="center" vertical="center"/>
    </xf>
    <xf numFmtId="1" fontId="7" fillId="12" borderId="2" xfId="0" applyNumberFormat="1" applyFont="1" applyFill="1" applyBorder="1" applyAlignment="1">
      <alignment horizontal="center" vertical="center"/>
    </xf>
    <xf numFmtId="0" fontId="9" fillId="12" borderId="0" xfId="0" applyFont="1" applyFill="1" applyBorder="1" applyAlignment="1"/>
    <xf numFmtId="0" fontId="9" fillId="12" borderId="41" xfId="0" applyFont="1" applyFill="1" applyBorder="1" applyAlignment="1"/>
    <xf numFmtId="0" fontId="9" fillId="13" borderId="1" xfId="0" applyFont="1" applyFill="1" applyBorder="1" applyAlignment="1">
      <alignment horizontal="left"/>
    </xf>
    <xf numFmtId="164" fontId="9" fillId="13" borderId="1" xfId="0" applyNumberFormat="1" applyFont="1" applyFill="1" applyBorder="1" applyAlignment="1">
      <alignment horizontal="center" vertical="center"/>
    </xf>
    <xf numFmtId="1" fontId="9" fillId="13" borderId="15" xfId="0" applyNumberFormat="1" applyFont="1" applyFill="1" applyBorder="1" applyAlignment="1">
      <alignment horizontal="center"/>
    </xf>
    <xf numFmtId="1" fontId="9" fillId="13" borderId="39" xfId="0" applyNumberFormat="1" applyFont="1" applyFill="1" applyBorder="1" applyAlignment="1">
      <alignment horizontal="center"/>
    </xf>
    <xf numFmtId="1" fontId="9" fillId="13" borderId="1" xfId="0" applyNumberFormat="1" applyFont="1" applyFill="1" applyBorder="1" applyAlignment="1">
      <alignment horizontal="center"/>
    </xf>
    <xf numFmtId="1" fontId="9" fillId="13" borderId="40" xfId="0" applyNumberFormat="1" applyFont="1" applyFill="1" applyBorder="1" applyAlignment="1">
      <alignment horizontal="center"/>
    </xf>
    <xf numFmtId="0" fontId="28" fillId="6" borderId="7" xfId="0" applyFont="1" applyFill="1" applyBorder="1" applyAlignment="1">
      <alignment horizontal="center" vertical="center"/>
    </xf>
    <xf numFmtId="0" fontId="28" fillId="6" borderId="0" xfId="0" applyFont="1" applyFill="1" applyBorder="1" applyAlignment="1">
      <alignment horizontal="center" vertical="center"/>
    </xf>
    <xf numFmtId="0" fontId="28" fillId="6" borderId="38" xfId="0" applyFont="1" applyFill="1" applyBorder="1" applyAlignment="1">
      <alignment horizontal="center" vertical="center"/>
    </xf>
    <xf numFmtId="0" fontId="29" fillId="3" borderId="38" xfId="0" applyFont="1" applyFill="1" applyBorder="1" applyAlignment="1">
      <alignment horizontal="center" vertical="center"/>
    </xf>
    <xf numFmtId="0" fontId="30" fillId="9" borderId="7" xfId="0" applyFont="1" applyFill="1" applyBorder="1" applyAlignment="1">
      <alignment horizontal="center" vertical="center"/>
    </xf>
    <xf numFmtId="0" fontId="30" fillId="9" borderId="0" xfId="0" applyFont="1" applyFill="1" applyBorder="1" applyAlignment="1">
      <alignment horizontal="center" vertical="center"/>
    </xf>
    <xf numFmtId="0" fontId="30" fillId="9" borderId="8" xfId="0" applyFont="1" applyFill="1" applyBorder="1" applyAlignment="1">
      <alignment horizontal="center" vertical="center"/>
    </xf>
    <xf numFmtId="0" fontId="31" fillId="12" borderId="38" xfId="0" applyFont="1" applyFill="1" applyBorder="1" applyAlignment="1">
      <alignment horizontal="center" vertical="center"/>
    </xf>
    <xf numFmtId="0" fontId="7" fillId="14" borderId="0" xfId="0" applyFont="1" applyFill="1" applyBorder="1" applyAlignment="1">
      <alignment horizontal="center"/>
    </xf>
    <xf numFmtId="1" fontId="7" fillId="14" borderId="0" xfId="0" applyNumberFormat="1" applyFont="1" applyFill="1" applyBorder="1" applyAlignment="1">
      <alignment horizontal="center" vertical="center"/>
    </xf>
    <xf numFmtId="0" fontId="7" fillId="14" borderId="0" xfId="0" applyFont="1" applyFill="1" applyBorder="1" applyAlignment="1">
      <alignment horizontal="center" vertical="center"/>
    </xf>
    <xf numFmtId="1" fontId="7" fillId="14" borderId="2" xfId="0" applyNumberFormat="1" applyFont="1" applyFill="1" applyBorder="1" applyAlignment="1">
      <alignment horizontal="center" vertical="center"/>
    </xf>
    <xf numFmtId="1" fontId="7" fillId="14" borderId="44" xfId="0" applyNumberFormat="1" applyFont="1" applyFill="1" applyBorder="1" applyAlignment="1">
      <alignment horizontal="center" vertical="center"/>
    </xf>
    <xf numFmtId="0" fontId="9" fillId="14" borderId="41" xfId="0" applyFont="1" applyFill="1" applyBorder="1" applyAlignment="1"/>
    <xf numFmtId="0" fontId="9" fillId="14" borderId="0" xfId="0" applyFont="1" applyFill="1" applyBorder="1" applyAlignment="1"/>
    <xf numFmtId="0" fontId="9" fillId="15" borderId="1" xfId="0" applyFont="1" applyFill="1" applyBorder="1" applyAlignment="1">
      <alignment horizontal="left"/>
    </xf>
    <xf numFmtId="164" fontId="9" fillId="15" borderId="1" xfId="0" applyNumberFormat="1" applyFont="1" applyFill="1" applyBorder="1" applyAlignment="1">
      <alignment horizontal="center" vertical="center"/>
    </xf>
    <xf numFmtId="1" fontId="9" fillId="15" borderId="15" xfId="0" applyNumberFormat="1" applyFont="1" applyFill="1" applyBorder="1" applyAlignment="1">
      <alignment horizontal="center"/>
    </xf>
    <xf numFmtId="1" fontId="9" fillId="15" borderId="39" xfId="0" applyNumberFormat="1" applyFont="1" applyFill="1" applyBorder="1" applyAlignment="1">
      <alignment horizontal="center"/>
    </xf>
    <xf numFmtId="1" fontId="9" fillId="15" borderId="1" xfId="0" applyNumberFormat="1" applyFont="1" applyFill="1" applyBorder="1" applyAlignment="1">
      <alignment horizontal="center"/>
    </xf>
    <xf numFmtId="1" fontId="9" fillId="15" borderId="40" xfId="0" applyNumberFormat="1" applyFont="1" applyFill="1" applyBorder="1" applyAlignment="1">
      <alignment horizontal="center"/>
    </xf>
    <xf numFmtId="0" fontId="9" fillId="16" borderId="16" xfId="0" applyFont="1" applyFill="1" applyBorder="1" applyAlignment="1">
      <alignment horizontal="center" vertical="center"/>
    </xf>
    <xf numFmtId="0" fontId="9" fillId="16" borderId="1" xfId="0" applyFont="1" applyFill="1" applyBorder="1" applyAlignment="1">
      <alignment horizontal="center" vertical="center"/>
    </xf>
    <xf numFmtId="0" fontId="32" fillId="14" borderId="7" xfId="0" applyFont="1" applyFill="1" applyBorder="1" applyAlignment="1">
      <alignment horizontal="center" vertical="center"/>
    </xf>
    <xf numFmtId="0" fontId="32" fillId="14" borderId="0" xfId="0" applyFont="1" applyFill="1" applyBorder="1" applyAlignment="1">
      <alignment horizontal="center" vertical="center"/>
    </xf>
    <xf numFmtId="0" fontId="32" fillId="14" borderId="38" xfId="0" applyFont="1" applyFill="1" applyBorder="1" applyAlignment="1">
      <alignment horizontal="center" vertical="center"/>
    </xf>
    <xf numFmtId="0" fontId="7" fillId="14" borderId="0" xfId="0" applyFont="1" applyFill="1" applyBorder="1" applyAlignment="1">
      <alignment horizontal="center" vertical="center"/>
    </xf>
    <xf numFmtId="0" fontId="7" fillId="12" borderId="0" xfId="0" applyFont="1" applyFill="1" applyBorder="1" applyAlignment="1">
      <alignment horizontal="center" vertical="center"/>
    </xf>
    <xf numFmtId="0" fontId="7" fillId="9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1" fontId="7" fillId="3" borderId="0" xfId="0" applyNumberFormat="1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1" fontId="7" fillId="6" borderId="0" xfId="0" applyNumberFormat="1" applyFont="1" applyFill="1" applyBorder="1" applyAlignment="1">
      <alignment horizontal="center" vertical="center"/>
    </xf>
    <xf numFmtId="1" fontId="7" fillId="4" borderId="0" xfId="0" applyNumberFormat="1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1" fontId="7" fillId="9" borderId="44" xfId="0" applyNumberFormat="1" applyFont="1" applyFill="1" applyBorder="1" applyAlignment="1">
      <alignment horizontal="center" vertical="center"/>
    </xf>
    <xf numFmtId="1" fontId="7" fillId="9" borderId="2" xfId="0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1" fontId="7" fillId="4" borderId="0" xfId="0" applyNumberFormat="1" applyFont="1" applyFill="1" applyBorder="1" applyAlignment="1">
      <alignment horizontal="center" vertical="center"/>
    </xf>
    <xf numFmtId="1" fontId="7" fillId="14" borderId="0" xfId="0" applyNumberFormat="1" applyFont="1" applyFill="1" applyBorder="1" applyAlignment="1">
      <alignment horizontal="center" vertical="center"/>
    </xf>
    <xf numFmtId="1" fontId="7" fillId="12" borderId="0" xfId="0" applyNumberFormat="1" applyFont="1" applyFill="1" applyBorder="1" applyAlignment="1">
      <alignment horizontal="center" vertical="center"/>
    </xf>
    <xf numFmtId="1" fontId="7" fillId="9" borderId="0" xfId="0" applyNumberFormat="1" applyFont="1" applyFill="1" applyBorder="1" applyAlignment="1">
      <alignment horizontal="center" vertical="center"/>
    </xf>
    <xf numFmtId="1" fontId="7" fillId="3" borderId="0" xfId="0" applyNumberFormat="1" applyFont="1" applyFill="1" applyBorder="1" applyAlignment="1">
      <alignment horizontal="center" vertical="center"/>
    </xf>
    <xf numFmtId="1" fontId="7" fillId="6" borderId="0" xfId="0" applyNumberFormat="1" applyFont="1" applyFill="1" applyBorder="1" applyAlignment="1">
      <alignment horizontal="center" vertical="center"/>
    </xf>
    <xf numFmtId="1" fontId="7" fillId="4" borderId="0" xfId="0" applyNumberFormat="1" applyFont="1" applyFill="1" applyBorder="1" applyAlignment="1">
      <alignment horizontal="center" vertical="center"/>
    </xf>
    <xf numFmtId="167" fontId="7" fillId="3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/>
    <xf numFmtId="167" fontId="7" fillId="3" borderId="0" xfId="0" applyNumberFormat="1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1" fontId="7" fillId="6" borderId="0" xfId="0" applyNumberFormat="1" applyFont="1" applyFill="1" applyBorder="1" applyAlignment="1">
      <alignment horizontal="center" vertical="center"/>
    </xf>
    <xf numFmtId="167" fontId="7" fillId="3" borderId="0" xfId="0" applyNumberFormat="1" applyFont="1" applyFill="1" applyBorder="1" applyAlignment="1">
      <alignment horizontal="center" vertical="center"/>
    </xf>
    <xf numFmtId="0" fontId="9" fillId="17" borderId="1" xfId="0" applyFont="1" applyFill="1" applyBorder="1" applyAlignment="1">
      <alignment horizontal="left"/>
    </xf>
    <xf numFmtId="164" fontId="9" fillId="17" borderId="1" xfId="0" applyNumberFormat="1" applyFont="1" applyFill="1" applyBorder="1" applyAlignment="1">
      <alignment horizontal="center" vertical="center"/>
    </xf>
    <xf numFmtId="1" fontId="9" fillId="17" borderId="15" xfId="0" applyNumberFormat="1" applyFont="1" applyFill="1" applyBorder="1" applyAlignment="1">
      <alignment horizontal="center"/>
    </xf>
    <xf numFmtId="1" fontId="9" fillId="17" borderId="39" xfId="0" applyNumberFormat="1" applyFont="1" applyFill="1" applyBorder="1" applyAlignment="1">
      <alignment horizontal="center"/>
    </xf>
    <xf numFmtId="1" fontId="9" fillId="17" borderId="1" xfId="0" applyNumberFormat="1" applyFont="1" applyFill="1" applyBorder="1" applyAlignment="1">
      <alignment horizontal="center"/>
    </xf>
    <xf numFmtId="1" fontId="9" fillId="17" borderId="40" xfId="0" applyNumberFormat="1" applyFont="1" applyFill="1" applyBorder="1" applyAlignment="1">
      <alignment horizontal="center"/>
    </xf>
    <xf numFmtId="0" fontId="9" fillId="17" borderId="16" xfId="0" applyFont="1" applyFill="1" applyBorder="1" applyAlignment="1">
      <alignment horizontal="center" vertical="center"/>
    </xf>
    <xf numFmtId="0" fontId="9" fillId="17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left"/>
    </xf>
    <xf numFmtId="164" fontId="9" fillId="9" borderId="1" xfId="0" applyNumberFormat="1" applyFont="1" applyFill="1" applyBorder="1" applyAlignment="1">
      <alignment horizontal="center" vertical="center"/>
    </xf>
    <xf numFmtId="1" fontId="9" fillId="9" borderId="15" xfId="0" applyNumberFormat="1" applyFont="1" applyFill="1" applyBorder="1" applyAlignment="1">
      <alignment horizontal="center"/>
    </xf>
    <xf numFmtId="1" fontId="9" fillId="9" borderId="39" xfId="0" applyNumberFormat="1" applyFont="1" applyFill="1" applyBorder="1" applyAlignment="1">
      <alignment horizontal="center"/>
    </xf>
    <xf numFmtId="1" fontId="9" fillId="9" borderId="1" xfId="0" applyNumberFormat="1" applyFont="1" applyFill="1" applyBorder="1" applyAlignment="1">
      <alignment horizontal="center"/>
    </xf>
    <xf numFmtId="1" fontId="9" fillId="9" borderId="40" xfId="0" applyNumberFormat="1" applyFont="1" applyFill="1" applyBorder="1" applyAlignment="1">
      <alignment horizontal="center"/>
    </xf>
    <xf numFmtId="0" fontId="9" fillId="9" borderId="16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/>
    </xf>
    <xf numFmtId="164" fontId="9" fillId="3" borderId="1" xfId="0" applyNumberFormat="1" applyFont="1" applyFill="1" applyBorder="1" applyAlignment="1">
      <alignment horizontal="center" vertical="center"/>
    </xf>
    <xf numFmtId="1" fontId="9" fillId="3" borderId="15" xfId="0" applyNumberFormat="1" applyFont="1" applyFill="1" applyBorder="1" applyAlignment="1">
      <alignment horizontal="center"/>
    </xf>
    <xf numFmtId="1" fontId="9" fillId="3" borderId="39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1" fontId="9" fillId="3" borderId="40" xfId="0" applyNumberFormat="1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left"/>
    </xf>
    <xf numFmtId="164" fontId="9" fillId="6" borderId="1" xfId="0" applyNumberFormat="1" applyFont="1" applyFill="1" applyBorder="1" applyAlignment="1">
      <alignment horizontal="center" vertical="center"/>
    </xf>
    <xf numFmtId="1" fontId="9" fillId="6" borderId="15" xfId="0" applyNumberFormat="1" applyFont="1" applyFill="1" applyBorder="1" applyAlignment="1">
      <alignment horizontal="center"/>
    </xf>
    <xf numFmtId="1" fontId="9" fillId="6" borderId="39" xfId="0" applyNumberFormat="1" applyFont="1" applyFill="1" applyBorder="1" applyAlignment="1">
      <alignment horizontal="center"/>
    </xf>
    <xf numFmtId="1" fontId="9" fillId="6" borderId="1" xfId="0" applyNumberFormat="1" applyFont="1" applyFill="1" applyBorder="1" applyAlignment="1">
      <alignment horizontal="center"/>
    </xf>
    <xf numFmtId="1" fontId="9" fillId="6" borderId="40" xfId="0" applyNumberFormat="1" applyFont="1" applyFill="1" applyBorder="1" applyAlignment="1">
      <alignment horizontal="center"/>
    </xf>
    <xf numFmtId="0" fontId="9" fillId="6" borderId="16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/>
    </xf>
    <xf numFmtId="164" fontId="9" fillId="4" borderId="1" xfId="0" applyNumberFormat="1" applyFont="1" applyFill="1" applyBorder="1" applyAlignment="1">
      <alignment horizontal="center" vertical="center"/>
    </xf>
    <xf numFmtId="1" fontId="9" fillId="4" borderId="15" xfId="0" applyNumberFormat="1" applyFont="1" applyFill="1" applyBorder="1" applyAlignment="1">
      <alignment horizontal="center"/>
    </xf>
    <xf numFmtId="1" fontId="9" fillId="4" borderId="23" xfId="0" applyNumberFormat="1" applyFont="1" applyFill="1" applyBorder="1" applyAlignment="1">
      <alignment horizontal="center"/>
    </xf>
    <xf numFmtId="1" fontId="9" fillId="4" borderId="1" xfId="0" applyNumberFormat="1" applyFont="1" applyFill="1" applyBorder="1" applyAlignment="1">
      <alignment horizontal="center"/>
    </xf>
    <xf numFmtId="1" fontId="9" fillId="4" borderId="24" xfId="0" applyNumberFormat="1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31" fillId="12" borderId="44" xfId="0" applyFont="1" applyFill="1" applyBorder="1" applyAlignment="1">
      <alignment horizontal="center" vertical="center"/>
    </xf>
    <xf numFmtId="0" fontId="31" fillId="12" borderId="2" xfId="0" applyFont="1" applyFill="1" applyBorder="1" applyAlignment="1">
      <alignment horizontal="center" vertical="center"/>
    </xf>
    <xf numFmtId="0" fontId="29" fillId="3" borderId="44" xfId="0" applyFont="1" applyFill="1" applyBorder="1" applyAlignment="1">
      <alignment horizontal="center" vertical="center"/>
    </xf>
    <xf numFmtId="0" fontId="29" fillId="3" borderId="2" xfId="0" applyFont="1" applyFill="1" applyBorder="1" applyAlignment="1">
      <alignment horizontal="center" vertical="center"/>
    </xf>
    <xf numFmtId="0" fontId="27" fillId="4" borderId="36" xfId="0" applyFont="1" applyFill="1" applyBorder="1" applyAlignment="1">
      <alignment horizontal="center" vertical="center"/>
    </xf>
    <xf numFmtId="0" fontId="27" fillId="4" borderId="2" xfId="0" applyFont="1" applyFill="1" applyBorder="1" applyAlignment="1">
      <alignment horizontal="center" vertical="center"/>
    </xf>
    <xf numFmtId="167" fontId="7" fillId="3" borderId="0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/>
    </xf>
    <xf numFmtId="164" fontId="7" fillId="5" borderId="1" xfId="0" applyNumberFormat="1" applyFont="1" applyFill="1" applyBorder="1" applyAlignment="1">
      <alignment horizontal="center" vertical="center"/>
    </xf>
    <xf numFmtId="1" fontId="7" fillId="5" borderId="15" xfId="0" applyNumberFormat="1" applyFont="1" applyFill="1" applyBorder="1" applyAlignment="1">
      <alignment horizontal="center"/>
    </xf>
    <xf numFmtId="1" fontId="7" fillId="0" borderId="23" xfId="0" applyNumberFormat="1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1" fontId="7" fillId="0" borderId="24" xfId="0" applyNumberFormat="1" applyFont="1" applyFill="1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left"/>
    </xf>
    <xf numFmtId="164" fontId="7" fillId="7" borderId="1" xfId="0" applyNumberFormat="1" applyFont="1" applyFill="1" applyBorder="1" applyAlignment="1">
      <alignment horizontal="center" vertical="center"/>
    </xf>
    <xf numFmtId="1" fontId="7" fillId="7" borderId="40" xfId="0" applyNumberFormat="1" applyFont="1" applyFill="1" applyBorder="1" applyAlignment="1">
      <alignment horizontal="center"/>
    </xf>
    <xf numFmtId="1" fontId="7" fillId="0" borderId="39" xfId="0" applyNumberFormat="1" applyFont="1" applyFill="1" applyBorder="1" applyAlignment="1">
      <alignment horizontal="center"/>
    </xf>
    <xf numFmtId="1" fontId="7" fillId="0" borderId="40" xfId="0" applyNumberFormat="1" applyFont="1" applyFill="1" applyBorder="1" applyAlignment="1">
      <alignment horizontal="center"/>
    </xf>
    <xf numFmtId="0" fontId="7" fillId="6" borderId="0" xfId="0" applyFont="1" applyFill="1" applyBorder="1" applyAlignment="1"/>
    <xf numFmtId="1" fontId="7" fillId="7" borderId="15" xfId="0" applyNumberFormat="1" applyFont="1" applyFill="1" applyBorder="1" applyAlignment="1">
      <alignment horizontal="center"/>
    </xf>
    <xf numFmtId="0" fontId="7" fillId="8" borderId="1" xfId="0" applyFont="1" applyFill="1" applyBorder="1" applyAlignment="1">
      <alignment horizontal="left"/>
    </xf>
    <xf numFmtId="164" fontId="7" fillId="8" borderId="1" xfId="0" applyNumberFormat="1" applyFont="1" applyFill="1" applyBorder="1" applyAlignment="1">
      <alignment horizontal="center" vertical="center"/>
    </xf>
    <xf numFmtId="1" fontId="7" fillId="8" borderId="15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1" fontId="7" fillId="0" borderId="16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7" fillId="10" borderId="1" xfId="0" applyFont="1" applyFill="1" applyBorder="1" applyAlignment="1">
      <alignment horizontal="left"/>
    </xf>
    <xf numFmtId="164" fontId="7" fillId="10" borderId="1" xfId="0" applyNumberFormat="1" applyFont="1" applyFill="1" applyBorder="1" applyAlignment="1">
      <alignment horizontal="center" vertical="center"/>
    </xf>
    <xf numFmtId="1" fontId="7" fillId="10" borderId="15" xfId="0" applyNumberFormat="1" applyFont="1" applyFill="1" applyBorder="1" applyAlignment="1">
      <alignment horizontal="center"/>
    </xf>
    <xf numFmtId="0" fontId="7" fillId="0" borderId="45" xfId="0" applyFont="1" applyBorder="1" applyAlignment="1">
      <alignment horizontal="center" vertical="center"/>
    </xf>
    <xf numFmtId="0" fontId="7" fillId="9" borderId="0" xfId="0" applyFont="1" applyFill="1" applyBorder="1" applyAlignment="1"/>
    <xf numFmtId="0" fontId="7" fillId="13" borderId="1" xfId="0" applyFont="1" applyFill="1" applyBorder="1" applyAlignment="1">
      <alignment horizontal="left"/>
    </xf>
    <xf numFmtId="164" fontId="7" fillId="13" borderId="1" xfId="0" applyNumberFormat="1" applyFont="1" applyFill="1" applyBorder="1" applyAlignment="1">
      <alignment horizontal="center" vertical="center"/>
    </xf>
    <xf numFmtId="1" fontId="7" fillId="13" borderId="15" xfId="0" applyNumberFormat="1" applyFont="1" applyFill="1" applyBorder="1" applyAlignment="1">
      <alignment horizontal="center"/>
    </xf>
    <xf numFmtId="1" fontId="7" fillId="13" borderId="46" xfId="0" applyNumberFormat="1" applyFont="1" applyFill="1" applyBorder="1" applyAlignment="1">
      <alignment horizontal="center"/>
    </xf>
    <xf numFmtId="1" fontId="7" fillId="13" borderId="45" xfId="0" applyNumberFormat="1" applyFont="1" applyFill="1" applyBorder="1" applyAlignment="1">
      <alignment horizontal="center"/>
    </xf>
    <xf numFmtId="1" fontId="7" fillId="13" borderId="47" xfId="0" applyNumberFormat="1" applyFont="1" applyFill="1" applyBorder="1" applyAlignment="1">
      <alignment horizontal="center"/>
    </xf>
    <xf numFmtId="0" fontId="7" fillId="12" borderId="0" xfId="0" applyFont="1" applyFill="1" applyBorder="1" applyAlignment="1"/>
    <xf numFmtId="0" fontId="18" fillId="2" borderId="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14" borderId="8" xfId="0" applyFont="1" applyFill="1" applyBorder="1" applyAlignment="1">
      <alignment horizontal="center" vertical="center"/>
    </xf>
    <xf numFmtId="0" fontId="7" fillId="14" borderId="6" xfId="0" applyFont="1" applyFill="1" applyBorder="1" applyAlignment="1">
      <alignment horizontal="center" vertical="center"/>
    </xf>
    <xf numFmtId="167" fontId="7" fillId="14" borderId="0" xfId="0" applyNumberFormat="1" applyFont="1" applyFill="1" applyBorder="1" applyAlignment="1">
      <alignment horizontal="center" vertical="center"/>
    </xf>
    <xf numFmtId="0" fontId="7" fillId="14" borderId="4" xfId="0" applyFont="1" applyFill="1" applyBorder="1" applyAlignment="1">
      <alignment horizontal="center" vertical="center"/>
    </xf>
    <xf numFmtId="0" fontId="7" fillId="14" borderId="7" xfId="0" applyFont="1" applyFill="1" applyBorder="1" applyAlignment="1">
      <alignment horizontal="center" vertical="center"/>
    </xf>
    <xf numFmtId="0" fontId="7" fillId="14" borderId="5" xfId="0" applyFont="1" applyFill="1" applyBorder="1" applyAlignment="1">
      <alignment horizontal="center" vertical="center"/>
    </xf>
    <xf numFmtId="0" fontId="7" fillId="14" borderId="0" xfId="0" applyFont="1" applyFill="1" applyBorder="1" applyAlignment="1">
      <alignment horizontal="center" vertical="center"/>
    </xf>
    <xf numFmtId="0" fontId="7" fillId="14" borderId="0" xfId="0" applyFont="1" applyFill="1" applyBorder="1" applyAlignment="1">
      <alignment horizontal="center" vertical="center" textRotation="255"/>
    </xf>
    <xf numFmtId="1" fontId="7" fillId="14" borderId="5" xfId="0" applyNumberFormat="1" applyFont="1" applyFill="1" applyBorder="1" applyAlignment="1">
      <alignment horizontal="center" vertical="center"/>
    </xf>
    <xf numFmtId="1" fontId="7" fillId="14" borderId="0" xfId="0" applyNumberFormat="1" applyFont="1" applyFill="1" applyBorder="1" applyAlignment="1">
      <alignment horizontal="center" vertical="center"/>
    </xf>
    <xf numFmtId="167" fontId="7" fillId="12" borderId="0" xfId="0" applyNumberFormat="1" applyFont="1" applyFill="1" applyBorder="1" applyAlignment="1">
      <alignment horizontal="center" vertical="center"/>
    </xf>
    <xf numFmtId="0" fontId="7" fillId="12" borderId="0" xfId="0" applyFont="1" applyFill="1" applyBorder="1" applyAlignment="1">
      <alignment horizontal="center" vertical="center" textRotation="255"/>
    </xf>
    <xf numFmtId="0" fontId="7" fillId="12" borderId="4" xfId="0" applyFont="1" applyFill="1" applyBorder="1" applyAlignment="1">
      <alignment horizontal="center" vertical="center"/>
    </xf>
    <xf numFmtId="0" fontId="7" fillId="12" borderId="7" xfId="0" applyFont="1" applyFill="1" applyBorder="1" applyAlignment="1">
      <alignment horizontal="center" vertical="center"/>
    </xf>
    <xf numFmtId="0" fontId="7" fillId="12" borderId="0" xfId="0" applyFont="1" applyFill="1" applyBorder="1" applyAlignment="1">
      <alignment horizontal="center" vertical="center"/>
    </xf>
    <xf numFmtId="0" fontId="7" fillId="12" borderId="5" xfId="0" applyFont="1" applyFill="1" applyBorder="1" applyAlignment="1">
      <alignment horizontal="center" vertical="center"/>
    </xf>
    <xf numFmtId="1" fontId="7" fillId="12" borderId="5" xfId="0" applyNumberFormat="1" applyFont="1" applyFill="1" applyBorder="1" applyAlignment="1">
      <alignment horizontal="center" vertical="center"/>
    </xf>
    <xf numFmtId="1" fontId="7" fillId="12" borderId="0" xfId="0" applyNumberFormat="1" applyFont="1" applyFill="1" applyBorder="1" applyAlignment="1">
      <alignment horizontal="center" vertical="center"/>
    </xf>
    <xf numFmtId="0" fontId="7" fillId="12" borderId="6" xfId="0" applyFont="1" applyFill="1" applyBorder="1" applyAlignment="1">
      <alignment horizontal="center" vertical="center"/>
    </xf>
    <xf numFmtId="0" fontId="7" fillId="12" borderId="8" xfId="0" applyFont="1" applyFill="1" applyBorder="1" applyAlignment="1">
      <alignment horizontal="center" vertical="center"/>
    </xf>
    <xf numFmtId="167" fontId="7" fillId="9" borderId="0" xfId="0" applyNumberFormat="1" applyFont="1" applyFill="1" applyBorder="1" applyAlignment="1">
      <alignment horizontal="center" vertical="center"/>
    </xf>
    <xf numFmtId="0" fontId="7" fillId="9" borderId="0" xfId="0" applyFont="1" applyFill="1" applyBorder="1" applyAlignment="1">
      <alignment horizontal="center" vertical="center" textRotation="255"/>
    </xf>
    <xf numFmtId="0" fontId="7" fillId="9" borderId="4" xfId="0" applyFon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7" fillId="9" borderId="0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1" fontId="7" fillId="9" borderId="5" xfId="0" applyNumberFormat="1" applyFont="1" applyFill="1" applyBorder="1" applyAlignment="1">
      <alignment horizontal="center" vertical="center"/>
    </xf>
    <xf numFmtId="1" fontId="7" fillId="9" borderId="0" xfId="0" applyNumberFormat="1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167" fontId="7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textRotation="255"/>
    </xf>
    <xf numFmtId="0" fontId="7" fillId="3" borderId="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1" fontId="7" fillId="3" borderId="5" xfId="0" applyNumberFormat="1" applyFont="1" applyFill="1" applyBorder="1" applyAlignment="1">
      <alignment horizontal="center" vertical="center"/>
    </xf>
    <xf numFmtId="1" fontId="7" fillId="3" borderId="0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167" fontId="7" fillId="6" borderId="0" xfId="0" applyNumberFormat="1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center" vertical="center" textRotation="255"/>
    </xf>
    <xf numFmtId="0" fontId="7" fillId="6" borderId="4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1" fontId="7" fillId="6" borderId="5" xfId="0" applyNumberFormat="1" applyFont="1" applyFill="1" applyBorder="1" applyAlignment="1">
      <alignment horizontal="center" vertical="center"/>
    </xf>
    <xf numFmtId="1" fontId="7" fillId="6" borderId="0" xfId="0" applyNumberFormat="1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1" fontId="7" fillId="6" borderId="6" xfId="0" applyNumberFormat="1" applyFont="1" applyFill="1" applyBorder="1" applyAlignment="1">
      <alignment horizontal="center" vertical="center"/>
    </xf>
    <xf numFmtId="1" fontId="7" fillId="6" borderId="8" xfId="0" applyNumberFormat="1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167" fontId="7" fillId="4" borderId="0" xfId="0" applyNumberFormat="1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 textRotation="255"/>
    </xf>
    <xf numFmtId="0" fontId="7" fillId="4" borderId="18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1" fontId="7" fillId="4" borderId="5" xfId="0" applyNumberFormat="1" applyFont="1" applyFill="1" applyBorder="1" applyAlignment="1">
      <alignment horizontal="center" vertical="center"/>
    </xf>
    <xf numFmtId="1" fontId="7" fillId="4" borderId="0" xfId="0" applyNumberFormat="1" applyFont="1" applyFill="1" applyBorder="1" applyAlignment="1">
      <alignment horizontal="center" vertical="center"/>
    </xf>
    <xf numFmtId="1" fontId="7" fillId="4" borderId="18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16" fontId="21" fillId="0" borderId="28" xfId="0" applyNumberFormat="1" applyFont="1" applyBorder="1" applyAlignment="1">
      <alignment horizontal="center"/>
    </xf>
    <xf numFmtId="0" fontId="21" fillId="0" borderId="28" xfId="0" applyFont="1" applyBorder="1" applyAlignment="1">
      <alignment horizontal="center"/>
    </xf>
    <xf numFmtId="0" fontId="21" fillId="0" borderId="30" xfId="0" applyFont="1" applyBorder="1" applyAlignment="1">
      <alignment horizontal="center"/>
    </xf>
    <xf numFmtId="0" fontId="20" fillId="0" borderId="3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16" fontId="21" fillId="0" borderId="27" xfId="0" applyNumberFormat="1" applyFont="1" applyBorder="1" applyAlignment="1">
      <alignment horizontal="center"/>
    </xf>
    <xf numFmtId="16" fontId="21" fillId="0" borderId="30" xfId="0" applyNumberFormat="1" applyFont="1" applyBorder="1" applyAlignment="1">
      <alignment horizontal="center"/>
    </xf>
    <xf numFmtId="0" fontId="20" fillId="0" borderId="42" xfId="0" applyFont="1" applyBorder="1" applyAlignment="1">
      <alignment horizontal="center" vertical="center"/>
    </xf>
  </cellXfs>
  <cellStyles count="10">
    <cellStyle name="Excel Built-in Normal" xfId="1" xr:uid="{00000000-0005-0000-0000-000000000000}"/>
    <cellStyle name="Hyperlink" xfId="8" builtinId="8"/>
    <cellStyle name="Normal" xfId="0" builtinId="0"/>
    <cellStyle name="Normal 2" xfId="2" xr:uid="{00000000-0005-0000-0000-000002000000}"/>
    <cellStyle name="Normal 2 2" xfId="3" xr:uid="{00000000-0005-0000-0000-000003000000}"/>
    <cellStyle name="Normal 2 3" xfId="7" xr:uid="{EA2938E5-3C51-4C0B-B4BE-7EAE035B50F5}"/>
    <cellStyle name="Normal 3" xfId="4" xr:uid="{812077FF-5E30-4225-80D7-824884A7FDF8}"/>
    <cellStyle name="Normal 4" xfId="5" xr:uid="{847C4420-5FFA-4B0D-86A7-9F938CD3B6E7}"/>
    <cellStyle name="Normal 5" xfId="6" xr:uid="{4B775EA7-2F1B-44C1-8D12-94EF77AC2B30}"/>
    <cellStyle name="Normal 6" xfId="9" xr:uid="{036C1178-E7F6-4389-ADCA-3ED5F45EAC23}"/>
  </cellStyles>
  <dxfs count="98"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fgColor indexed="64"/>
          <bgColor rgb="FFFFC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numFmt numFmtId="166" formatCode="yyyy\-mm\-d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ill>
        <patternFill patternType="solid">
          <fgColor indexed="64"/>
          <bgColor rgb="FFFFC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numFmt numFmtId="166" formatCode="yyyy\-mm\-d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/>
        <bottom style="thin">
          <color indexed="64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B9B"/>
      <color rgb="FFFF2F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sheetMetadata" Target="metadata.xml"/><Relationship Id="rId8" Type="http://schemas.openxmlformats.org/officeDocument/2006/relationships/worksheet" Target="worksheets/sheet8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33CDFE1-887F-46C7-90D1-BF53D8C62985}" name="Table1" displayName="Table1" ref="B5:P130" headerRowCount="0" totalsRowCount="1">
  <tableColumns count="15">
    <tableColumn id="1" xr3:uid="{7428CE76-71F8-4D46-B636-3BC13133E176}" name="Column1" headerRowDxfId="97"/>
    <tableColumn id="7" xr3:uid="{71909A3F-96EB-43C2-866A-E6AE2705F9CC}" name="Column7" headerRowDxfId="96"/>
    <tableColumn id="2" xr3:uid="{1DBFF4E4-7C35-4924-AB0F-9CD101AA4F42}" name="Column2" headerRowDxfId="95"/>
    <tableColumn id="3" xr3:uid="{C8646721-AEA7-4EC2-8D7C-5BDCE74F365E}" name="Column3" headerRowDxfId="94"/>
    <tableColumn id="4" xr3:uid="{93F2FEE3-1817-4BA2-B1F5-B0D499C107AD}" name="Column4" headerRowDxfId="93"/>
    <tableColumn id="5" xr3:uid="{07C783B2-12D5-4156-943E-B585C2BE93CF}" name="Column5" headerRowDxfId="92"/>
    <tableColumn id="6" xr3:uid="{291777F8-CDF2-4153-A9A5-B5F7D48D3E59}" name="Column6" headerRowDxfId="91"/>
    <tableColumn id="8" xr3:uid="{DA2FAAF1-7386-471B-9D3B-199BEB494671}" name="Column8" headerRowDxfId="90"/>
    <tableColumn id="9" xr3:uid="{F016DAEB-EC55-4B40-AC9D-7A9FF57D4B2E}" name="Column9" headerRowDxfId="89"/>
    <tableColumn id="13" xr3:uid="{CA238DFC-E3CF-409B-A25E-5D39D1B8FA2A}" name="Column13" headerRowDxfId="88"/>
    <tableColumn id="14" xr3:uid="{63351E5B-0E09-4985-A1B5-878525E23936}" name="Column14" headerRowDxfId="87"/>
    <tableColumn id="20" xr3:uid="{9736AB93-93C2-4246-A12E-989D9493A164}" name="Column20" headerRowDxfId="86"/>
    <tableColumn id="22" xr3:uid="{0BA12C6E-2A4C-48E2-8405-D88691B64330}" name="Column22" headerRowDxfId="85"/>
    <tableColumn id="23" xr3:uid="{24E13D2D-0AFC-4F70-A702-FC500CC0D120}" name="Column23" headerRowDxfId="84">
      <calculatedColumnFormula>IF(N7=1,7,IF(N7=2,6,IF(N7=3,5,IF(N7=4,4,IF(N7=5,3,IF(N7=6,2,IF(N7&gt;=6,1,0)))))))</calculatedColumnFormula>
    </tableColumn>
    <tableColumn id="10" xr3:uid="{E6FA9034-D45F-4B6C-9AD8-FAF5F83EAE95}" name="Column10" headerRowDxfId="8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85189B8-EF3D-46B5-8C37-3B1C4734D84C}" name="Table27137" displayName="Table27137" ref="B7:K1048576" headerRowCount="0" totalsRowShown="0">
  <tableColumns count="10">
    <tableColumn id="1" xr3:uid="{86158F49-E1FE-4B23-838F-D909CAE3E664}" name="Column1" headerRowDxfId="82"/>
    <tableColumn id="2" xr3:uid="{2186E9D0-BC4B-46D3-802A-20ADB622CDE2}" name="Column2" headerRowDxfId="81"/>
    <tableColumn id="3" xr3:uid="{189385F2-BE2D-4FF9-8DD9-C720D0478044}" name="Column3" headerRowDxfId="80"/>
    <tableColumn id="4" xr3:uid="{5AF9CEE1-9A16-4889-A970-567B88E23813}" name="Column4" headerRowDxfId="79"/>
    <tableColumn id="5" xr3:uid="{B0039546-DCD6-49E4-AC78-DF21F57C785D}" name="Column5" headerRowDxfId="78" dataDxfId="77"/>
    <tableColumn id="6" xr3:uid="{AF79853D-3C75-418C-8B9C-05CAAC4A9B01}" name="Column6" headerRowDxfId="76"/>
    <tableColumn id="10" xr3:uid="{7D9DA681-24A2-46F7-8E2D-C5A287DE86BF}" name="Column10" headerRowDxfId="75"/>
    <tableColumn id="14" xr3:uid="{5278FCA2-84F7-4BF7-A94A-1096FB7593CB}" name="Column14" headerRowDxfId="74"/>
    <tableColumn id="20" xr3:uid="{5EDF10DD-3E3B-4268-8597-23EDD555FCFD}" name="Column20" headerRowDxfId="73"/>
    <tableColumn id="21" xr3:uid="{64C2FCE1-3193-4B98-80CC-55FB71F0971A}" name="Column21" headerRowDxfId="72" dataDxfId="71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23BE9B9-972E-49C5-878B-1C0E5E41925B}" name="Table271372" displayName="Table271372" ref="B7:K1048576" headerRowCount="0" totalsRowShown="0">
  <tableColumns count="10">
    <tableColumn id="1" xr3:uid="{9E4EBE76-1C68-4B01-877E-D15CFC75F4BA}" name="Column1" headerRowDxfId="70"/>
    <tableColumn id="2" xr3:uid="{57CB1580-BC2E-4585-85EC-57EEAA852D15}" name="Column2" headerRowDxfId="69"/>
    <tableColumn id="3" xr3:uid="{FC67E292-031A-48B3-82B2-DFD315BDD947}" name="Column3" headerRowDxfId="68"/>
    <tableColumn id="4" xr3:uid="{4D99F893-C16F-4BE1-9929-B356D77FB295}" name="Column4" headerRowDxfId="67"/>
    <tableColumn id="5" xr3:uid="{4689A2C4-936C-4E5C-BBAA-6CADC66D291A}" name="Column5" headerRowDxfId="66" dataDxfId="65"/>
    <tableColumn id="6" xr3:uid="{77526189-E6E0-480E-A210-1D4A7C37B3C9}" name="Column6" headerRowDxfId="64"/>
    <tableColumn id="10" xr3:uid="{1B6CEC31-B77B-4BD2-AF84-FEACBF9BAD5A}" name="Column10" headerRowDxfId="63"/>
    <tableColumn id="14" xr3:uid="{FE6272C4-3CC5-4E21-B2F0-E196244626B1}" name="Column14" headerRowDxfId="62"/>
    <tableColumn id="20" xr3:uid="{5B72B707-5638-43BC-9451-EC57A3DDFA98}" name="Column20" headerRowDxfId="61"/>
    <tableColumn id="21" xr3:uid="{103486A6-2D19-4F68-A795-4228F092522A}" name="Column21" headerRowDxfId="60" dataDxfId="59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ponyclubwa.asn.au/sport-leaderboard-rider-registration/" TargetMode="External"/><Relationship Id="rId1" Type="http://schemas.openxmlformats.org/officeDocument/2006/relationships/hyperlink" Target="https://www.ponyclubwa.asn.au/wp-content/uploads/2020/08/2020-Pony-Club-WA-Sports-Leaderboards-Club-and-Rider-Information-Updated.pdf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9BFD3-E744-4431-947E-9B3554D750BD}">
  <dimension ref="A1:U59"/>
  <sheetViews>
    <sheetView zoomScaleNormal="100" zoomScalePageLayoutView="50" workbookViewId="0">
      <selection sqref="A1:U59"/>
    </sheetView>
  </sheetViews>
  <sheetFormatPr defaultRowHeight="12.75" x14ac:dyDescent="0.2"/>
  <sheetData>
    <row r="1" spans="1:21" ht="12.75" customHeight="1" x14ac:dyDescent="0.2">
      <c r="A1" s="245" t="s">
        <v>1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7"/>
    </row>
    <row r="2" spans="1:21" ht="12.75" customHeight="1" x14ac:dyDescent="0.2">
      <c r="A2" s="248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50"/>
    </row>
    <row r="3" spans="1:21" ht="12.75" customHeight="1" x14ac:dyDescent="0.2">
      <c r="A3" s="248"/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0"/>
    </row>
    <row r="4" spans="1:21" ht="12.75" customHeight="1" x14ac:dyDescent="0.2">
      <c r="A4" s="248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50"/>
    </row>
    <row r="5" spans="1:21" ht="12.75" customHeight="1" x14ac:dyDescent="0.2">
      <c r="A5" s="248"/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50"/>
    </row>
    <row r="6" spans="1:21" ht="12.75" customHeight="1" x14ac:dyDescent="0.2">
      <c r="A6" s="248"/>
      <c r="B6" s="249"/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49"/>
      <c r="R6" s="249"/>
      <c r="S6" s="249"/>
      <c r="T6" s="249"/>
      <c r="U6" s="250"/>
    </row>
    <row r="7" spans="1:21" ht="12.75" customHeight="1" x14ac:dyDescent="0.2">
      <c r="A7" s="248"/>
      <c r="B7" s="249"/>
      <c r="C7" s="249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50"/>
    </row>
    <row r="8" spans="1:21" ht="12.75" customHeight="1" x14ac:dyDescent="0.2">
      <c r="A8" s="248"/>
      <c r="B8" s="249"/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50"/>
    </row>
    <row r="9" spans="1:21" ht="12.75" customHeight="1" x14ac:dyDescent="0.2">
      <c r="A9" s="248"/>
      <c r="B9" s="249"/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50"/>
    </row>
    <row r="10" spans="1:21" ht="12.75" customHeight="1" x14ac:dyDescent="0.2">
      <c r="A10" s="248"/>
      <c r="B10" s="249"/>
      <c r="C10" s="249"/>
      <c r="D10" s="249"/>
      <c r="E10" s="249"/>
      <c r="F10" s="249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49"/>
      <c r="S10" s="249"/>
      <c r="T10" s="249"/>
      <c r="U10" s="250"/>
    </row>
    <row r="11" spans="1:21" ht="12.75" customHeight="1" x14ac:dyDescent="0.2">
      <c r="A11" s="248"/>
      <c r="B11" s="249"/>
      <c r="C11" s="249"/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50"/>
    </row>
    <row r="12" spans="1:21" ht="12.75" customHeight="1" x14ac:dyDescent="0.2">
      <c r="A12" s="248"/>
      <c r="B12" s="249"/>
      <c r="C12" s="249"/>
      <c r="D12" s="249"/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49"/>
      <c r="S12" s="249"/>
      <c r="T12" s="249"/>
      <c r="U12" s="250"/>
    </row>
    <row r="13" spans="1:21" ht="12.75" customHeight="1" x14ac:dyDescent="0.2">
      <c r="A13" s="248"/>
      <c r="B13" s="249"/>
      <c r="C13" s="249"/>
      <c r="D13" s="249"/>
      <c r="E13" s="249"/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50"/>
    </row>
    <row r="14" spans="1:21" ht="12.75" customHeight="1" x14ac:dyDescent="0.2">
      <c r="A14" s="248"/>
      <c r="B14" s="249"/>
      <c r="C14" s="249"/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50"/>
    </row>
    <row r="15" spans="1:21" ht="12.75" customHeight="1" x14ac:dyDescent="0.2">
      <c r="A15" s="248"/>
      <c r="B15" s="249"/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50"/>
    </row>
    <row r="16" spans="1:21" ht="12.75" customHeight="1" x14ac:dyDescent="0.2">
      <c r="A16" s="248"/>
      <c r="B16" s="249"/>
      <c r="C16" s="249"/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50"/>
    </row>
    <row r="17" spans="1:21" ht="12.75" customHeight="1" x14ac:dyDescent="0.2">
      <c r="A17" s="248"/>
      <c r="B17" s="249"/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50"/>
    </row>
    <row r="18" spans="1:21" ht="12.75" customHeight="1" x14ac:dyDescent="0.2">
      <c r="A18" s="248"/>
      <c r="B18" s="249"/>
      <c r="C18" s="249"/>
      <c r="D18" s="249"/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50"/>
    </row>
    <row r="19" spans="1:21" ht="12.75" customHeight="1" x14ac:dyDescent="0.2">
      <c r="A19" s="248"/>
      <c r="B19" s="249"/>
      <c r="C19" s="249"/>
      <c r="D19" s="249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50"/>
    </row>
    <row r="20" spans="1:21" ht="12.75" customHeight="1" x14ac:dyDescent="0.2">
      <c r="A20" s="248"/>
      <c r="B20" s="249"/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50"/>
    </row>
    <row r="21" spans="1:21" ht="12.75" customHeight="1" x14ac:dyDescent="0.2">
      <c r="A21" s="248"/>
      <c r="B21" s="249"/>
      <c r="C21" s="249"/>
      <c r="D21" s="249"/>
      <c r="E21" s="249"/>
      <c r="F21" s="249"/>
      <c r="G21" s="249"/>
      <c r="H21" s="249"/>
      <c r="I21" s="249"/>
      <c r="J21" s="249"/>
      <c r="K21" s="249"/>
      <c r="L21" s="249"/>
      <c r="M21" s="249"/>
      <c r="N21" s="249"/>
      <c r="O21" s="249"/>
      <c r="P21" s="249"/>
      <c r="Q21" s="249"/>
      <c r="R21" s="249"/>
      <c r="S21" s="249"/>
      <c r="T21" s="249"/>
      <c r="U21" s="250"/>
    </row>
    <row r="22" spans="1:21" ht="12.75" customHeight="1" x14ac:dyDescent="0.2">
      <c r="A22" s="248"/>
      <c r="B22" s="249"/>
      <c r="C22" s="249"/>
      <c r="D22" s="249"/>
      <c r="E22" s="249"/>
      <c r="F22" s="249"/>
      <c r="G22" s="249"/>
      <c r="H22" s="249"/>
      <c r="I22" s="249"/>
      <c r="J22" s="249"/>
      <c r="K22" s="249"/>
      <c r="L22" s="249"/>
      <c r="M22" s="249"/>
      <c r="N22" s="249"/>
      <c r="O22" s="249"/>
      <c r="P22" s="249"/>
      <c r="Q22" s="249"/>
      <c r="R22" s="249"/>
      <c r="S22" s="249"/>
      <c r="T22" s="249"/>
      <c r="U22" s="250"/>
    </row>
    <row r="23" spans="1:21" ht="12.75" customHeight="1" x14ac:dyDescent="0.2">
      <c r="A23" s="248"/>
      <c r="B23" s="249"/>
      <c r="C23" s="249"/>
      <c r="D23" s="249"/>
      <c r="E23" s="249"/>
      <c r="F23" s="249"/>
      <c r="G23" s="249"/>
      <c r="H23" s="249"/>
      <c r="I23" s="249"/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50"/>
    </row>
    <row r="24" spans="1:21" ht="12.75" customHeight="1" x14ac:dyDescent="0.2">
      <c r="A24" s="248"/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50"/>
    </row>
    <row r="25" spans="1:21" ht="12.75" customHeight="1" x14ac:dyDescent="0.2">
      <c r="A25" s="248"/>
      <c r="B25" s="249"/>
      <c r="C25" s="249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50"/>
    </row>
    <row r="26" spans="1:21" ht="12.75" customHeight="1" x14ac:dyDescent="0.2">
      <c r="A26" s="248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50"/>
    </row>
    <row r="27" spans="1:21" ht="12.75" customHeight="1" x14ac:dyDescent="0.2">
      <c r="A27" s="248"/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49"/>
      <c r="P27" s="249"/>
      <c r="Q27" s="249"/>
      <c r="R27" s="249"/>
      <c r="S27" s="249"/>
      <c r="T27" s="249"/>
      <c r="U27" s="250"/>
    </row>
    <row r="28" spans="1:21" ht="12.75" customHeight="1" x14ac:dyDescent="0.2">
      <c r="A28" s="248"/>
      <c r="B28" s="249"/>
      <c r="C28" s="249"/>
      <c r="D28" s="249"/>
      <c r="E28" s="249"/>
      <c r="F28" s="249"/>
      <c r="G28" s="249"/>
      <c r="H28" s="249"/>
      <c r="I28" s="249"/>
      <c r="J28" s="249"/>
      <c r="K28" s="249"/>
      <c r="L28" s="249"/>
      <c r="M28" s="249"/>
      <c r="N28" s="249"/>
      <c r="O28" s="249"/>
      <c r="P28" s="249"/>
      <c r="Q28" s="249"/>
      <c r="R28" s="249"/>
      <c r="S28" s="249"/>
      <c r="T28" s="249"/>
      <c r="U28" s="250"/>
    </row>
    <row r="29" spans="1:21" ht="12.75" customHeight="1" x14ac:dyDescent="0.2">
      <c r="A29" s="248"/>
      <c r="B29" s="249"/>
      <c r="C29" s="249"/>
      <c r="D29" s="249"/>
      <c r="E29" s="249"/>
      <c r="F29" s="249"/>
      <c r="G29" s="249"/>
      <c r="H29" s="249"/>
      <c r="I29" s="249"/>
      <c r="J29" s="249"/>
      <c r="K29" s="249"/>
      <c r="L29" s="249"/>
      <c r="M29" s="249"/>
      <c r="N29" s="249"/>
      <c r="O29" s="249"/>
      <c r="P29" s="249"/>
      <c r="Q29" s="249"/>
      <c r="R29" s="249"/>
      <c r="S29" s="249"/>
      <c r="T29" s="249"/>
      <c r="U29" s="250"/>
    </row>
    <row r="30" spans="1:21" ht="12.75" customHeight="1" x14ac:dyDescent="0.2">
      <c r="A30" s="248"/>
      <c r="B30" s="249"/>
      <c r="C30" s="249"/>
      <c r="D30" s="249"/>
      <c r="E30" s="249"/>
      <c r="F30" s="249"/>
      <c r="G30" s="249"/>
      <c r="H30" s="249"/>
      <c r="I30" s="249"/>
      <c r="J30" s="249"/>
      <c r="K30" s="249"/>
      <c r="L30" s="249"/>
      <c r="M30" s="249"/>
      <c r="N30" s="249"/>
      <c r="O30" s="249"/>
      <c r="P30" s="249"/>
      <c r="Q30" s="249"/>
      <c r="R30" s="249"/>
      <c r="S30" s="249"/>
      <c r="T30" s="249"/>
      <c r="U30" s="250"/>
    </row>
    <row r="31" spans="1:21" ht="12.75" customHeight="1" x14ac:dyDescent="0.2">
      <c r="A31" s="248"/>
      <c r="B31" s="249"/>
      <c r="C31" s="249"/>
      <c r="D31" s="249"/>
      <c r="E31" s="249"/>
      <c r="F31" s="249"/>
      <c r="G31" s="249"/>
      <c r="H31" s="249"/>
      <c r="I31" s="249"/>
      <c r="J31" s="249"/>
      <c r="K31" s="249"/>
      <c r="L31" s="249"/>
      <c r="M31" s="249"/>
      <c r="N31" s="249"/>
      <c r="O31" s="249"/>
      <c r="P31" s="249"/>
      <c r="Q31" s="249"/>
      <c r="R31" s="249"/>
      <c r="S31" s="249"/>
      <c r="T31" s="249"/>
      <c r="U31" s="250"/>
    </row>
    <row r="32" spans="1:21" ht="12.75" customHeight="1" x14ac:dyDescent="0.2">
      <c r="A32" s="248"/>
      <c r="B32" s="249"/>
      <c r="C32" s="249"/>
      <c r="D32" s="249"/>
      <c r="E32" s="249"/>
      <c r="F32" s="249"/>
      <c r="G32" s="249"/>
      <c r="H32" s="249"/>
      <c r="I32" s="249"/>
      <c r="J32" s="249"/>
      <c r="K32" s="249"/>
      <c r="L32" s="249"/>
      <c r="M32" s="249"/>
      <c r="N32" s="249"/>
      <c r="O32" s="249"/>
      <c r="P32" s="249"/>
      <c r="Q32" s="249"/>
      <c r="R32" s="249"/>
      <c r="S32" s="249"/>
      <c r="T32" s="249"/>
      <c r="U32" s="250"/>
    </row>
    <row r="33" spans="1:21" ht="12.75" customHeight="1" x14ac:dyDescent="0.2">
      <c r="A33" s="248"/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  <c r="R33" s="249"/>
      <c r="S33" s="249"/>
      <c r="T33" s="249"/>
      <c r="U33" s="250"/>
    </row>
    <row r="34" spans="1:21" ht="12.75" customHeight="1" x14ac:dyDescent="0.2">
      <c r="A34" s="248"/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  <c r="R34" s="249"/>
      <c r="S34" s="249"/>
      <c r="T34" s="249"/>
      <c r="U34" s="250"/>
    </row>
    <row r="35" spans="1:21" ht="12.75" customHeight="1" x14ac:dyDescent="0.2">
      <c r="A35" s="248"/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  <c r="R35" s="249"/>
      <c r="S35" s="249"/>
      <c r="T35" s="249"/>
      <c r="U35" s="250"/>
    </row>
    <row r="36" spans="1:21" ht="12.75" customHeight="1" x14ac:dyDescent="0.2">
      <c r="A36" s="248"/>
      <c r="B36" s="249"/>
      <c r="C36" s="249"/>
      <c r="D36" s="249"/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P36" s="249"/>
      <c r="Q36" s="249"/>
      <c r="R36" s="249"/>
      <c r="S36" s="249"/>
      <c r="T36" s="249"/>
      <c r="U36" s="250"/>
    </row>
    <row r="37" spans="1:21" ht="12.75" customHeight="1" x14ac:dyDescent="0.2">
      <c r="A37" s="248"/>
      <c r="B37" s="249"/>
      <c r="C37" s="249"/>
      <c r="D37" s="249"/>
      <c r="E37" s="249"/>
      <c r="F37" s="249"/>
      <c r="G37" s="249"/>
      <c r="H37" s="249"/>
      <c r="I37" s="249"/>
      <c r="J37" s="249"/>
      <c r="K37" s="249"/>
      <c r="L37" s="249"/>
      <c r="M37" s="249"/>
      <c r="N37" s="249"/>
      <c r="O37" s="249"/>
      <c r="P37" s="249"/>
      <c r="Q37" s="249"/>
      <c r="R37" s="249"/>
      <c r="S37" s="249"/>
      <c r="T37" s="249"/>
      <c r="U37" s="250"/>
    </row>
    <row r="38" spans="1:21" ht="12.75" customHeight="1" x14ac:dyDescent="0.2">
      <c r="A38" s="248"/>
      <c r="B38" s="249"/>
      <c r="C38" s="249"/>
      <c r="D38" s="249"/>
      <c r="E38" s="249"/>
      <c r="F38" s="249"/>
      <c r="G38" s="249"/>
      <c r="H38" s="249"/>
      <c r="I38" s="249"/>
      <c r="J38" s="249"/>
      <c r="K38" s="249"/>
      <c r="L38" s="249"/>
      <c r="M38" s="249"/>
      <c r="N38" s="249"/>
      <c r="O38" s="249"/>
      <c r="P38" s="249"/>
      <c r="Q38" s="249"/>
      <c r="R38" s="249"/>
      <c r="S38" s="249"/>
      <c r="T38" s="249"/>
      <c r="U38" s="250"/>
    </row>
    <row r="39" spans="1:21" ht="12.75" customHeight="1" x14ac:dyDescent="0.2">
      <c r="A39" s="248"/>
      <c r="B39" s="249"/>
      <c r="C39" s="249"/>
      <c r="D39" s="249"/>
      <c r="E39" s="249"/>
      <c r="F39" s="249"/>
      <c r="G39" s="249"/>
      <c r="H39" s="249"/>
      <c r="I39" s="249"/>
      <c r="J39" s="249"/>
      <c r="K39" s="249"/>
      <c r="L39" s="249"/>
      <c r="M39" s="249"/>
      <c r="N39" s="249"/>
      <c r="O39" s="249"/>
      <c r="P39" s="249"/>
      <c r="Q39" s="249"/>
      <c r="R39" s="249"/>
      <c r="S39" s="249"/>
      <c r="T39" s="249"/>
      <c r="U39" s="250"/>
    </row>
    <row r="40" spans="1:21" x14ac:dyDescent="0.2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249"/>
      <c r="L40" s="249"/>
      <c r="M40" s="249"/>
      <c r="N40" s="249"/>
      <c r="O40" s="249"/>
      <c r="P40" s="249"/>
      <c r="Q40" s="249"/>
      <c r="R40" s="249"/>
      <c r="S40" s="249"/>
      <c r="T40" s="249"/>
      <c r="U40" s="250"/>
    </row>
    <row r="41" spans="1:21" x14ac:dyDescent="0.2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249"/>
      <c r="L41" s="249"/>
      <c r="M41" s="249"/>
      <c r="N41" s="249"/>
      <c r="O41" s="249"/>
      <c r="P41" s="249"/>
      <c r="Q41" s="249"/>
      <c r="R41" s="249"/>
      <c r="S41" s="249"/>
      <c r="T41" s="249"/>
      <c r="U41" s="250"/>
    </row>
    <row r="42" spans="1:21" x14ac:dyDescent="0.2">
      <c r="A42" s="248"/>
      <c r="B42" s="249"/>
      <c r="C42" s="249"/>
      <c r="D42" s="249"/>
      <c r="E42" s="249"/>
      <c r="F42" s="249"/>
      <c r="G42" s="249"/>
      <c r="H42" s="249"/>
      <c r="I42" s="249"/>
      <c r="J42" s="249"/>
      <c r="K42" s="249"/>
      <c r="L42" s="249"/>
      <c r="M42" s="249"/>
      <c r="N42" s="249"/>
      <c r="O42" s="249"/>
      <c r="P42" s="249"/>
      <c r="Q42" s="249"/>
      <c r="R42" s="249"/>
      <c r="S42" s="249"/>
      <c r="T42" s="249"/>
      <c r="U42" s="250"/>
    </row>
    <row r="43" spans="1:21" x14ac:dyDescent="0.2">
      <c r="A43" s="248"/>
      <c r="B43" s="249"/>
      <c r="C43" s="249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50"/>
    </row>
    <row r="44" spans="1:21" x14ac:dyDescent="0.2">
      <c r="A44" s="248"/>
      <c r="B44" s="249"/>
      <c r="C44" s="249"/>
      <c r="D44" s="249"/>
      <c r="E44" s="249"/>
      <c r="F44" s="249"/>
      <c r="G44" s="249"/>
      <c r="H44" s="249"/>
      <c r="I44" s="249"/>
      <c r="J44" s="249"/>
      <c r="K44" s="249"/>
      <c r="L44" s="249"/>
      <c r="M44" s="249"/>
      <c r="N44" s="249"/>
      <c r="O44" s="249"/>
      <c r="P44" s="249"/>
      <c r="Q44" s="249"/>
      <c r="R44" s="249"/>
      <c r="S44" s="249"/>
      <c r="T44" s="249"/>
      <c r="U44" s="250"/>
    </row>
    <row r="45" spans="1:21" x14ac:dyDescent="0.2">
      <c r="A45" s="248"/>
      <c r="B45" s="249"/>
      <c r="C45" s="249"/>
      <c r="D45" s="249"/>
      <c r="E45" s="249"/>
      <c r="F45" s="249"/>
      <c r="G45" s="249"/>
      <c r="H45" s="249"/>
      <c r="I45" s="249"/>
      <c r="J45" s="249"/>
      <c r="K45" s="249"/>
      <c r="L45" s="249"/>
      <c r="M45" s="249"/>
      <c r="N45" s="249"/>
      <c r="O45" s="249"/>
      <c r="P45" s="249"/>
      <c r="Q45" s="249"/>
      <c r="R45" s="249"/>
      <c r="S45" s="249"/>
      <c r="T45" s="249"/>
      <c r="U45" s="250"/>
    </row>
    <row r="46" spans="1:21" x14ac:dyDescent="0.2">
      <c r="A46" s="248"/>
      <c r="B46" s="249"/>
      <c r="C46" s="249"/>
      <c r="D46" s="249"/>
      <c r="E46" s="249"/>
      <c r="F46" s="249"/>
      <c r="G46" s="249"/>
      <c r="H46" s="249"/>
      <c r="I46" s="249"/>
      <c r="J46" s="249"/>
      <c r="K46" s="249"/>
      <c r="L46" s="249"/>
      <c r="M46" s="249"/>
      <c r="N46" s="249"/>
      <c r="O46" s="249"/>
      <c r="P46" s="249"/>
      <c r="Q46" s="249"/>
      <c r="R46" s="249"/>
      <c r="S46" s="249"/>
      <c r="T46" s="249"/>
      <c r="U46" s="250"/>
    </row>
    <row r="47" spans="1:21" x14ac:dyDescent="0.2">
      <c r="A47" s="248"/>
      <c r="B47" s="249"/>
      <c r="C47" s="249"/>
      <c r="D47" s="249"/>
      <c r="E47" s="249"/>
      <c r="F47" s="249"/>
      <c r="G47" s="249"/>
      <c r="H47" s="249"/>
      <c r="I47" s="249"/>
      <c r="J47" s="249"/>
      <c r="K47" s="249"/>
      <c r="L47" s="249"/>
      <c r="M47" s="249"/>
      <c r="N47" s="249"/>
      <c r="O47" s="249"/>
      <c r="P47" s="249"/>
      <c r="Q47" s="249"/>
      <c r="R47" s="249"/>
      <c r="S47" s="249"/>
      <c r="T47" s="249"/>
      <c r="U47" s="250"/>
    </row>
    <row r="48" spans="1:21" x14ac:dyDescent="0.2">
      <c r="A48" s="248"/>
      <c r="B48" s="249"/>
      <c r="C48" s="249"/>
      <c r="D48" s="249"/>
      <c r="E48" s="249"/>
      <c r="F48" s="249"/>
      <c r="G48" s="249"/>
      <c r="H48" s="249"/>
      <c r="I48" s="249"/>
      <c r="J48" s="249"/>
      <c r="K48" s="249"/>
      <c r="L48" s="249"/>
      <c r="M48" s="249"/>
      <c r="N48" s="249"/>
      <c r="O48" s="249"/>
      <c r="P48" s="249"/>
      <c r="Q48" s="249"/>
      <c r="R48" s="249"/>
      <c r="S48" s="249"/>
      <c r="T48" s="249"/>
      <c r="U48" s="250"/>
    </row>
    <row r="49" spans="1:21" x14ac:dyDescent="0.2">
      <c r="A49" s="248"/>
      <c r="B49" s="249"/>
      <c r="C49" s="249"/>
      <c r="D49" s="249"/>
      <c r="E49" s="249"/>
      <c r="F49" s="249"/>
      <c r="G49" s="249"/>
      <c r="H49" s="249"/>
      <c r="I49" s="249"/>
      <c r="J49" s="249"/>
      <c r="K49" s="249"/>
      <c r="L49" s="249"/>
      <c r="M49" s="249"/>
      <c r="N49" s="249"/>
      <c r="O49" s="249"/>
      <c r="P49" s="249"/>
      <c r="Q49" s="249"/>
      <c r="R49" s="249"/>
      <c r="S49" s="249"/>
      <c r="T49" s="249"/>
      <c r="U49" s="250"/>
    </row>
    <row r="50" spans="1:21" x14ac:dyDescent="0.2">
      <c r="A50" s="248"/>
      <c r="B50" s="249"/>
      <c r="C50" s="249"/>
      <c r="D50" s="249"/>
      <c r="E50" s="249"/>
      <c r="F50" s="249"/>
      <c r="G50" s="249"/>
      <c r="H50" s="249"/>
      <c r="I50" s="249"/>
      <c r="J50" s="249"/>
      <c r="K50" s="249"/>
      <c r="L50" s="249"/>
      <c r="M50" s="249"/>
      <c r="N50" s="249"/>
      <c r="O50" s="249"/>
      <c r="P50" s="249"/>
      <c r="Q50" s="249"/>
      <c r="R50" s="249"/>
      <c r="S50" s="249"/>
      <c r="T50" s="249"/>
      <c r="U50" s="250"/>
    </row>
    <row r="51" spans="1:21" x14ac:dyDescent="0.2">
      <c r="A51" s="248"/>
      <c r="B51" s="249"/>
      <c r="C51" s="249"/>
      <c r="D51" s="249"/>
      <c r="E51" s="249"/>
      <c r="F51" s="249"/>
      <c r="G51" s="249"/>
      <c r="H51" s="249"/>
      <c r="I51" s="249"/>
      <c r="J51" s="249"/>
      <c r="K51" s="249"/>
      <c r="L51" s="249"/>
      <c r="M51" s="249"/>
      <c r="N51" s="249"/>
      <c r="O51" s="249"/>
      <c r="P51" s="249"/>
      <c r="Q51" s="249"/>
      <c r="R51" s="249"/>
      <c r="S51" s="249"/>
      <c r="T51" s="249"/>
      <c r="U51" s="250"/>
    </row>
    <row r="52" spans="1:21" x14ac:dyDescent="0.2">
      <c r="A52" s="248"/>
      <c r="B52" s="249"/>
      <c r="C52" s="249"/>
      <c r="D52" s="249"/>
      <c r="E52" s="249"/>
      <c r="F52" s="249"/>
      <c r="G52" s="249"/>
      <c r="H52" s="249"/>
      <c r="I52" s="249"/>
      <c r="J52" s="249"/>
      <c r="K52" s="249"/>
      <c r="L52" s="249"/>
      <c r="M52" s="249"/>
      <c r="N52" s="249"/>
      <c r="O52" s="249"/>
      <c r="P52" s="249"/>
      <c r="Q52" s="249"/>
      <c r="R52" s="249"/>
      <c r="S52" s="249"/>
      <c r="T52" s="249"/>
      <c r="U52" s="250"/>
    </row>
    <row r="53" spans="1:21" x14ac:dyDescent="0.2">
      <c r="A53" s="248"/>
      <c r="B53" s="249"/>
      <c r="C53" s="249"/>
      <c r="D53" s="249"/>
      <c r="E53" s="249"/>
      <c r="F53" s="249"/>
      <c r="G53" s="249"/>
      <c r="H53" s="249"/>
      <c r="I53" s="249"/>
      <c r="J53" s="249"/>
      <c r="K53" s="249"/>
      <c r="L53" s="249"/>
      <c r="M53" s="249"/>
      <c r="N53" s="249"/>
      <c r="O53" s="249"/>
      <c r="P53" s="249"/>
      <c r="Q53" s="249"/>
      <c r="R53" s="249"/>
      <c r="S53" s="249"/>
      <c r="T53" s="249"/>
      <c r="U53" s="250"/>
    </row>
    <row r="54" spans="1:21" x14ac:dyDescent="0.2">
      <c r="A54" s="248"/>
      <c r="B54" s="249"/>
      <c r="C54" s="249"/>
      <c r="D54" s="249"/>
      <c r="E54" s="249"/>
      <c r="F54" s="249"/>
      <c r="G54" s="249"/>
      <c r="H54" s="249"/>
      <c r="I54" s="249"/>
      <c r="J54" s="249"/>
      <c r="K54" s="249"/>
      <c r="L54" s="249"/>
      <c r="M54" s="249"/>
      <c r="N54" s="249"/>
      <c r="O54" s="249"/>
      <c r="P54" s="249"/>
      <c r="Q54" s="249"/>
      <c r="R54" s="249"/>
      <c r="S54" s="249"/>
      <c r="T54" s="249"/>
      <c r="U54" s="250"/>
    </row>
    <row r="55" spans="1:21" x14ac:dyDescent="0.2">
      <c r="A55" s="248"/>
      <c r="B55" s="249"/>
      <c r="C55" s="249"/>
      <c r="D55" s="249"/>
      <c r="E55" s="249"/>
      <c r="F55" s="249"/>
      <c r="G55" s="249"/>
      <c r="H55" s="249"/>
      <c r="I55" s="249"/>
      <c r="J55" s="249"/>
      <c r="K55" s="249"/>
      <c r="L55" s="249"/>
      <c r="M55" s="249"/>
      <c r="N55" s="249"/>
      <c r="O55" s="249"/>
      <c r="P55" s="249"/>
      <c r="Q55" s="249"/>
      <c r="R55" s="249"/>
      <c r="S55" s="249"/>
      <c r="T55" s="249"/>
      <c r="U55" s="250"/>
    </row>
    <row r="56" spans="1:21" x14ac:dyDescent="0.2">
      <c r="A56" s="248"/>
      <c r="B56" s="249"/>
      <c r="C56" s="249"/>
      <c r="D56" s="249"/>
      <c r="E56" s="249"/>
      <c r="F56" s="249"/>
      <c r="G56" s="249"/>
      <c r="H56" s="249"/>
      <c r="I56" s="249"/>
      <c r="J56" s="249"/>
      <c r="K56" s="249"/>
      <c r="L56" s="249"/>
      <c r="M56" s="249"/>
      <c r="N56" s="249"/>
      <c r="O56" s="249"/>
      <c r="P56" s="249"/>
      <c r="Q56" s="249"/>
      <c r="R56" s="249"/>
      <c r="S56" s="249"/>
      <c r="T56" s="249"/>
      <c r="U56" s="250"/>
    </row>
    <row r="57" spans="1:21" x14ac:dyDescent="0.2">
      <c r="A57" s="248"/>
      <c r="B57" s="249"/>
      <c r="C57" s="249"/>
      <c r="D57" s="249"/>
      <c r="E57" s="249"/>
      <c r="F57" s="249"/>
      <c r="G57" s="249"/>
      <c r="H57" s="249"/>
      <c r="I57" s="249"/>
      <c r="J57" s="249"/>
      <c r="K57" s="249"/>
      <c r="L57" s="249"/>
      <c r="M57" s="249"/>
      <c r="N57" s="249"/>
      <c r="O57" s="249"/>
      <c r="P57" s="249"/>
      <c r="Q57" s="249"/>
      <c r="R57" s="249"/>
      <c r="S57" s="249"/>
      <c r="T57" s="249"/>
      <c r="U57" s="250"/>
    </row>
    <row r="58" spans="1:21" x14ac:dyDescent="0.2">
      <c r="A58" s="248"/>
      <c r="B58" s="249"/>
      <c r="C58" s="249"/>
      <c r="D58" s="249"/>
      <c r="E58" s="249"/>
      <c r="F58" s="249"/>
      <c r="G58" s="249"/>
      <c r="H58" s="249"/>
      <c r="I58" s="249"/>
      <c r="J58" s="249"/>
      <c r="K58" s="249"/>
      <c r="L58" s="249"/>
      <c r="M58" s="249"/>
      <c r="N58" s="249"/>
      <c r="O58" s="249"/>
      <c r="P58" s="249"/>
      <c r="Q58" s="249"/>
      <c r="R58" s="249"/>
      <c r="S58" s="249"/>
      <c r="T58" s="249"/>
      <c r="U58" s="250"/>
    </row>
    <row r="59" spans="1:21" ht="13.5" thickBot="1" x14ac:dyDescent="0.25">
      <c r="A59" s="251"/>
      <c r="B59" s="252"/>
      <c r="C59" s="252"/>
      <c r="D59" s="252"/>
      <c r="E59" s="252"/>
      <c r="F59" s="252"/>
      <c r="G59" s="252"/>
      <c r="H59" s="252"/>
      <c r="I59" s="252"/>
      <c r="J59" s="252"/>
      <c r="K59" s="252"/>
      <c r="L59" s="252"/>
      <c r="M59" s="252"/>
      <c r="N59" s="252"/>
      <c r="O59" s="252"/>
      <c r="P59" s="252"/>
      <c r="Q59" s="252"/>
      <c r="R59" s="252"/>
      <c r="S59" s="252"/>
      <c r="T59" s="252"/>
      <c r="U59" s="253"/>
    </row>
  </sheetData>
  <mergeCells count="1">
    <mergeCell ref="A1:U59"/>
  </mergeCells>
  <pageMargins left="0.7" right="0.7" top="0.75" bottom="0.75" header="0.3" footer="0.3"/>
  <pageSetup paperSize="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CDEFF-E35B-443A-AAD1-76FAF047609C}">
  <sheetPr>
    <tabColor theme="9" tint="-0.249977111117893"/>
    <pageSetUpPr fitToPage="1"/>
  </sheetPr>
  <dimension ref="A1:W34"/>
  <sheetViews>
    <sheetView zoomScale="80" zoomScaleNormal="80" zoomScaleSheetLayoutView="90" workbookViewId="0">
      <selection activeCell="M51" sqref="M51"/>
    </sheetView>
  </sheetViews>
  <sheetFormatPr defaultColWidth="26.85546875" defaultRowHeight="12.75" x14ac:dyDescent="0.2"/>
  <cols>
    <col min="1" max="1" width="3.85546875" style="28" customWidth="1"/>
    <col min="2" max="2" width="20.85546875" style="13" bestFit="1" customWidth="1"/>
    <col min="3" max="3" width="25.85546875" style="13" bestFit="1" customWidth="1"/>
    <col min="4" max="4" width="17.140625" style="13" bestFit="1" customWidth="1"/>
    <col min="5" max="5" width="10.42578125" style="28" bestFit="1" customWidth="1"/>
    <col min="6" max="6" width="4.140625" style="35" bestFit="1" customWidth="1"/>
    <col min="7" max="7" width="9.85546875" style="35" bestFit="1" customWidth="1"/>
    <col min="8" max="8" width="6" style="36" bestFit="1" customWidth="1"/>
    <col min="9" max="9" width="10.28515625" style="32" customWidth="1"/>
    <col min="10" max="10" width="7.5703125" style="30" customWidth="1"/>
    <col min="11" max="21" width="7.5703125" style="28" customWidth="1"/>
    <col min="22" max="22" width="2.42578125" style="28" customWidth="1"/>
    <col min="23" max="16384" width="26.85546875" style="28"/>
  </cols>
  <sheetData>
    <row r="1" spans="1:22" s="21" customFormat="1" ht="12.75" customHeight="1" x14ac:dyDescent="0.2">
      <c r="A1" s="296" t="s">
        <v>1</v>
      </c>
      <c r="B1" s="300" t="s">
        <v>2</v>
      </c>
      <c r="C1" s="300" t="s">
        <v>214</v>
      </c>
      <c r="D1" s="300" t="s">
        <v>4</v>
      </c>
      <c r="E1" s="300" t="s">
        <v>5</v>
      </c>
      <c r="F1" s="305" t="s">
        <v>6</v>
      </c>
      <c r="G1" s="297" t="s">
        <v>7</v>
      </c>
      <c r="H1" s="300" t="s">
        <v>8</v>
      </c>
      <c r="I1" s="303" t="s">
        <v>1873</v>
      </c>
      <c r="J1" s="295">
        <v>43792</v>
      </c>
      <c r="K1" s="295">
        <v>43904</v>
      </c>
      <c r="L1" s="295">
        <v>44037</v>
      </c>
      <c r="M1" s="295">
        <v>44044</v>
      </c>
      <c r="N1" s="295">
        <v>44065</v>
      </c>
      <c r="O1" s="295">
        <v>44072</v>
      </c>
      <c r="P1" s="295">
        <v>44079</v>
      </c>
      <c r="Q1" s="295">
        <v>44108</v>
      </c>
      <c r="R1" s="295">
        <v>44115</v>
      </c>
      <c r="S1" s="295">
        <v>44121</v>
      </c>
      <c r="T1" s="295">
        <v>44128</v>
      </c>
      <c r="U1" s="295">
        <v>44142</v>
      </c>
      <c r="V1" s="45"/>
    </row>
    <row r="2" spans="1:22" s="21" customFormat="1" ht="12.75" customHeight="1" x14ac:dyDescent="0.2">
      <c r="A2" s="296"/>
      <c r="B2" s="299"/>
      <c r="C2" s="299"/>
      <c r="D2" s="299"/>
      <c r="E2" s="299"/>
      <c r="F2" s="306"/>
      <c r="G2" s="298"/>
      <c r="H2" s="299"/>
      <c r="I2" s="304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45"/>
    </row>
    <row r="3" spans="1:22" s="21" customFormat="1" x14ac:dyDescent="0.2">
      <c r="A3" s="296"/>
      <c r="B3" s="299" t="s">
        <v>10</v>
      </c>
      <c r="C3" s="299" t="s">
        <v>11</v>
      </c>
      <c r="D3" s="299"/>
      <c r="E3" s="299" t="s">
        <v>12</v>
      </c>
      <c r="F3" s="306"/>
      <c r="G3" s="298" t="s">
        <v>13</v>
      </c>
      <c r="H3" s="299" t="s">
        <v>14</v>
      </c>
      <c r="I3" s="304" t="s">
        <v>1871</v>
      </c>
      <c r="J3" s="46" t="s">
        <v>713</v>
      </c>
      <c r="K3" s="46" t="s">
        <v>714</v>
      </c>
      <c r="L3" s="46" t="s">
        <v>715</v>
      </c>
      <c r="M3" s="46" t="s">
        <v>715</v>
      </c>
      <c r="N3" s="46" t="s">
        <v>716</v>
      </c>
      <c r="O3" s="46" t="s">
        <v>717</v>
      </c>
      <c r="P3" s="46" t="s">
        <v>718</v>
      </c>
      <c r="Q3" s="46" t="s">
        <v>719</v>
      </c>
      <c r="R3" s="46" t="s">
        <v>1728</v>
      </c>
      <c r="S3" s="46" t="s">
        <v>1509</v>
      </c>
      <c r="T3" s="46" t="s">
        <v>720</v>
      </c>
      <c r="U3" s="46" t="s">
        <v>1727</v>
      </c>
      <c r="V3" s="45"/>
    </row>
    <row r="4" spans="1:22" s="23" customFormat="1" x14ac:dyDescent="0.2">
      <c r="A4" s="296"/>
      <c r="B4" s="299" t="s">
        <v>10</v>
      </c>
      <c r="C4" s="299"/>
      <c r="D4" s="299"/>
      <c r="E4" s="299" t="s">
        <v>12</v>
      </c>
      <c r="F4" s="306"/>
      <c r="G4" s="298" t="s">
        <v>13</v>
      </c>
      <c r="H4" s="299" t="s">
        <v>14</v>
      </c>
      <c r="I4" s="304"/>
      <c r="J4" s="90" t="s">
        <v>138</v>
      </c>
      <c r="K4" s="76" t="s">
        <v>138</v>
      </c>
      <c r="L4" s="90" t="s">
        <v>138</v>
      </c>
      <c r="M4" s="90" t="s">
        <v>138</v>
      </c>
      <c r="N4" s="90" t="s">
        <v>138</v>
      </c>
      <c r="O4" s="90" t="s">
        <v>138</v>
      </c>
      <c r="P4" s="156" t="s">
        <v>138</v>
      </c>
      <c r="Q4" s="156" t="s">
        <v>138</v>
      </c>
      <c r="R4" s="156" t="s">
        <v>138</v>
      </c>
      <c r="S4" s="156" t="s">
        <v>138</v>
      </c>
      <c r="T4" s="156" t="s">
        <v>138</v>
      </c>
      <c r="U4" s="156" t="s">
        <v>138</v>
      </c>
      <c r="V4" s="45"/>
    </row>
    <row r="5" spans="1:22" s="23" customFormat="1" x14ac:dyDescent="0.2">
      <c r="A5" s="296"/>
      <c r="B5" s="144"/>
      <c r="C5" s="75"/>
      <c r="D5" s="75"/>
      <c r="E5" s="75"/>
      <c r="F5" s="95"/>
      <c r="G5" s="113" t="s">
        <v>13</v>
      </c>
      <c r="H5" s="114" t="s">
        <v>14</v>
      </c>
      <c r="I5" s="115" t="s">
        <v>9</v>
      </c>
      <c r="J5" s="77"/>
      <c r="K5" s="77"/>
      <c r="L5" s="76"/>
      <c r="M5" s="76"/>
      <c r="N5" s="76"/>
      <c r="O5" s="76"/>
      <c r="P5" s="156"/>
      <c r="Q5" s="156"/>
      <c r="R5" s="156"/>
      <c r="S5" s="156"/>
      <c r="T5" s="156"/>
      <c r="U5" s="156"/>
      <c r="V5" s="45"/>
    </row>
    <row r="6" spans="1:22" s="30" customFormat="1" x14ac:dyDescent="0.2">
      <c r="A6" s="296"/>
      <c r="B6" s="220" t="s">
        <v>900</v>
      </c>
      <c r="C6" s="220" t="s">
        <v>230</v>
      </c>
      <c r="D6" s="220" t="s">
        <v>1503</v>
      </c>
      <c r="E6" s="221">
        <v>43783</v>
      </c>
      <c r="F6" s="222">
        <v>12</v>
      </c>
      <c r="G6" s="223">
        <f t="shared" ref="G6:G15" si="0">COUNTIF(J6:V6,"&gt;0")</f>
        <v>3</v>
      </c>
      <c r="H6" s="215">
        <f t="shared" ref="H6:H15" si="1">SUM(J6:V6)</f>
        <v>21</v>
      </c>
      <c r="I6" s="224">
        <f>RANK(H6,$H$6:$H$15)</f>
        <v>1</v>
      </c>
      <c r="J6" s="217">
        <f>_xlfn.IFNA(VLOOKUP(CONCATENATE($J$4,$B6,$C6),'1KR'!$A$5:$K$150,11,FALSE),0)</f>
        <v>0</v>
      </c>
      <c r="K6" s="217">
        <f>_xlfn.IFNA(VLOOKUP(CONCATENATE($K$4,$B6,$C6),'2Mur'!$A$5:$O$150,15,FALSE),0)</f>
        <v>0</v>
      </c>
      <c r="L6" s="218">
        <f>_xlfn.IFNA(VLOOKUP(CONCATENATE($L$4,$B6,$C6),'3GID'!$A$5:$O$150,15,FALSE),0)</f>
        <v>5</v>
      </c>
      <c r="M6" s="218">
        <f>_xlfn.IFNA(VLOOKUP(CONCATENATE($M$4,$B6,$C6),'4GID'!$A$5:$O$150,15,FALSE),0)</f>
        <v>0</v>
      </c>
      <c r="N6" s="218">
        <f>_xlfn.IFNA(VLOOKUP(CONCATENATE($N$4,$B6,$C6),'5ESP'!$A$5:$O$150,15,FALSE),0)</f>
        <v>0</v>
      </c>
      <c r="O6" s="218">
        <f>_xlfn.IFNA(VLOOKUP(CONCATENATE($M$4,$B6,$C6),'6WAL'!$A$5:$O$150,15,FALSE),0)</f>
        <v>0</v>
      </c>
      <c r="P6" s="218">
        <f>_xlfn.IFNA(VLOOKUP(CONCATENATE($P$4,$B6,$C6),'7ALB'!$A$5:$O$150,15,FALSE),0)</f>
        <v>0</v>
      </c>
      <c r="Q6" s="218">
        <f>_xlfn.IFNA(VLOOKUP(CONCATENATE($Q$4,$B6,$C6),'8BAL'!$A$5:$O$150,15,FALSE),0)</f>
        <v>0</v>
      </c>
      <c r="R6" s="218">
        <f>_xlfn.IFNA(VLOOKUP(CONCATENATE($R$4,$B6,$C6),'9NZ'!$A$5:$O$150,15,FALSE),0)</f>
        <v>0</v>
      </c>
      <c r="S6" s="218">
        <f>_xlfn.IFNA(VLOOKUP(CONCATENATE($S$4,$B6,$C6),'10SR'!$A$5:$O$150,15,FALSE),0)</f>
        <v>2</v>
      </c>
      <c r="T6" s="218">
        <f>_xlfn.IFNA(VLOOKUP(CONCATENATE($T$4,$B6,$C6),'11DRY'!$A$5:$P$150,15,FALSE),0)</f>
        <v>0</v>
      </c>
      <c r="U6" s="218">
        <f>_xlfn.IFNA(VLOOKUP(CONCATENATE($U$4,$B6,$C6),'12SC'!$A$5:$Q$125,15,FALSE),0)</f>
        <v>14</v>
      </c>
      <c r="V6" s="225"/>
    </row>
    <row r="7" spans="1:22" s="30" customFormat="1" x14ac:dyDescent="0.2">
      <c r="A7" s="296"/>
      <c r="B7" s="220" t="s">
        <v>537</v>
      </c>
      <c r="C7" s="220" t="s">
        <v>538</v>
      </c>
      <c r="D7" s="220" t="s">
        <v>1420</v>
      </c>
      <c r="E7" s="221">
        <v>44126</v>
      </c>
      <c r="F7" s="222">
        <v>11</v>
      </c>
      <c r="G7" s="223">
        <f t="shared" si="0"/>
        <v>3</v>
      </c>
      <c r="H7" s="215">
        <f t="shared" si="1"/>
        <v>20</v>
      </c>
      <c r="I7" s="224">
        <f>RANK(H7,$H$6:$H$15)</f>
        <v>2</v>
      </c>
      <c r="J7" s="217">
        <f>_xlfn.IFNA(VLOOKUP(CONCATENATE($J$4,$B7,$C7),'1KR'!$A$5:$K$150,11,FALSE),0)</f>
        <v>0</v>
      </c>
      <c r="K7" s="217">
        <f>_xlfn.IFNA(VLOOKUP(CONCATENATE($K$4,$B7,$C7),'2Mur'!$A$5:$O$150,15,FALSE),0)</f>
        <v>0</v>
      </c>
      <c r="L7" s="218">
        <f>_xlfn.IFNA(VLOOKUP(CONCATENATE($L$4,$B7,$C7),'3GID'!$A$5:$O$150,15,FALSE),0)</f>
        <v>0</v>
      </c>
      <c r="M7" s="218">
        <f>_xlfn.IFNA(VLOOKUP(CONCATENATE($M$4,$B7,$C7),'4GID'!$A$5:$O$150,15,FALSE),0)</f>
        <v>0</v>
      </c>
      <c r="N7" s="218">
        <f>_xlfn.IFNA(VLOOKUP(CONCATENATE($N$4,$B7,$C7),'5ESP'!$A$5:$O$150,15,FALSE),0)</f>
        <v>0</v>
      </c>
      <c r="O7" s="218">
        <f>_xlfn.IFNA(VLOOKUP(CONCATENATE($M$4,$B7,$C7),'6WAL'!$A$5:$O$150,15,FALSE),0)</f>
        <v>0</v>
      </c>
      <c r="P7" s="218">
        <f>_xlfn.IFNA(VLOOKUP(CONCATENATE($P$4,$B7,$C7),'7ALB'!$A$5:$O$150,15,FALSE),0)</f>
        <v>0</v>
      </c>
      <c r="Q7" s="218">
        <f>_xlfn.IFNA(VLOOKUP(CONCATENATE($Q$4,$B7,$C7),'8BAL'!$A$5:$O$150,15,FALSE),0)</f>
        <v>3</v>
      </c>
      <c r="R7" s="218">
        <f>_xlfn.IFNA(VLOOKUP(CONCATENATE($R$4,$B7,$C7),'9NZ'!$A$5:$O$150,15,FALSE),0)</f>
        <v>7</v>
      </c>
      <c r="S7" s="218">
        <f>_xlfn.IFNA(VLOOKUP(CONCATENATE($S$4,$B7,$C7),'10SR'!$A$5:$O$150,15,FALSE),0)</f>
        <v>0</v>
      </c>
      <c r="T7" s="218">
        <f>_xlfn.IFNA(VLOOKUP(CONCATENATE($T$4,$B7,$C7),'11DRY'!$A$5:$P$150,15,FALSE),0)</f>
        <v>0</v>
      </c>
      <c r="U7" s="218">
        <f>_xlfn.IFNA(VLOOKUP(CONCATENATE($U$4,$B7,$C7),'12SC'!$A$5:$Q$125,15,FALSE),0)</f>
        <v>10</v>
      </c>
      <c r="V7" s="225"/>
    </row>
    <row r="8" spans="1:22" s="30" customFormat="1" x14ac:dyDescent="0.2">
      <c r="A8" s="296"/>
      <c r="B8" s="220" t="s">
        <v>217</v>
      </c>
      <c r="C8" s="220" t="s">
        <v>218</v>
      </c>
      <c r="D8" s="220" t="s">
        <v>1409</v>
      </c>
      <c r="E8" s="221">
        <v>43865</v>
      </c>
      <c r="F8" s="222">
        <v>11</v>
      </c>
      <c r="G8" s="223">
        <f t="shared" si="0"/>
        <v>3</v>
      </c>
      <c r="H8" s="215">
        <f t="shared" si="1"/>
        <v>19</v>
      </c>
      <c r="I8" s="224">
        <f>RANK(H8,$H$6:$H$15)</f>
        <v>3</v>
      </c>
      <c r="J8" s="217">
        <f>_xlfn.IFNA(VLOOKUP(CONCATENATE($J$4,$B8,$C8),'1KR'!$A$5:$K$150,11,FALSE),0)</f>
        <v>0</v>
      </c>
      <c r="K8" s="217">
        <f>_xlfn.IFNA(VLOOKUP(CONCATENATE($K$4,$B8,$C8),'2Mur'!$A$5:$O$150,15,FALSE),0)</f>
        <v>0</v>
      </c>
      <c r="L8" s="218">
        <f>_xlfn.IFNA(VLOOKUP(CONCATENATE($L$4,$B8,$C8),'3GID'!$A$5:$O$150,15,FALSE),0)</f>
        <v>0</v>
      </c>
      <c r="M8" s="218">
        <f>_xlfn.IFNA(VLOOKUP(CONCATENATE($M$4,$B8,$C8),'4GID'!$A$5:$O$150,15,FALSE),0)</f>
        <v>0</v>
      </c>
      <c r="N8" s="218">
        <f>_xlfn.IFNA(VLOOKUP(CONCATENATE($N$4,$B8,$C8),'5ESP'!$A$5:$O$150,15,FALSE),0)</f>
        <v>0</v>
      </c>
      <c r="O8" s="218">
        <f>_xlfn.IFNA(VLOOKUP(CONCATENATE($M$4,$B8,$C8),'6WAL'!$A$5:$O$150,15,FALSE),0)</f>
        <v>6</v>
      </c>
      <c r="P8" s="218">
        <f>_xlfn.IFNA(VLOOKUP(CONCATENATE($P$4,$B8,$C8),'7ALB'!$A$5:$O$150,15,FALSE),0)</f>
        <v>0</v>
      </c>
      <c r="Q8" s="218">
        <f>_xlfn.IFNA(VLOOKUP(CONCATENATE($Q$4,$B8,$C8),'8BAL'!$A$5:$O$150,15,FALSE),0)</f>
        <v>0</v>
      </c>
      <c r="R8" s="218">
        <f>_xlfn.IFNA(VLOOKUP(CONCATENATE($R$4,$B8,$C8),'9NZ'!$A$5:$O$150,15,FALSE),0)</f>
        <v>0</v>
      </c>
      <c r="S8" s="218">
        <f>_xlfn.IFNA(VLOOKUP(CONCATENATE($S$4,$B8,$C8),'10SR'!$A$5:$O$150,15,FALSE),0)</f>
        <v>1</v>
      </c>
      <c r="T8" s="218">
        <f>_xlfn.IFNA(VLOOKUP(CONCATENATE($T$4,$B8,$C8),'11DRY'!$A$5:$P$150,15,FALSE),0)</f>
        <v>0</v>
      </c>
      <c r="U8" s="218">
        <f>_xlfn.IFNA(VLOOKUP(CONCATENATE($U$4,$B8,$C8),'12SC'!$A$5:$Q$125,15,FALSE),0)</f>
        <v>12</v>
      </c>
      <c r="V8" s="225"/>
    </row>
    <row r="9" spans="1:22" s="30" customFormat="1" x14ac:dyDescent="0.2">
      <c r="A9" s="296"/>
      <c r="B9" s="220" t="s">
        <v>691</v>
      </c>
      <c r="C9" s="220" t="s">
        <v>692</v>
      </c>
      <c r="D9" s="220" t="s">
        <v>1731</v>
      </c>
      <c r="E9" s="221">
        <v>44112</v>
      </c>
      <c r="F9" s="222">
        <v>10</v>
      </c>
      <c r="G9" s="223">
        <f t="shared" si="0"/>
        <v>3</v>
      </c>
      <c r="H9" s="215">
        <f t="shared" si="1"/>
        <v>9</v>
      </c>
      <c r="I9" s="224">
        <f>RANK(H9,$H$6:$H$15)</f>
        <v>4</v>
      </c>
      <c r="J9" s="217">
        <f>_xlfn.IFNA(VLOOKUP(CONCATENATE($J$4,$B9,$C9),'1KR'!$A$5:$K$150,11,FALSE),0)</f>
        <v>0</v>
      </c>
      <c r="K9" s="217">
        <f>_xlfn.IFNA(VLOOKUP(CONCATENATE($K$4,$B9,$C9),'2Mur'!$A$5:$O$150,15,FALSE),0)</f>
        <v>0</v>
      </c>
      <c r="L9" s="218">
        <f>_xlfn.IFNA(VLOOKUP(CONCATENATE($L$4,$B9,$C9),'3GID'!$A$5:$O$150,15,FALSE),0)</f>
        <v>0</v>
      </c>
      <c r="M9" s="218">
        <f>_xlfn.IFNA(VLOOKUP(CONCATENATE($M$4,$B9,$C9),'4GID'!$A$5:$O$150,15,FALSE),0)</f>
        <v>0</v>
      </c>
      <c r="N9" s="218">
        <f>_xlfn.IFNA(VLOOKUP(CONCATENATE($N$4,$B9,$C9),'5ESP'!$A$5:$O$150,15,FALSE),0)</f>
        <v>0</v>
      </c>
      <c r="O9" s="218">
        <f>_xlfn.IFNA(VLOOKUP(CONCATENATE($M$4,$B9,$C9),'6WAL'!$A$5:$O$150,15,FALSE),0)</f>
        <v>0</v>
      </c>
      <c r="P9" s="218">
        <f>_xlfn.IFNA(VLOOKUP(CONCATENATE($P$4,$B9,$C9),'7ALB'!$A$5:$O$150,15,FALSE),0)</f>
        <v>0</v>
      </c>
      <c r="Q9" s="218">
        <f>_xlfn.IFNA(VLOOKUP(CONCATENATE($Q$4,$B9,$C9),'8BAL'!$A$5:$O$150,15,FALSE),0)</f>
        <v>7</v>
      </c>
      <c r="R9" s="218">
        <f>_xlfn.IFNA(VLOOKUP(CONCATENATE($R$4,$B9,$C9),'9NZ'!$A$5:$O$150,15,FALSE),0)</f>
        <v>0</v>
      </c>
      <c r="S9" s="218">
        <f>_xlfn.IFNA(VLOOKUP(CONCATENATE($S$4,$B9,$C9),'10SR'!$A$5:$O$150,15,FALSE),0)</f>
        <v>1</v>
      </c>
      <c r="T9" s="218">
        <f>_xlfn.IFNA(VLOOKUP(CONCATENATE($T$4,$B9,$C9),'11DRY'!$A$5:$P$150,15,FALSE),0)</f>
        <v>0</v>
      </c>
      <c r="U9" s="218">
        <f>_xlfn.IFNA(VLOOKUP(CONCATENATE($U$4,$B9,$C9),'12SC'!$A$5:$Q$125,15,FALSE),0)</f>
        <v>1</v>
      </c>
      <c r="V9" s="225"/>
    </row>
    <row r="10" spans="1:22" s="30" customFormat="1" x14ac:dyDescent="0.2">
      <c r="A10" s="296"/>
      <c r="B10" s="220" t="s">
        <v>535</v>
      </c>
      <c r="C10" s="220" t="s">
        <v>222</v>
      </c>
      <c r="D10" s="220" t="s">
        <v>1400</v>
      </c>
      <c r="E10" s="221">
        <v>43904</v>
      </c>
      <c r="F10" s="222">
        <v>12</v>
      </c>
      <c r="G10" s="223">
        <f t="shared" si="0"/>
        <v>4</v>
      </c>
      <c r="H10" s="215">
        <f t="shared" si="1"/>
        <v>8</v>
      </c>
      <c r="I10" s="224">
        <f>RANK(H10,$H$6:$H$15)</f>
        <v>5</v>
      </c>
      <c r="J10" s="217">
        <f>_xlfn.IFNA(VLOOKUP(CONCATENATE($J$4,$B10,$C10),'1KR'!$A$5:$K$150,11,FALSE),0)</f>
        <v>0</v>
      </c>
      <c r="K10" s="217">
        <f>_xlfn.IFNA(VLOOKUP(CONCATENATE($K$4,$B10,$C10),'2Mur'!$A$5:$O$150,15,FALSE),0)</f>
        <v>1</v>
      </c>
      <c r="L10" s="218">
        <f>_xlfn.IFNA(VLOOKUP(CONCATENATE($L$4,$B10,$C10),'3GID'!$A$5:$O$150,15,FALSE),0)</f>
        <v>1</v>
      </c>
      <c r="M10" s="218">
        <f>_xlfn.IFNA(VLOOKUP(CONCATENATE($M$4,$B10,$C10),'4GID'!$A$5:$O$150,15,FALSE),0)</f>
        <v>0</v>
      </c>
      <c r="N10" s="218">
        <f>_xlfn.IFNA(VLOOKUP(CONCATENATE($N$4,$B10,$C10),'5ESP'!$A$5:$O$150,15,FALSE),0)</f>
        <v>0</v>
      </c>
      <c r="O10" s="218">
        <f>_xlfn.IFNA(VLOOKUP(CONCATENATE($M$4,$B10,$C10),'6WAL'!$A$5:$O$150,15,FALSE),0)</f>
        <v>0</v>
      </c>
      <c r="P10" s="218">
        <f>_xlfn.IFNA(VLOOKUP(CONCATENATE($P$4,$B10,$C10),'7ALB'!$A$5:$O$150,15,FALSE),0)</f>
        <v>0</v>
      </c>
      <c r="Q10" s="218">
        <f>_xlfn.IFNA(VLOOKUP(CONCATENATE($Q$4,$B10,$C10),'8BAL'!$A$5:$O$150,15,FALSE),0)</f>
        <v>0</v>
      </c>
      <c r="R10" s="218">
        <f>_xlfn.IFNA(VLOOKUP(CONCATENATE($R$4,$B10,$C10),'9NZ'!$A$5:$O$150,15,FALSE),0)</f>
        <v>0</v>
      </c>
      <c r="S10" s="218">
        <f>_xlfn.IFNA(VLOOKUP(CONCATENATE($S$4,$B10,$C10),'10SR'!$A$5:$O$150,15,FALSE),0)</f>
        <v>4</v>
      </c>
      <c r="T10" s="218">
        <f>_xlfn.IFNA(VLOOKUP(CONCATENATE($T$4,$B10,$C10),'11DRY'!$A$5:$P$150,15,FALSE),0)</f>
        <v>0</v>
      </c>
      <c r="U10" s="218">
        <f>_xlfn.IFNA(VLOOKUP(CONCATENATE($U$4,$B10,$C10),'12SC'!$A$5:$Q$125,15,FALSE),0)</f>
        <v>2</v>
      </c>
      <c r="V10" s="225"/>
    </row>
    <row r="11" spans="1:22" s="30" customFormat="1" x14ac:dyDescent="0.2">
      <c r="A11" s="296"/>
      <c r="B11" s="220" t="s">
        <v>1254</v>
      </c>
      <c r="C11" s="220" t="s">
        <v>236</v>
      </c>
      <c r="D11" s="220" t="s">
        <v>298</v>
      </c>
      <c r="E11" s="221">
        <v>44075</v>
      </c>
      <c r="F11" s="222">
        <v>11</v>
      </c>
      <c r="G11" s="223">
        <f t="shared" si="0"/>
        <v>3</v>
      </c>
      <c r="H11" s="215">
        <f t="shared" si="1"/>
        <v>8</v>
      </c>
      <c r="I11" s="224">
        <v>6</v>
      </c>
      <c r="J11" s="217">
        <f>_xlfn.IFNA(VLOOKUP(CONCATENATE($J$4,$B11,$C11),'1KR'!$A$5:$K$150,11,FALSE),0)</f>
        <v>0</v>
      </c>
      <c r="K11" s="217">
        <f>_xlfn.IFNA(VLOOKUP(CONCATENATE($K$4,$B11,$C11),'2Mur'!$A$5:$O$150,15,FALSE),0)</f>
        <v>0</v>
      </c>
      <c r="L11" s="218">
        <f>_xlfn.IFNA(VLOOKUP(CONCATENATE($L$4,$B11,$C11),'3GID'!$A$5:$O$150,15,FALSE),0)</f>
        <v>0</v>
      </c>
      <c r="M11" s="218">
        <f>_xlfn.IFNA(VLOOKUP(CONCATENATE($M$4,$B11,$C11),'4GID'!$A$5:$O$150,15,FALSE),0)</f>
        <v>0</v>
      </c>
      <c r="N11" s="218">
        <f>_xlfn.IFNA(VLOOKUP(CONCATENATE($N$4,$B11,$C11),'5ESP'!$A$5:$O$150,15,FALSE),0)</f>
        <v>0</v>
      </c>
      <c r="O11" s="218">
        <f>_xlfn.IFNA(VLOOKUP(CONCATENATE($M$4,$B11,$C11),'6WAL'!$A$5:$O$150,15,FALSE),0)</f>
        <v>3</v>
      </c>
      <c r="P11" s="218">
        <f>_xlfn.IFNA(VLOOKUP(CONCATENATE($P$4,$B11,$C11),'7ALB'!$A$5:$O$150,15,FALSE),0)</f>
        <v>0</v>
      </c>
      <c r="Q11" s="218">
        <f>_xlfn.IFNA(VLOOKUP(CONCATENATE($Q$4,$B11,$C11),'8BAL'!$A$5:$O$150,15,FALSE),0)</f>
        <v>1</v>
      </c>
      <c r="R11" s="218">
        <f>_xlfn.IFNA(VLOOKUP(CONCATENATE($R$4,$B11,$C11),'9NZ'!$A$5:$O$150,15,FALSE),0)</f>
        <v>0</v>
      </c>
      <c r="S11" s="218">
        <f>_xlfn.IFNA(VLOOKUP(CONCATENATE($S$4,$B11,$C11),'10SR'!$A$5:$O$150,15,FALSE),0)</f>
        <v>0</v>
      </c>
      <c r="T11" s="218">
        <f>_xlfn.IFNA(VLOOKUP(CONCATENATE($T$4,$B11,$C11),'11DRY'!$A$5:$P$150,15,FALSE),0)</f>
        <v>0</v>
      </c>
      <c r="U11" s="218">
        <f>_xlfn.IFNA(VLOOKUP(CONCATENATE($U$4,$B11,$C11),'12SC'!$A$5:$Q$125,15,FALSE),0)</f>
        <v>4</v>
      </c>
      <c r="V11" s="225"/>
    </row>
    <row r="12" spans="1:22" x14ac:dyDescent="0.2">
      <c r="A12" s="296"/>
      <c r="B12" s="188"/>
      <c r="C12" s="188"/>
      <c r="D12" s="188"/>
      <c r="E12" s="189"/>
      <c r="F12" s="193"/>
      <c r="G12" s="191"/>
      <c r="H12" s="192"/>
      <c r="I12" s="193"/>
      <c r="J12" s="194"/>
      <c r="K12" s="194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45"/>
    </row>
    <row r="13" spans="1:22" x14ac:dyDescent="0.2">
      <c r="A13" s="296"/>
      <c r="B13" s="47" t="s">
        <v>948</v>
      </c>
      <c r="C13" s="47" t="s">
        <v>646</v>
      </c>
      <c r="D13" s="47" t="s">
        <v>1429</v>
      </c>
      <c r="E13" s="48">
        <v>44036</v>
      </c>
      <c r="F13" s="96">
        <v>11</v>
      </c>
      <c r="G13" s="93">
        <f t="shared" si="0"/>
        <v>3</v>
      </c>
      <c r="H13" s="25">
        <f t="shared" si="1"/>
        <v>6</v>
      </c>
      <c r="I13" s="94">
        <f>RANK(H13,$H$6:$H$15)</f>
        <v>7</v>
      </c>
      <c r="J13" s="63">
        <f>_xlfn.IFNA(VLOOKUP(CONCATENATE($J$4,$B13,$C13),'1KR'!$A$5:$K$150,11,FALSE),0)</f>
        <v>0</v>
      </c>
      <c r="K13" s="63">
        <f>_xlfn.IFNA(VLOOKUP(CONCATENATE($K$4,$B13,$C13),'2Mur'!$A$5:$O$150,15,FALSE),0)</f>
        <v>0</v>
      </c>
      <c r="L13" s="80">
        <f>_xlfn.IFNA(VLOOKUP(CONCATENATE($L$4,$B13,$C13),'3GID'!$A$5:$O$150,15,FALSE),0)</f>
        <v>1</v>
      </c>
      <c r="M13" s="80">
        <f>_xlfn.IFNA(VLOOKUP(CONCATENATE($M$4,$B13,$C13),'4GID'!$A$5:$O$150,15,FALSE),0)</f>
        <v>0</v>
      </c>
      <c r="N13" s="80">
        <f>_xlfn.IFNA(VLOOKUP(CONCATENATE($N$4,$B13,$C13),'5ESP'!$A$5:$O$150,15,FALSE),0)</f>
        <v>0</v>
      </c>
      <c r="O13" s="80">
        <f>_xlfn.IFNA(VLOOKUP(CONCATENATE($M$4,$B13,$C13),'6WAL'!$A$5:$O$150,15,FALSE),0)</f>
        <v>4</v>
      </c>
      <c r="P13" s="80">
        <f>_xlfn.IFNA(VLOOKUP(CONCATENATE($P$4,$B13,$C13),'7ALB'!$A$5:$O$150,15,FALSE),0)</f>
        <v>0</v>
      </c>
      <c r="Q13" s="80">
        <f>_xlfn.IFNA(VLOOKUP(CONCATENATE($Q$4,$B13,$C13),'8BAL'!$A$5:$O$150,15,FALSE),0)</f>
        <v>0</v>
      </c>
      <c r="R13" s="80">
        <f>_xlfn.IFNA(VLOOKUP(CONCATENATE($R$4,$B13,$C13),'9NZ'!$A$5:$O$150,15,FALSE),0)</f>
        <v>0</v>
      </c>
      <c r="S13" s="80">
        <f>_xlfn.IFNA(VLOOKUP(CONCATENATE($S$4,$B13,$C13),'10SR'!$A$5:$O$150,15,FALSE),0)</f>
        <v>1</v>
      </c>
      <c r="T13" s="80">
        <f>_xlfn.IFNA(VLOOKUP(CONCATENATE($T$4,$B13,$C13),'11DRY'!$A$5:$P$150,15,FALSE),0)</f>
        <v>0</v>
      </c>
      <c r="U13" s="80">
        <f>_xlfn.IFNA(VLOOKUP(CONCATENATE($U$4,$B13,$C13),'12SC'!$A$5:$Q$125,15,FALSE),0)</f>
        <v>0</v>
      </c>
      <c r="V13" s="45"/>
    </row>
    <row r="14" spans="1:22" x14ac:dyDescent="0.2">
      <c r="A14" s="296"/>
      <c r="B14" s="47" t="s">
        <v>689</v>
      </c>
      <c r="C14" s="47" t="s">
        <v>907</v>
      </c>
      <c r="D14" s="47" t="s">
        <v>630</v>
      </c>
      <c r="E14" s="48">
        <v>44073</v>
      </c>
      <c r="F14" s="96">
        <v>12</v>
      </c>
      <c r="G14" s="93">
        <f t="shared" si="0"/>
        <v>2</v>
      </c>
      <c r="H14" s="25">
        <f t="shared" si="1"/>
        <v>4</v>
      </c>
      <c r="I14" s="94">
        <f>RANK(H14,$H$6:$H$15)</f>
        <v>8</v>
      </c>
      <c r="J14" s="63">
        <f>_xlfn.IFNA(VLOOKUP(CONCATENATE($J$4,$B14,$C14),'1KR'!$A$5:$K$150,11,FALSE),0)</f>
        <v>0</v>
      </c>
      <c r="K14" s="63">
        <f>_xlfn.IFNA(VLOOKUP(CONCATENATE($K$4,$B14,$C14),'2Mur'!$A$5:$O$150,15,FALSE),0)</f>
        <v>0</v>
      </c>
      <c r="L14" s="80">
        <f>_xlfn.IFNA(VLOOKUP(CONCATENATE($L$4,$B14,$C14),'3GID'!$A$5:$O$150,15,FALSE),0)</f>
        <v>3</v>
      </c>
      <c r="M14" s="80">
        <f>_xlfn.IFNA(VLOOKUP(CONCATENATE($M$4,$B14,$C14),'4GID'!$A$5:$O$150,15,FALSE),0)</f>
        <v>0</v>
      </c>
      <c r="N14" s="80">
        <f>_xlfn.IFNA(VLOOKUP(CONCATENATE($N$4,$B14,$C14),'5ESP'!$A$5:$O$150,15,FALSE),0)</f>
        <v>0</v>
      </c>
      <c r="O14" s="80">
        <f>_xlfn.IFNA(VLOOKUP(CONCATENATE($M$4,$B14,$C14),'6WAL'!$A$5:$O$150,15,FALSE),0)</f>
        <v>0</v>
      </c>
      <c r="P14" s="80">
        <f>_xlfn.IFNA(VLOOKUP(CONCATENATE($P$4,$B14,$C14),'7ALB'!$A$5:$O$150,15,FALSE),0)</f>
        <v>0</v>
      </c>
      <c r="Q14" s="80">
        <f>_xlfn.IFNA(VLOOKUP(CONCATENATE($Q$4,$B14,$C14),'8BAL'!$A$5:$O$150,15,FALSE),0)</f>
        <v>0</v>
      </c>
      <c r="R14" s="80">
        <f>_xlfn.IFNA(VLOOKUP(CONCATENATE($R$4,$B14,$C14),'9NZ'!$A$5:$O$150,15,FALSE),0)</f>
        <v>0</v>
      </c>
      <c r="S14" s="80">
        <f>_xlfn.IFNA(VLOOKUP(CONCATENATE($S$4,$B14,$C14),'10SR'!$A$5:$O$150,15,FALSE),0)</f>
        <v>0</v>
      </c>
      <c r="T14" s="80">
        <f>_xlfn.IFNA(VLOOKUP(CONCATENATE($T$4,$B14,$C14),'11DRY'!$A$5:$P$150,15,FALSE),0)</f>
        <v>0</v>
      </c>
      <c r="U14" s="80">
        <f>_xlfn.IFNA(VLOOKUP(CONCATENATE($U$4,$B14,$C14),'12SC'!$A$5:$Q$125,15,FALSE),0)</f>
        <v>1</v>
      </c>
      <c r="V14" s="45"/>
    </row>
    <row r="15" spans="1:22" x14ac:dyDescent="0.2">
      <c r="A15" s="296"/>
      <c r="B15" s="47" t="s">
        <v>290</v>
      </c>
      <c r="C15" s="47" t="s">
        <v>931</v>
      </c>
      <c r="D15" s="47" t="s">
        <v>1420</v>
      </c>
      <c r="E15" s="48">
        <v>44056</v>
      </c>
      <c r="F15" s="96">
        <v>9</v>
      </c>
      <c r="G15" s="93">
        <f t="shared" si="0"/>
        <v>2</v>
      </c>
      <c r="H15" s="25">
        <f t="shared" si="1"/>
        <v>3</v>
      </c>
      <c r="I15" s="94">
        <f>RANK(H15,$H$6:$H$15)</f>
        <v>9</v>
      </c>
      <c r="J15" s="63">
        <f>_xlfn.IFNA(VLOOKUP(CONCATENATE($J$4,$B15,$C15),'1KR'!$A$5:$K$150,11,FALSE),0)</f>
        <v>0</v>
      </c>
      <c r="K15" s="63">
        <f>_xlfn.IFNA(VLOOKUP(CONCATENATE($K$4,$B15,$C15),'2Mur'!$A$5:$O$150,15,FALSE),0)</f>
        <v>0</v>
      </c>
      <c r="L15" s="80">
        <f>_xlfn.IFNA(VLOOKUP(CONCATENATE($L$4,$B15,$C15),'3GID'!$A$5:$O$150,15,FALSE),0)</f>
        <v>1</v>
      </c>
      <c r="M15" s="80">
        <f>_xlfn.IFNA(VLOOKUP(CONCATENATE($M$4,$B15,$C15),'4GID'!$A$5:$O$150,15,FALSE),0)</f>
        <v>0</v>
      </c>
      <c r="N15" s="80">
        <f>_xlfn.IFNA(VLOOKUP(CONCATENATE($N$4,$B15,$C15),'5ESP'!$A$5:$O$150,15,FALSE),0)</f>
        <v>0</v>
      </c>
      <c r="O15" s="80">
        <f>_xlfn.IFNA(VLOOKUP(CONCATENATE($M$4,$B15,$C15),'6WAL'!$A$5:$O$150,15,FALSE),0)</f>
        <v>0</v>
      </c>
      <c r="P15" s="80">
        <f>_xlfn.IFNA(VLOOKUP(CONCATENATE($P$4,$B15,$C15),'7ALB'!$A$5:$O$150,15,FALSE),0)</f>
        <v>0</v>
      </c>
      <c r="Q15" s="80">
        <f>_xlfn.IFNA(VLOOKUP(CONCATENATE($Q$4,$B15,$C15),'8BAL'!$A$5:$O$150,15,FALSE),0)</f>
        <v>0</v>
      </c>
      <c r="R15" s="80">
        <f>_xlfn.IFNA(VLOOKUP(CONCATENATE($R$4,$B15,$C15),'9NZ'!$A$5:$O$150,15,FALSE),0)</f>
        <v>0</v>
      </c>
      <c r="S15" s="80">
        <f>_xlfn.IFNA(VLOOKUP(CONCATENATE($S$4,$B15,$C15),'10SR'!$A$5:$O$150,15,FALSE),0)</f>
        <v>0</v>
      </c>
      <c r="T15" s="80">
        <f>_xlfn.IFNA(VLOOKUP(CONCATENATE($T$4,$B15,$C15),'11DRY'!$A$5:$P$150,15,FALSE),0)</f>
        <v>0</v>
      </c>
      <c r="U15" s="80">
        <f>_xlfn.IFNA(VLOOKUP(CONCATENATE($U$4,$B15,$C15),'12SC'!$A$5:$Q$125,15,FALSE),0)</f>
        <v>2</v>
      </c>
      <c r="V15" s="45"/>
    </row>
    <row r="16" spans="1:22" x14ac:dyDescent="0.2">
      <c r="A16" s="296"/>
      <c r="B16" s="188"/>
      <c r="C16" s="188"/>
      <c r="D16" s="188"/>
      <c r="E16" s="189"/>
      <c r="F16" s="193"/>
      <c r="G16" s="191"/>
      <c r="H16" s="192"/>
      <c r="I16" s="193"/>
      <c r="J16" s="194"/>
      <c r="K16" s="194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45"/>
    </row>
    <row r="17" spans="1:23" x14ac:dyDescent="0.2">
      <c r="A17" s="296"/>
      <c r="B17" s="47" t="s">
        <v>220</v>
      </c>
      <c r="C17" s="47" t="s">
        <v>221</v>
      </c>
      <c r="D17" s="47" t="s">
        <v>1410</v>
      </c>
      <c r="E17" s="48">
        <v>43897</v>
      </c>
      <c r="F17" s="96">
        <v>10</v>
      </c>
      <c r="G17" s="93">
        <f t="shared" ref="G17:G32" si="2">COUNTIF(J17:V17,"&gt;0")</f>
        <v>1</v>
      </c>
      <c r="H17" s="25">
        <f t="shared" ref="H17:H32" si="3">SUM(J17:V17)</f>
        <v>6</v>
      </c>
      <c r="I17" s="94"/>
      <c r="J17" s="63">
        <f>_xlfn.IFNA(VLOOKUP(CONCATENATE($J$4,$B17,$C17),'1KR'!$A$5:$K$150,11,FALSE),0)</f>
        <v>0</v>
      </c>
      <c r="K17" s="63">
        <f>_xlfn.IFNA(VLOOKUP(CONCATENATE($K$4,$B17,$C17),'2Mur'!$A$5:$O$150,15,FALSE),0)</f>
        <v>0</v>
      </c>
      <c r="L17" s="80">
        <f>_xlfn.IFNA(VLOOKUP(CONCATENATE($L$4,$B17,$C17),'3GID'!$A$5:$O$150,15,FALSE),0)</f>
        <v>0</v>
      </c>
      <c r="M17" s="80">
        <f>_xlfn.IFNA(VLOOKUP(CONCATENATE($M$4,$B17,$C17),'4GID'!$A$5:$O$150,15,FALSE),0)</f>
        <v>0</v>
      </c>
      <c r="N17" s="80">
        <f>_xlfn.IFNA(VLOOKUP(CONCATENATE($N$4,$B17,$C17),'5ESP'!$A$5:$O$150,15,FALSE),0)</f>
        <v>6</v>
      </c>
      <c r="O17" s="80">
        <f>_xlfn.IFNA(VLOOKUP(CONCATENATE($M$4,$B17,$C17),'6WAL'!$A$5:$O$150,15,FALSE),0)</f>
        <v>0</v>
      </c>
      <c r="P17" s="80">
        <f>_xlfn.IFNA(VLOOKUP(CONCATENATE($P$4,$B17,$C17),'7ALB'!$A$5:$O$150,15,FALSE),0)</f>
        <v>0</v>
      </c>
      <c r="Q17" s="80">
        <f>_xlfn.IFNA(VLOOKUP(CONCATENATE($Q$4,$B17,$C17),'8BAL'!$A$5:$O$150,15,FALSE),0)</f>
        <v>0</v>
      </c>
      <c r="R17" s="80">
        <f>_xlfn.IFNA(VLOOKUP(CONCATENATE($R$4,$B17,$C17),'9NZ'!$A$5:$O$150,15,FALSE),0)</f>
        <v>0</v>
      </c>
      <c r="S17" s="80">
        <f>_xlfn.IFNA(VLOOKUP(CONCATENATE($S$4,$B17,$C17),'10SR'!$A$5:$O$150,15,FALSE),0)</f>
        <v>0</v>
      </c>
      <c r="T17" s="80">
        <f>_xlfn.IFNA(VLOOKUP(CONCATENATE($T$4,$B17,$C17),'11DRY'!$A$5:$P$150,15,FALSE),0)</f>
        <v>0</v>
      </c>
      <c r="U17" s="80">
        <f>_xlfn.IFNA(VLOOKUP(CONCATENATE($U$4,$B17,$C17),'12SC'!$A$5:$Q$125,15,FALSE),0)</f>
        <v>0</v>
      </c>
      <c r="V17" s="45"/>
    </row>
    <row r="18" spans="1:23" x14ac:dyDescent="0.2">
      <c r="A18" s="296"/>
      <c r="B18" s="47" t="s">
        <v>231</v>
      </c>
      <c r="C18" s="47" t="s">
        <v>232</v>
      </c>
      <c r="D18" s="47" t="s">
        <v>1399</v>
      </c>
      <c r="E18" s="48">
        <v>43892</v>
      </c>
      <c r="F18" s="96">
        <v>10</v>
      </c>
      <c r="G18" s="93">
        <f t="shared" si="2"/>
        <v>1</v>
      </c>
      <c r="H18" s="25">
        <f t="shared" si="3"/>
        <v>5</v>
      </c>
      <c r="I18" s="94"/>
      <c r="J18" s="63">
        <f>_xlfn.IFNA(VLOOKUP(CONCATENATE($J$4,$B18,$C18),'1KR'!$A$5:$K$150,11,FALSE),0)</f>
        <v>0</v>
      </c>
      <c r="K18" s="63">
        <f>_xlfn.IFNA(VLOOKUP(CONCATENATE($K$4,$B18,$C18),'2Mur'!$A$5:$O$150,15,FALSE),0)</f>
        <v>0</v>
      </c>
      <c r="L18" s="80">
        <f>_xlfn.IFNA(VLOOKUP(CONCATENATE($L$4,$B18,$C18),'3GID'!$A$5:$O$150,15,FALSE),0)</f>
        <v>0</v>
      </c>
      <c r="M18" s="80">
        <f>_xlfn.IFNA(VLOOKUP(CONCATENATE($M$4,$B18,$C18),'4GID'!$A$5:$O$150,15,FALSE),0)</f>
        <v>0</v>
      </c>
      <c r="N18" s="80">
        <f>_xlfn.IFNA(VLOOKUP(CONCATENATE($N$4,$B18,$C18),'5ESP'!$A$5:$O$150,15,FALSE),0)</f>
        <v>0</v>
      </c>
      <c r="O18" s="80">
        <f>_xlfn.IFNA(VLOOKUP(CONCATENATE($M$4,$B18,$C18),'6WAL'!$A$5:$O$150,15,FALSE),0)</f>
        <v>0</v>
      </c>
      <c r="P18" s="80">
        <f>_xlfn.IFNA(VLOOKUP(CONCATENATE($P$4,$B18,$C18),'7ALB'!$A$5:$O$150,15,FALSE),0)</f>
        <v>0</v>
      </c>
      <c r="Q18" s="80">
        <f>_xlfn.IFNA(VLOOKUP(CONCATENATE($Q$4,$B18,$C18),'8BAL'!$A$5:$O$150,15,FALSE),0)</f>
        <v>0</v>
      </c>
      <c r="R18" s="80">
        <f>_xlfn.IFNA(VLOOKUP(CONCATENATE($R$4,$B18,$C18),'9NZ'!$A$5:$O$150,15,FALSE),0)</f>
        <v>0</v>
      </c>
      <c r="S18" s="80">
        <f>_xlfn.IFNA(VLOOKUP(CONCATENATE($S$4,$B18,$C18),'10SR'!$A$5:$O$150,15,FALSE),0)</f>
        <v>5</v>
      </c>
      <c r="T18" s="80">
        <f>_xlfn.IFNA(VLOOKUP(CONCATENATE($T$4,$B18,$C18),'11DRY'!$A$5:$P$150,15,FALSE),0)</f>
        <v>0</v>
      </c>
      <c r="U18" s="80">
        <f>_xlfn.IFNA(VLOOKUP(CONCATENATE($U$4,$B18,$C18),'12SC'!$A$5:$Q$125,15,FALSE),0)</f>
        <v>0</v>
      </c>
      <c r="V18" s="45"/>
    </row>
    <row r="19" spans="1:23" x14ac:dyDescent="0.2">
      <c r="A19" s="296"/>
      <c r="B19" s="47" t="s">
        <v>215</v>
      </c>
      <c r="C19" s="47" t="s">
        <v>216</v>
      </c>
      <c r="D19" s="47" t="s">
        <v>1399</v>
      </c>
      <c r="E19" s="48">
        <v>43859</v>
      </c>
      <c r="F19" s="96">
        <v>11</v>
      </c>
      <c r="G19" s="93">
        <f t="shared" si="2"/>
        <v>0</v>
      </c>
      <c r="H19" s="25">
        <f t="shared" si="3"/>
        <v>0</v>
      </c>
      <c r="I19" s="94"/>
      <c r="J19" s="63">
        <f>_xlfn.IFNA(VLOOKUP(CONCATENATE($J$4,$B19,$C19),'1KR'!$A$5:$K$150,11,FALSE),0)</f>
        <v>0</v>
      </c>
      <c r="K19" s="63">
        <f>_xlfn.IFNA(VLOOKUP(CONCATENATE($K$4,$B19,$C19),'2Mur'!$A$5:$O$150,15,FALSE),0)</f>
        <v>0</v>
      </c>
      <c r="L19" s="80">
        <f>_xlfn.IFNA(VLOOKUP(CONCATENATE($L$4,$B19,$C19),'3GID'!$A$5:$O$150,15,FALSE),0)</f>
        <v>0</v>
      </c>
      <c r="M19" s="80">
        <f>_xlfn.IFNA(VLOOKUP(CONCATENATE($M$4,$B19,$C19),'4GID'!$A$5:$O$150,15,FALSE),0)</f>
        <v>0</v>
      </c>
      <c r="N19" s="80">
        <f>_xlfn.IFNA(VLOOKUP(CONCATENATE($N$4,$B19,$C19),'5ESP'!$A$5:$O$150,15,FALSE),0)</f>
        <v>0</v>
      </c>
      <c r="O19" s="80">
        <f>_xlfn.IFNA(VLOOKUP(CONCATENATE($M$4,$B19,$C19),'6WAL'!$A$5:$O$150,15,FALSE),0)</f>
        <v>0</v>
      </c>
      <c r="P19" s="80">
        <f>_xlfn.IFNA(VLOOKUP(CONCATENATE($P$4,$B19,$C19),'7ALB'!$A$5:$O$150,15,FALSE),0)</f>
        <v>0</v>
      </c>
      <c r="Q19" s="80">
        <f>_xlfn.IFNA(VLOOKUP(CONCATENATE($Q$4,$B19,$C19),'8BAL'!$A$5:$O$150,15,FALSE),0)</f>
        <v>0</v>
      </c>
      <c r="R19" s="80">
        <f>_xlfn.IFNA(VLOOKUP(CONCATENATE($R$4,$B19,$C19),'9NZ'!$A$5:$O$150,15,FALSE),0)</f>
        <v>0</v>
      </c>
      <c r="S19" s="80">
        <f>_xlfn.IFNA(VLOOKUP(CONCATENATE($S$4,$B19,$C19),'10SR'!$A$5:$O$150,15,FALSE),0)</f>
        <v>0</v>
      </c>
      <c r="T19" s="80">
        <f>_xlfn.IFNA(VLOOKUP(CONCATENATE($T$4,$B19,$C19),'11DRY'!$A$5:$P$150,15,FALSE),0)</f>
        <v>0</v>
      </c>
      <c r="U19" s="80">
        <f>_xlfn.IFNA(VLOOKUP(CONCATENATE($U$4,$B19,$C19),'12SC'!$A$5:$Q$125,15,FALSE),0)</f>
        <v>0</v>
      </c>
      <c r="V19" s="45"/>
    </row>
    <row r="20" spans="1:23" x14ac:dyDescent="0.2">
      <c r="A20" s="296"/>
      <c r="B20" s="47" t="s">
        <v>217</v>
      </c>
      <c r="C20" s="47" t="s">
        <v>219</v>
      </c>
      <c r="D20" s="47" t="s">
        <v>1409</v>
      </c>
      <c r="E20" s="48">
        <v>43865</v>
      </c>
      <c r="F20" s="96">
        <v>11</v>
      </c>
      <c r="G20" s="93">
        <f t="shared" si="2"/>
        <v>0</v>
      </c>
      <c r="H20" s="25">
        <f t="shared" si="3"/>
        <v>0</v>
      </c>
      <c r="I20" s="94"/>
      <c r="J20" s="63">
        <f>_xlfn.IFNA(VLOOKUP(CONCATENATE($J$4,$B20,$C20),'1KR'!$A$5:$K$150,11,FALSE),0)</f>
        <v>0</v>
      </c>
      <c r="K20" s="63">
        <f>_xlfn.IFNA(VLOOKUP(CONCATENATE($K$4,$B20,$C20),'2Mur'!$A$5:$O$150,15,FALSE),0)</f>
        <v>0</v>
      </c>
      <c r="L20" s="80">
        <f>_xlfn.IFNA(VLOOKUP(CONCATENATE($L$4,$B20,$C20),'3GID'!$A$5:$O$150,15,FALSE),0)</f>
        <v>0</v>
      </c>
      <c r="M20" s="80">
        <f>_xlfn.IFNA(VLOOKUP(CONCATENATE($M$4,$B20,$C20),'4GID'!$A$5:$O$150,15,FALSE),0)</f>
        <v>0</v>
      </c>
      <c r="N20" s="80">
        <f>_xlfn.IFNA(VLOOKUP(CONCATENATE($N$4,$B20,$C20),'5ESP'!$A$5:$O$150,15,FALSE),0)</f>
        <v>0</v>
      </c>
      <c r="O20" s="80">
        <f>_xlfn.IFNA(VLOOKUP(CONCATENATE($M$4,$B20,$C20),'6WAL'!$A$5:$O$150,15,FALSE),0)</f>
        <v>0</v>
      </c>
      <c r="P20" s="80">
        <f>_xlfn.IFNA(VLOOKUP(CONCATENATE($P$4,$B20,$C20),'7ALB'!$A$5:$O$150,15,FALSE),0)</f>
        <v>0</v>
      </c>
      <c r="Q20" s="80">
        <f>_xlfn.IFNA(VLOOKUP(CONCATENATE($Q$4,$B20,$C20),'8BAL'!$A$5:$O$150,15,FALSE),0)</f>
        <v>0</v>
      </c>
      <c r="R20" s="80">
        <f>_xlfn.IFNA(VLOOKUP(CONCATENATE($R$4,$B20,$C20),'9NZ'!$A$5:$O$150,15,FALSE),0)</f>
        <v>0</v>
      </c>
      <c r="S20" s="80">
        <f>_xlfn.IFNA(VLOOKUP(CONCATENATE($S$4,$B20,$C20),'10SR'!$A$5:$O$150,15,FALSE),0)</f>
        <v>0</v>
      </c>
      <c r="T20" s="80">
        <f>_xlfn.IFNA(VLOOKUP(CONCATENATE($T$4,$B20,$C20),'11DRY'!$A$5:$P$150,15,FALSE),0)</f>
        <v>0</v>
      </c>
      <c r="U20" s="80">
        <f>_xlfn.IFNA(VLOOKUP(CONCATENATE($U$4,$B20,$C20),'12SC'!$A$5:$Q$125,15,FALSE),0)</f>
        <v>0</v>
      </c>
      <c r="V20" s="45"/>
    </row>
    <row r="21" spans="1:23" x14ac:dyDescent="0.2">
      <c r="A21" s="296"/>
      <c r="B21" s="47" t="s">
        <v>223</v>
      </c>
      <c r="C21" s="47" t="s">
        <v>224</v>
      </c>
      <c r="D21" s="47" t="s">
        <v>1399</v>
      </c>
      <c r="E21" s="48">
        <v>43817</v>
      </c>
      <c r="F21" s="96">
        <v>11</v>
      </c>
      <c r="G21" s="93">
        <f t="shared" si="2"/>
        <v>0</v>
      </c>
      <c r="H21" s="25">
        <f t="shared" si="3"/>
        <v>0</v>
      </c>
      <c r="I21" s="94"/>
      <c r="J21" s="63">
        <f>_xlfn.IFNA(VLOOKUP(CONCATENATE($J$4,$B21,$C21),'1KR'!$A$5:$K$150,11,FALSE),0)</f>
        <v>0</v>
      </c>
      <c r="K21" s="63">
        <f>_xlfn.IFNA(VLOOKUP(CONCATENATE($K$4,$B21,$C21),'2Mur'!$A$5:$O$150,15,FALSE),0)</f>
        <v>0</v>
      </c>
      <c r="L21" s="80">
        <f>_xlfn.IFNA(VLOOKUP(CONCATENATE($L$4,$B21,$C21),'3GID'!$A$5:$O$150,15,FALSE),0)</f>
        <v>0</v>
      </c>
      <c r="M21" s="80">
        <f>_xlfn.IFNA(VLOOKUP(CONCATENATE($M$4,$B21,$C21),'4GID'!$A$5:$O$150,15,FALSE),0)</f>
        <v>0</v>
      </c>
      <c r="N21" s="80">
        <f>_xlfn.IFNA(VLOOKUP(CONCATENATE($N$4,$B21,$C21),'5ESP'!$A$5:$O$150,15,FALSE),0)</f>
        <v>0</v>
      </c>
      <c r="O21" s="80">
        <f>_xlfn.IFNA(VLOOKUP(CONCATENATE($M$4,$B21,$C21),'6WAL'!$A$5:$O$150,15,FALSE),0)</f>
        <v>0</v>
      </c>
      <c r="P21" s="80">
        <f>_xlfn.IFNA(VLOOKUP(CONCATENATE($P$4,$B21,$C21),'7ALB'!$A$5:$O$150,15,FALSE),0)</f>
        <v>0</v>
      </c>
      <c r="Q21" s="80">
        <f>_xlfn.IFNA(VLOOKUP(CONCATENATE($Q$4,$B21,$C21),'8BAL'!$A$5:$O$150,15,FALSE),0)</f>
        <v>0</v>
      </c>
      <c r="R21" s="80">
        <f>_xlfn.IFNA(VLOOKUP(CONCATENATE($R$4,$B21,$C21),'9NZ'!$A$5:$O$150,15,FALSE),0)</f>
        <v>0</v>
      </c>
      <c r="S21" s="80">
        <f>_xlfn.IFNA(VLOOKUP(CONCATENATE($S$4,$B21,$C21),'10SR'!$A$5:$O$150,15,FALSE),0)</f>
        <v>0</v>
      </c>
      <c r="T21" s="80">
        <f>_xlfn.IFNA(VLOOKUP(CONCATENATE($T$4,$B21,$C21),'11DRY'!$A$5:$P$150,15,FALSE),0)</f>
        <v>0</v>
      </c>
      <c r="U21" s="80">
        <f>_xlfn.IFNA(VLOOKUP(CONCATENATE($U$4,$B21,$C21),'12SC'!$A$5:$Q$125,15,FALSE),0)</f>
        <v>0</v>
      </c>
      <c r="V21" s="45"/>
    </row>
    <row r="22" spans="1:23" x14ac:dyDescent="0.2">
      <c r="A22" s="296"/>
      <c r="B22" s="47" t="s">
        <v>225</v>
      </c>
      <c r="C22" s="47" t="s">
        <v>226</v>
      </c>
      <c r="D22" s="47" t="s">
        <v>1399</v>
      </c>
      <c r="E22" s="48">
        <v>43891</v>
      </c>
      <c r="F22" s="96">
        <v>12</v>
      </c>
      <c r="G22" s="93">
        <f t="shared" si="2"/>
        <v>0</v>
      </c>
      <c r="H22" s="25">
        <f t="shared" si="3"/>
        <v>0</v>
      </c>
      <c r="I22" s="94"/>
      <c r="J22" s="63">
        <f>_xlfn.IFNA(VLOOKUP(CONCATENATE($J$4,$B22,$C22),'1KR'!$A$5:$K$150,11,FALSE),0)</f>
        <v>0</v>
      </c>
      <c r="K22" s="63">
        <f>_xlfn.IFNA(VLOOKUP(CONCATENATE($K$4,$B22,$C22),'2Mur'!$A$5:$O$150,15,FALSE),0)</f>
        <v>0</v>
      </c>
      <c r="L22" s="80">
        <f>_xlfn.IFNA(VLOOKUP(CONCATENATE($L$4,$B22,$C22),'3GID'!$A$5:$O$150,15,FALSE),0)</f>
        <v>0</v>
      </c>
      <c r="M22" s="80">
        <f>_xlfn.IFNA(VLOOKUP(CONCATENATE($M$4,$B22,$C22),'4GID'!$A$5:$O$150,15,FALSE),0)</f>
        <v>0</v>
      </c>
      <c r="N22" s="80">
        <f>_xlfn.IFNA(VLOOKUP(CONCATENATE($N$4,$B22,$C22),'5ESP'!$A$5:$O$150,15,FALSE),0)</f>
        <v>0</v>
      </c>
      <c r="O22" s="80">
        <f>_xlfn.IFNA(VLOOKUP(CONCATENATE($M$4,$B22,$C22),'6WAL'!$A$5:$O$150,15,FALSE),0)</f>
        <v>0</v>
      </c>
      <c r="P22" s="80">
        <f>_xlfn.IFNA(VLOOKUP(CONCATENATE($P$4,$B22,$C22),'7ALB'!$A$5:$O$150,15,FALSE),0)</f>
        <v>0</v>
      </c>
      <c r="Q22" s="80">
        <f>_xlfn.IFNA(VLOOKUP(CONCATENATE($Q$4,$B22,$C22),'8BAL'!$A$5:$O$150,15,FALSE),0)</f>
        <v>0</v>
      </c>
      <c r="R22" s="80">
        <f>_xlfn.IFNA(VLOOKUP(CONCATENATE($R$4,$B22,$C22),'9NZ'!$A$5:$O$150,15,FALSE),0)</f>
        <v>0</v>
      </c>
      <c r="S22" s="80">
        <f>_xlfn.IFNA(VLOOKUP(CONCATENATE($S$4,$B22,$C22),'10SR'!$A$5:$O$150,15,FALSE),0)</f>
        <v>0</v>
      </c>
      <c r="T22" s="80">
        <f>_xlfn.IFNA(VLOOKUP(CONCATENATE($T$4,$B22,$C22),'11DRY'!$A$5:$P$150,15,FALSE),0)</f>
        <v>0</v>
      </c>
      <c r="U22" s="80">
        <f>_xlfn.IFNA(VLOOKUP(CONCATENATE($U$4,$B22,$C22),'12SC'!$A$5:$Q$125,15,FALSE),0)</f>
        <v>0</v>
      </c>
      <c r="V22" s="45"/>
    </row>
    <row r="23" spans="1:23" x14ac:dyDescent="0.2">
      <c r="A23" s="296"/>
      <c r="B23" s="47" t="s">
        <v>227</v>
      </c>
      <c r="C23" s="47" t="s">
        <v>228</v>
      </c>
      <c r="D23" s="47" t="s">
        <v>1403</v>
      </c>
      <c r="E23" s="48">
        <v>43852</v>
      </c>
      <c r="F23" s="96">
        <v>12</v>
      </c>
      <c r="G23" s="93">
        <f t="shared" si="2"/>
        <v>0</v>
      </c>
      <c r="H23" s="25">
        <f t="shared" si="3"/>
        <v>0</v>
      </c>
      <c r="I23" s="94"/>
      <c r="J23" s="63">
        <f>_xlfn.IFNA(VLOOKUP(CONCATENATE($J$4,$B23,$C23),'1KR'!$A$5:$K$150,11,FALSE),0)</f>
        <v>0</v>
      </c>
      <c r="K23" s="63">
        <f>_xlfn.IFNA(VLOOKUP(CONCATENATE($K$4,$B23,$C23),'2Mur'!$A$5:$O$150,15,FALSE),0)</f>
        <v>0</v>
      </c>
      <c r="L23" s="80">
        <f>_xlfn.IFNA(VLOOKUP(CONCATENATE($L$4,$B23,$C23),'3GID'!$A$5:$O$150,15,FALSE),0)</f>
        <v>0</v>
      </c>
      <c r="M23" s="80">
        <f>_xlfn.IFNA(VLOOKUP(CONCATENATE($M$4,$B23,$C23),'4GID'!$A$5:$O$150,15,FALSE),0)</f>
        <v>0</v>
      </c>
      <c r="N23" s="80">
        <f>_xlfn.IFNA(VLOOKUP(CONCATENATE($N$4,$B23,$C23),'5ESP'!$A$5:$O$150,15,FALSE),0)</f>
        <v>0</v>
      </c>
      <c r="O23" s="80">
        <f>_xlfn.IFNA(VLOOKUP(CONCATENATE($M$4,$B23,$C23),'6WAL'!$A$5:$O$150,15,FALSE),0)</f>
        <v>0</v>
      </c>
      <c r="P23" s="80">
        <f>_xlfn.IFNA(VLOOKUP(CONCATENATE($P$4,$B23,$C23),'7ALB'!$A$5:$O$150,15,FALSE),0)</f>
        <v>0</v>
      </c>
      <c r="Q23" s="80">
        <f>_xlfn.IFNA(VLOOKUP(CONCATENATE($Q$4,$B23,$C23),'8BAL'!$A$5:$O$150,15,FALSE),0)</f>
        <v>0</v>
      </c>
      <c r="R23" s="80">
        <f>_xlfn.IFNA(VLOOKUP(CONCATENATE($R$4,$B23,$C23),'9NZ'!$A$5:$O$150,15,FALSE),0)</f>
        <v>0</v>
      </c>
      <c r="S23" s="80">
        <f>_xlfn.IFNA(VLOOKUP(CONCATENATE($S$4,$B23,$C23),'10SR'!$A$5:$O$150,15,FALSE),0)</f>
        <v>0</v>
      </c>
      <c r="T23" s="80">
        <f>_xlfn.IFNA(VLOOKUP(CONCATENATE($T$4,$B23,$C23),'11DRY'!$A$5:$P$150,15,FALSE),0)</f>
        <v>0</v>
      </c>
      <c r="U23" s="80">
        <f>_xlfn.IFNA(VLOOKUP(CONCATENATE($U$4,$B23,$C23),'12SC'!$A$5:$Q$125,15,FALSE),0)</f>
        <v>0</v>
      </c>
      <c r="V23" s="45"/>
    </row>
    <row r="24" spans="1:23" x14ac:dyDescent="0.2">
      <c r="A24" s="296"/>
      <c r="B24" s="47" t="s">
        <v>185</v>
      </c>
      <c r="C24" s="47" t="s">
        <v>229</v>
      </c>
      <c r="D24" s="47" t="s">
        <v>1399</v>
      </c>
      <c r="E24" s="48">
        <v>43859</v>
      </c>
      <c r="F24" s="96">
        <v>12</v>
      </c>
      <c r="G24" s="93">
        <f t="shared" si="2"/>
        <v>0</v>
      </c>
      <c r="H24" s="25">
        <f t="shared" si="3"/>
        <v>0</v>
      </c>
      <c r="I24" s="94"/>
      <c r="J24" s="63">
        <f>_xlfn.IFNA(VLOOKUP(CONCATENATE($J$4,$B24,$C24),'1KR'!$A$5:$K$150,11,FALSE),0)</f>
        <v>0</v>
      </c>
      <c r="K24" s="63">
        <f>_xlfn.IFNA(VLOOKUP(CONCATENATE($K$4,$B24,$C24),'2Mur'!$A$5:$O$150,15,FALSE),0)</f>
        <v>0</v>
      </c>
      <c r="L24" s="80">
        <f>_xlfn.IFNA(VLOOKUP(CONCATENATE($L$4,$B24,$C24),'3GID'!$A$5:$O$150,15,FALSE),0)</f>
        <v>0</v>
      </c>
      <c r="M24" s="80">
        <f>_xlfn.IFNA(VLOOKUP(CONCATENATE($M$4,$B24,$C24),'4GID'!$A$5:$O$150,15,FALSE),0)</f>
        <v>0</v>
      </c>
      <c r="N24" s="80">
        <f>_xlfn.IFNA(VLOOKUP(CONCATENATE($N$4,$B24,$C24),'5ESP'!$A$5:$O$150,15,FALSE),0)</f>
        <v>0</v>
      </c>
      <c r="O24" s="80">
        <f>_xlfn.IFNA(VLOOKUP(CONCATENATE($M$4,$B24,$C24),'6WAL'!$A$5:$O$150,15,FALSE),0)</f>
        <v>0</v>
      </c>
      <c r="P24" s="80">
        <f>_xlfn.IFNA(VLOOKUP(CONCATENATE($P$4,$B24,$C24),'7ALB'!$A$5:$O$150,15,FALSE),0)</f>
        <v>0</v>
      </c>
      <c r="Q24" s="80">
        <f>_xlfn.IFNA(VLOOKUP(CONCATENATE($Q$4,$B24,$C24),'8BAL'!$A$5:$O$150,15,FALSE),0)</f>
        <v>0</v>
      </c>
      <c r="R24" s="80">
        <f>_xlfn.IFNA(VLOOKUP(CONCATENATE($R$4,$B24,$C24),'9NZ'!$A$5:$O$150,15,FALSE),0)</f>
        <v>0</v>
      </c>
      <c r="S24" s="80">
        <f>_xlfn.IFNA(VLOOKUP(CONCATENATE($S$4,$B24,$C24),'10SR'!$A$5:$O$150,15,FALSE),0)</f>
        <v>0</v>
      </c>
      <c r="T24" s="80">
        <f>_xlfn.IFNA(VLOOKUP(CONCATENATE($T$4,$B24,$C24),'11DRY'!$A$5:$P$150,15,FALSE),0)</f>
        <v>0</v>
      </c>
      <c r="U24" s="80">
        <f>_xlfn.IFNA(VLOOKUP(CONCATENATE($U$4,$B24,$C24),'12SC'!$A$5:$Q$125,15,FALSE),0)</f>
        <v>0</v>
      </c>
      <c r="V24" s="45"/>
    </row>
    <row r="25" spans="1:23" x14ac:dyDescent="0.2">
      <c r="A25" s="296"/>
      <c r="B25" s="47" t="s">
        <v>108</v>
      </c>
      <c r="C25" s="47" t="s">
        <v>109</v>
      </c>
      <c r="D25" s="47" t="s">
        <v>1499</v>
      </c>
      <c r="E25" s="48">
        <v>43852</v>
      </c>
      <c r="F25" s="96">
        <v>11</v>
      </c>
      <c r="G25" s="93">
        <f t="shared" si="2"/>
        <v>0</v>
      </c>
      <c r="H25" s="25">
        <f t="shared" si="3"/>
        <v>0</v>
      </c>
      <c r="I25" s="94"/>
      <c r="J25" s="63">
        <f>_xlfn.IFNA(VLOOKUP(CONCATENATE($J$4,$B25,$C25),'1KR'!$A$5:$K$150,11,FALSE),0)</f>
        <v>0</v>
      </c>
      <c r="K25" s="63">
        <f>_xlfn.IFNA(VLOOKUP(CONCATENATE($K$4,$B25,$C25),'2Mur'!$A$5:$O$150,15,FALSE),0)</f>
        <v>0</v>
      </c>
      <c r="L25" s="80">
        <f>_xlfn.IFNA(VLOOKUP(CONCATENATE($L$4,$B25,$C25),'3GID'!$A$5:$O$150,15,FALSE),0)</f>
        <v>0</v>
      </c>
      <c r="M25" s="80">
        <f>_xlfn.IFNA(VLOOKUP(CONCATENATE($M$4,$B25,$C25),'4GID'!$A$5:$O$150,15,FALSE),0)</f>
        <v>0</v>
      </c>
      <c r="N25" s="80">
        <f>_xlfn.IFNA(VLOOKUP(CONCATENATE($N$4,$B25,$C25),'5ESP'!$A$5:$O$150,15,FALSE),0)</f>
        <v>0</v>
      </c>
      <c r="O25" s="80">
        <f>_xlfn.IFNA(VLOOKUP(CONCATENATE($M$4,$B25,$C25),'6WAL'!$A$5:$O$150,15,FALSE),0)</f>
        <v>0</v>
      </c>
      <c r="P25" s="80">
        <f>_xlfn.IFNA(VLOOKUP(CONCATENATE($P$4,$B25,$C25),'7ALB'!$A$5:$O$150,15,FALSE),0)</f>
        <v>0</v>
      </c>
      <c r="Q25" s="80">
        <f>_xlfn.IFNA(VLOOKUP(CONCATENATE($Q$4,$B25,$C25),'8BAL'!$A$5:$O$150,15,FALSE),0)</f>
        <v>0</v>
      </c>
      <c r="R25" s="80">
        <f>_xlfn.IFNA(VLOOKUP(CONCATENATE($R$4,$B25,$C25),'9NZ'!$A$5:$O$150,15,FALSE),0)</f>
        <v>0</v>
      </c>
      <c r="S25" s="80">
        <f>_xlfn.IFNA(VLOOKUP(CONCATENATE($S$4,$B25,$C25),'10SR'!$A$5:$O$150,15,FALSE),0)</f>
        <v>0</v>
      </c>
      <c r="T25" s="80">
        <f>_xlfn.IFNA(VLOOKUP(CONCATENATE($T$4,$B25,$C25),'11DRY'!$A$5:$P$150,15,FALSE),0)</f>
        <v>0</v>
      </c>
      <c r="U25" s="80">
        <f>_xlfn.IFNA(VLOOKUP(CONCATENATE($U$4,$B25,$C25),'12SC'!$A$5:$Q$125,15,FALSE),0)</f>
        <v>0</v>
      </c>
      <c r="V25" s="45"/>
    </row>
    <row r="26" spans="1:23" x14ac:dyDescent="0.2">
      <c r="A26" s="296"/>
      <c r="B26" s="47" t="s">
        <v>108</v>
      </c>
      <c r="C26" s="47" t="s">
        <v>233</v>
      </c>
      <c r="D26" s="47" t="s">
        <v>1499</v>
      </c>
      <c r="E26" s="48">
        <v>43785</v>
      </c>
      <c r="F26" s="96">
        <v>11</v>
      </c>
      <c r="G26" s="93">
        <f t="shared" si="2"/>
        <v>0</v>
      </c>
      <c r="H26" s="25">
        <f t="shared" si="3"/>
        <v>0</v>
      </c>
      <c r="I26" s="94"/>
      <c r="J26" s="63">
        <f>_xlfn.IFNA(VLOOKUP(CONCATENATE($J$4,$B26,$C26),'1KR'!$A$5:$K$150,11,FALSE),0)</f>
        <v>0</v>
      </c>
      <c r="K26" s="63">
        <f>_xlfn.IFNA(VLOOKUP(CONCATENATE($K$4,$B26,$C26),'2Mur'!$A$5:$O$150,15,FALSE),0)</f>
        <v>0</v>
      </c>
      <c r="L26" s="80">
        <f>_xlfn.IFNA(VLOOKUP(CONCATENATE($L$4,$B26,$C26),'3GID'!$A$5:$O$150,15,FALSE),0)</f>
        <v>0</v>
      </c>
      <c r="M26" s="80">
        <f>_xlfn.IFNA(VLOOKUP(CONCATENATE($M$4,$B26,$C26),'4GID'!$A$5:$O$150,15,FALSE),0)</f>
        <v>0</v>
      </c>
      <c r="N26" s="80">
        <f>_xlfn.IFNA(VLOOKUP(CONCATENATE($N$4,$B26,$C26),'5ESP'!$A$5:$O$150,15,FALSE),0)</f>
        <v>0</v>
      </c>
      <c r="O26" s="80">
        <f>_xlfn.IFNA(VLOOKUP(CONCATENATE($M$4,$B26,$C26),'6WAL'!$A$5:$O$150,15,FALSE),0)</f>
        <v>0</v>
      </c>
      <c r="P26" s="80">
        <f>_xlfn.IFNA(VLOOKUP(CONCATENATE($P$4,$B26,$C26),'7ALB'!$A$5:$O$150,15,FALSE),0)</f>
        <v>0</v>
      </c>
      <c r="Q26" s="80">
        <f>_xlfn.IFNA(VLOOKUP(CONCATENATE($Q$4,$B26,$C26),'8BAL'!$A$5:$O$150,15,FALSE),0)</f>
        <v>0</v>
      </c>
      <c r="R26" s="80">
        <f>_xlfn.IFNA(VLOOKUP(CONCATENATE($R$4,$B26,$C26),'9NZ'!$A$5:$O$150,15,FALSE),0)</f>
        <v>0</v>
      </c>
      <c r="S26" s="80">
        <f>_xlfn.IFNA(VLOOKUP(CONCATENATE($S$4,$B26,$C26),'10SR'!$A$5:$O$150,15,FALSE),0)</f>
        <v>0</v>
      </c>
      <c r="T26" s="80">
        <f>_xlfn.IFNA(VLOOKUP(CONCATENATE($T$4,$B26,$C26),'11DRY'!$A$5:$P$150,15,FALSE),0)</f>
        <v>0</v>
      </c>
      <c r="U26" s="80">
        <f>_xlfn.IFNA(VLOOKUP(CONCATENATE($U$4,$B26,$C26),'12SC'!$A$5:$Q$125,15,FALSE),0)</f>
        <v>0</v>
      </c>
      <c r="V26" s="45"/>
    </row>
    <row r="27" spans="1:23" x14ac:dyDescent="0.2">
      <c r="A27" s="296"/>
      <c r="B27" s="47" t="s">
        <v>116</v>
      </c>
      <c r="C27" s="47" t="s">
        <v>234</v>
      </c>
      <c r="D27" s="47" t="s">
        <v>1410</v>
      </c>
      <c r="E27" s="48">
        <v>43783</v>
      </c>
      <c r="F27" s="96">
        <v>12</v>
      </c>
      <c r="G27" s="93">
        <f t="shared" si="2"/>
        <v>0</v>
      </c>
      <c r="H27" s="25">
        <f t="shared" si="3"/>
        <v>0</v>
      </c>
      <c r="I27" s="94"/>
      <c r="J27" s="63">
        <f>_xlfn.IFNA(VLOOKUP(CONCATENATE($J$4,$B27,$C27),'1KR'!$A$5:$K$150,11,FALSE),0)</f>
        <v>0</v>
      </c>
      <c r="K27" s="63">
        <f>_xlfn.IFNA(VLOOKUP(CONCATENATE($K$4,$B27,$C27),'2Mur'!$A$5:$O$150,15,FALSE),0)</f>
        <v>0</v>
      </c>
      <c r="L27" s="80">
        <f>_xlfn.IFNA(VLOOKUP(CONCATENATE($L$4,$B27,$C27),'3GID'!$A$5:$O$150,15,FALSE),0)</f>
        <v>0</v>
      </c>
      <c r="M27" s="80">
        <f>_xlfn.IFNA(VLOOKUP(CONCATENATE($M$4,$B27,$C27),'4GID'!$A$5:$O$150,15,FALSE),0)</f>
        <v>0</v>
      </c>
      <c r="N27" s="80">
        <f>_xlfn.IFNA(VLOOKUP(CONCATENATE($N$4,$B27,$C27),'5ESP'!$A$5:$O$150,15,FALSE),0)</f>
        <v>0</v>
      </c>
      <c r="O27" s="80">
        <f>_xlfn.IFNA(VLOOKUP(CONCATENATE($M$4,$B27,$C27),'6WAL'!$A$5:$O$150,15,FALSE),0)</f>
        <v>0</v>
      </c>
      <c r="P27" s="80">
        <f>_xlfn.IFNA(VLOOKUP(CONCATENATE($P$4,$B27,$C27),'7ALB'!$A$5:$O$150,15,FALSE),0)</f>
        <v>0</v>
      </c>
      <c r="Q27" s="80">
        <f>_xlfn.IFNA(VLOOKUP(CONCATENATE($Q$4,$B27,$C27),'8BAL'!$A$5:$O$150,15,FALSE),0)</f>
        <v>0</v>
      </c>
      <c r="R27" s="80">
        <f>_xlfn.IFNA(VLOOKUP(CONCATENATE($R$4,$B27,$C27),'9NZ'!$A$5:$O$150,15,FALSE),0)</f>
        <v>0</v>
      </c>
      <c r="S27" s="80">
        <f>_xlfn.IFNA(VLOOKUP(CONCATENATE($S$4,$B27,$C27),'10SR'!$A$5:$O$150,15,FALSE),0)</f>
        <v>0</v>
      </c>
      <c r="T27" s="80">
        <f>_xlfn.IFNA(VLOOKUP(CONCATENATE($T$4,$B27,$C27),'11DRY'!$A$5:$P$150,15,FALSE),0)</f>
        <v>0</v>
      </c>
      <c r="U27" s="80">
        <f>_xlfn.IFNA(VLOOKUP(CONCATENATE($U$4,$B27,$C27),'12SC'!$A$5:$Q$125,15,FALSE),0)</f>
        <v>0</v>
      </c>
      <c r="V27" s="45"/>
    </row>
    <row r="28" spans="1:23" x14ac:dyDescent="0.2">
      <c r="A28" s="296"/>
      <c r="B28" s="47" t="s">
        <v>235</v>
      </c>
      <c r="C28" s="47" t="s">
        <v>236</v>
      </c>
      <c r="D28" s="47" t="s">
        <v>1427</v>
      </c>
      <c r="E28" s="48">
        <v>43887</v>
      </c>
      <c r="F28" s="96">
        <v>11</v>
      </c>
      <c r="G28" s="93">
        <f t="shared" si="2"/>
        <v>0</v>
      </c>
      <c r="H28" s="25">
        <f t="shared" si="3"/>
        <v>0</v>
      </c>
      <c r="I28" s="94"/>
      <c r="J28" s="63">
        <f>_xlfn.IFNA(VLOOKUP(CONCATENATE($J$4,$B28,$C28),'1KR'!$A$5:$K$150,11,FALSE),0)</f>
        <v>0</v>
      </c>
      <c r="K28" s="63">
        <f>_xlfn.IFNA(VLOOKUP(CONCATENATE($K$4,$B28,$C28),'2Mur'!$A$5:$O$150,15,FALSE),0)</f>
        <v>0</v>
      </c>
      <c r="L28" s="80">
        <f>_xlfn.IFNA(VLOOKUP(CONCATENATE($L$4,$B28,$C28),'3GID'!$A$5:$O$150,15,FALSE),0)</f>
        <v>0</v>
      </c>
      <c r="M28" s="80">
        <f>_xlfn.IFNA(VLOOKUP(CONCATENATE($M$4,$B28,$C28),'4GID'!$A$5:$O$150,15,FALSE),0)</f>
        <v>0</v>
      </c>
      <c r="N28" s="80">
        <f>_xlfn.IFNA(VLOOKUP(CONCATENATE($N$4,$B28,$C28),'5ESP'!$A$5:$O$150,15,FALSE),0)</f>
        <v>0</v>
      </c>
      <c r="O28" s="80">
        <f>_xlfn.IFNA(VLOOKUP(CONCATENATE($M$4,$B28,$C28),'6WAL'!$A$5:$O$150,15,FALSE),0)</f>
        <v>0</v>
      </c>
      <c r="P28" s="80">
        <f>_xlfn.IFNA(VLOOKUP(CONCATENATE($P$4,$B28,$C28),'7ALB'!$A$5:$O$150,15,FALSE),0)</f>
        <v>0</v>
      </c>
      <c r="Q28" s="80">
        <f>_xlfn.IFNA(VLOOKUP(CONCATENATE($Q$4,$B28,$C28),'8BAL'!$A$5:$O$150,15,FALSE),0)</f>
        <v>0</v>
      </c>
      <c r="R28" s="80">
        <f>_xlfn.IFNA(VLOOKUP(CONCATENATE($R$4,$B28,$C28),'9NZ'!$A$5:$O$150,15,FALSE),0)</f>
        <v>0</v>
      </c>
      <c r="S28" s="80">
        <f>_xlfn.IFNA(VLOOKUP(CONCATENATE($S$4,$B28,$C28),'10SR'!$A$5:$O$150,15,FALSE),0)</f>
        <v>0</v>
      </c>
      <c r="T28" s="80">
        <f>_xlfn.IFNA(VLOOKUP(CONCATENATE($T$4,$B28,$C28),'11DRY'!$A$5:$P$150,15,FALSE),0)</f>
        <v>0</v>
      </c>
      <c r="U28" s="80">
        <f>_xlfn.IFNA(VLOOKUP(CONCATENATE($U$4,$B28,$C28),'12SC'!$A$5:$Q$125,15,FALSE),0)</f>
        <v>0</v>
      </c>
      <c r="V28" s="45"/>
    </row>
    <row r="29" spans="1:23" x14ac:dyDescent="0.2">
      <c r="A29" s="296"/>
      <c r="B29" s="47" t="s">
        <v>33</v>
      </c>
      <c r="C29" s="47" t="s">
        <v>237</v>
      </c>
      <c r="D29" s="47" t="s">
        <v>1399</v>
      </c>
      <c r="E29" s="48">
        <v>43873</v>
      </c>
      <c r="F29" s="96">
        <v>11</v>
      </c>
      <c r="G29" s="93">
        <f t="shared" si="2"/>
        <v>0</v>
      </c>
      <c r="H29" s="25">
        <f t="shared" si="3"/>
        <v>0</v>
      </c>
      <c r="I29" s="94"/>
      <c r="J29" s="63">
        <f>_xlfn.IFNA(VLOOKUP(CONCATENATE($J$4,$B29,$C29),'1KR'!$A$5:$K$150,11,FALSE),0)</f>
        <v>0</v>
      </c>
      <c r="K29" s="63">
        <f>_xlfn.IFNA(VLOOKUP(CONCATENATE($K$4,$B29,$C29),'2Mur'!$A$5:$O$150,15,FALSE),0)</f>
        <v>0</v>
      </c>
      <c r="L29" s="80">
        <f>_xlfn.IFNA(VLOOKUP(CONCATENATE($L$4,$B29,$C29),'3GID'!$A$5:$O$150,15,FALSE),0)</f>
        <v>0</v>
      </c>
      <c r="M29" s="80">
        <f>_xlfn.IFNA(VLOOKUP(CONCATENATE($M$4,$B29,$C29),'4GID'!$A$5:$O$150,15,FALSE),0)</f>
        <v>0</v>
      </c>
      <c r="N29" s="80">
        <f>_xlfn.IFNA(VLOOKUP(CONCATENATE($N$4,$B29,$C29),'5ESP'!$A$5:$O$150,15,FALSE),0)</f>
        <v>0</v>
      </c>
      <c r="O29" s="80">
        <f>_xlfn.IFNA(VLOOKUP(CONCATENATE($M$4,$B29,$C29),'6WAL'!$A$5:$O$150,15,FALSE),0)</f>
        <v>0</v>
      </c>
      <c r="P29" s="80">
        <f>_xlfn.IFNA(VLOOKUP(CONCATENATE($P$4,$B29,$C29),'7ALB'!$A$5:$O$150,15,FALSE),0)</f>
        <v>0</v>
      </c>
      <c r="Q29" s="80">
        <f>_xlfn.IFNA(VLOOKUP(CONCATENATE($Q$4,$B29,$C29),'8BAL'!$A$5:$O$150,15,FALSE),0)</f>
        <v>0</v>
      </c>
      <c r="R29" s="80">
        <f>_xlfn.IFNA(VLOOKUP(CONCATENATE($R$4,$B29,$C29),'9NZ'!$A$5:$O$150,15,FALSE),0)</f>
        <v>0</v>
      </c>
      <c r="S29" s="80">
        <f>_xlfn.IFNA(VLOOKUP(CONCATENATE($S$4,$B29,$C29),'10SR'!$A$5:$O$150,15,FALSE),0)</f>
        <v>0</v>
      </c>
      <c r="T29" s="80">
        <f>_xlfn.IFNA(VLOOKUP(CONCATENATE($T$4,$B29,$C29),'11DRY'!$A$5:$P$150,15,FALSE),0)</f>
        <v>0</v>
      </c>
      <c r="U29" s="80">
        <f>_xlfn.IFNA(VLOOKUP(CONCATENATE($U$4,$B29,$C29),'12SC'!$A$5:$Q$125,15,FALSE),0)</f>
        <v>0</v>
      </c>
      <c r="V29" s="45"/>
    </row>
    <row r="30" spans="1:23" x14ac:dyDescent="0.2">
      <c r="A30" s="296"/>
      <c r="B30" s="47" t="s">
        <v>238</v>
      </c>
      <c r="C30" s="47" t="s">
        <v>239</v>
      </c>
      <c r="D30" s="47" t="s">
        <v>1425</v>
      </c>
      <c r="E30" s="48">
        <v>43884</v>
      </c>
      <c r="F30" s="96">
        <v>11</v>
      </c>
      <c r="G30" s="93">
        <f t="shared" si="2"/>
        <v>0</v>
      </c>
      <c r="H30" s="25">
        <f t="shared" si="3"/>
        <v>0</v>
      </c>
      <c r="I30" s="94"/>
      <c r="J30" s="63">
        <f>_xlfn.IFNA(VLOOKUP(CONCATENATE($J$4,$B30,$C30),'1KR'!$A$5:$K$150,11,FALSE),0)</f>
        <v>0</v>
      </c>
      <c r="K30" s="63">
        <f>_xlfn.IFNA(VLOOKUP(CONCATENATE($K$4,$B30,$C30),'2Mur'!$A$5:$O$150,15,FALSE),0)</f>
        <v>0</v>
      </c>
      <c r="L30" s="80">
        <f>_xlfn.IFNA(VLOOKUP(CONCATENATE($L$4,$B30,$C30),'3GID'!$A$5:$O$150,15,FALSE),0)</f>
        <v>0</v>
      </c>
      <c r="M30" s="80">
        <f>_xlfn.IFNA(VLOOKUP(CONCATENATE($M$4,$B30,$C30),'4GID'!$A$5:$O$150,15,FALSE),0)</f>
        <v>0</v>
      </c>
      <c r="N30" s="80">
        <f>_xlfn.IFNA(VLOOKUP(CONCATENATE($N$4,$B30,$C30),'5ESP'!$A$5:$O$150,15,FALSE),0)</f>
        <v>0</v>
      </c>
      <c r="O30" s="80">
        <f>_xlfn.IFNA(VLOOKUP(CONCATENATE($M$4,$B30,$C30),'6WAL'!$A$5:$O$150,15,FALSE),0)</f>
        <v>0</v>
      </c>
      <c r="P30" s="80">
        <f>_xlfn.IFNA(VLOOKUP(CONCATENATE($P$4,$B30,$C30),'7ALB'!$A$5:$O$150,15,FALSE),0)</f>
        <v>0</v>
      </c>
      <c r="Q30" s="80">
        <f>_xlfn.IFNA(VLOOKUP(CONCATENATE($Q$4,$B30,$C30),'8BAL'!$A$5:$O$150,15,FALSE),0)</f>
        <v>0</v>
      </c>
      <c r="R30" s="80">
        <f>_xlfn.IFNA(VLOOKUP(CONCATENATE($R$4,$B30,$C30),'9NZ'!$A$5:$O$150,15,FALSE),0)</f>
        <v>0</v>
      </c>
      <c r="S30" s="80">
        <f>_xlfn.IFNA(VLOOKUP(CONCATENATE($S$4,$B30,$C30),'10SR'!$A$5:$O$150,15,FALSE),0)</f>
        <v>0</v>
      </c>
      <c r="T30" s="80">
        <f>_xlfn.IFNA(VLOOKUP(CONCATENATE($T$4,$B30,$C30),'11DRY'!$A$5:$P$150,15,FALSE),0)</f>
        <v>0</v>
      </c>
      <c r="U30" s="80">
        <f>_xlfn.IFNA(VLOOKUP(CONCATENATE($U$4,$B30,$C30),'12SC'!$A$5:$Q$125,15,FALSE),0)</f>
        <v>0</v>
      </c>
      <c r="V30" s="45"/>
    </row>
    <row r="31" spans="1:23" x14ac:dyDescent="0.2">
      <c r="A31" s="296"/>
      <c r="B31" s="47" t="s">
        <v>240</v>
      </c>
      <c r="C31" s="47" t="s">
        <v>241</v>
      </c>
      <c r="D31" s="47" t="s">
        <v>1420</v>
      </c>
      <c r="E31" s="48">
        <v>43883</v>
      </c>
      <c r="F31" s="96">
        <v>12</v>
      </c>
      <c r="G31" s="93">
        <f t="shared" si="2"/>
        <v>0</v>
      </c>
      <c r="H31" s="25">
        <f t="shared" si="3"/>
        <v>0</v>
      </c>
      <c r="I31" s="94"/>
      <c r="J31" s="63">
        <f>_xlfn.IFNA(VLOOKUP(CONCATENATE($J$4,$B31,$C31),'1KR'!$A$5:$K$150,11,FALSE),0)</f>
        <v>0</v>
      </c>
      <c r="K31" s="63">
        <f>_xlfn.IFNA(VLOOKUP(CONCATENATE($K$4,$B31,$C31),'2Mur'!$A$5:$O$150,15,FALSE),0)</f>
        <v>0</v>
      </c>
      <c r="L31" s="80">
        <f>_xlfn.IFNA(VLOOKUP(CONCATENATE($L$4,$B31,$C31),'3GID'!$A$5:$O$150,15,FALSE),0)</f>
        <v>0</v>
      </c>
      <c r="M31" s="80">
        <f>_xlfn.IFNA(VLOOKUP(CONCATENATE($M$4,$B31,$C31),'4GID'!$A$5:$O$150,15,FALSE),0)</f>
        <v>0</v>
      </c>
      <c r="N31" s="80">
        <f>_xlfn.IFNA(VLOOKUP(CONCATENATE($N$4,$B31,$C31),'5ESP'!$A$5:$O$150,15,FALSE),0)</f>
        <v>0</v>
      </c>
      <c r="O31" s="80">
        <f>_xlfn.IFNA(VLOOKUP(CONCATENATE($M$4,$B31,$C31),'6WAL'!$A$5:$O$150,15,FALSE),0)</f>
        <v>0</v>
      </c>
      <c r="P31" s="80">
        <f>_xlfn.IFNA(VLOOKUP(CONCATENATE($P$4,$B31,$C31),'7ALB'!$A$5:$O$150,15,FALSE),0)</f>
        <v>0</v>
      </c>
      <c r="Q31" s="80">
        <f>_xlfn.IFNA(VLOOKUP(CONCATENATE($Q$4,$B31,$C31),'8BAL'!$A$5:$O$150,15,FALSE),0)</f>
        <v>0</v>
      </c>
      <c r="R31" s="80">
        <f>_xlfn.IFNA(VLOOKUP(CONCATENATE($R$4,$B31,$C31),'9NZ'!$A$5:$O$150,15,FALSE),0)</f>
        <v>0</v>
      </c>
      <c r="S31" s="80">
        <f>_xlfn.IFNA(VLOOKUP(CONCATENATE($S$4,$B31,$C31),'10SR'!$A$5:$O$150,15,FALSE),0)</f>
        <v>0</v>
      </c>
      <c r="T31" s="80">
        <f>_xlfn.IFNA(VLOOKUP(CONCATENATE($T$4,$B31,$C31),'11DRY'!$A$5:$P$150,15,FALSE),0)</f>
        <v>0</v>
      </c>
      <c r="U31" s="80">
        <f>_xlfn.IFNA(VLOOKUP(CONCATENATE($U$4,$B31,$C31),'12SC'!$A$5:$Q$125,15,FALSE),0)</f>
        <v>0</v>
      </c>
      <c r="V31" s="45"/>
      <c r="W31" s="34"/>
    </row>
    <row r="32" spans="1:23" x14ac:dyDescent="0.2">
      <c r="A32" s="296"/>
      <c r="B32" s="47" t="s">
        <v>1168</v>
      </c>
      <c r="C32" s="47" t="s">
        <v>1869</v>
      </c>
      <c r="D32" s="47" t="s">
        <v>1419</v>
      </c>
      <c r="E32" s="48">
        <v>44172</v>
      </c>
      <c r="F32" s="96">
        <v>12</v>
      </c>
      <c r="G32" s="93">
        <f t="shared" si="2"/>
        <v>0</v>
      </c>
      <c r="H32" s="25">
        <f t="shared" si="3"/>
        <v>0</v>
      </c>
      <c r="I32" s="94"/>
      <c r="J32" s="63">
        <f>_xlfn.IFNA(VLOOKUP(CONCATENATE($J$4,$B32,$C32),'1KR'!$A$5:$K$150,11,FALSE),0)</f>
        <v>0</v>
      </c>
      <c r="K32" s="63">
        <f>_xlfn.IFNA(VLOOKUP(CONCATENATE($K$4,$B32,$C32),'2Mur'!$A$5:$O$150,15,FALSE),0)</f>
        <v>0</v>
      </c>
      <c r="L32" s="80">
        <f>_xlfn.IFNA(VLOOKUP(CONCATENATE($L$4,$B32,$C32),'3GID'!$A$5:$O$150,15,FALSE),0)</f>
        <v>0</v>
      </c>
      <c r="M32" s="80">
        <f>_xlfn.IFNA(VLOOKUP(CONCATENATE($M$4,$B32,$C32),'4GID'!$A$5:$O$150,15,FALSE),0)</f>
        <v>0</v>
      </c>
      <c r="N32" s="80">
        <f>_xlfn.IFNA(VLOOKUP(CONCATENATE($N$4,$B32,$C32),'5ESP'!$A$5:$O$150,15,FALSE),0)</f>
        <v>0</v>
      </c>
      <c r="O32" s="80">
        <f>_xlfn.IFNA(VLOOKUP(CONCATENATE($M$4,$B32,$C32),'6WAL'!$A$5:$O$150,15,FALSE),0)</f>
        <v>0</v>
      </c>
      <c r="P32" s="80">
        <f>_xlfn.IFNA(VLOOKUP(CONCATENATE($P$4,$B32,$C32),'7ALB'!$A$5:$O$150,15,FALSE),0)</f>
        <v>0</v>
      </c>
      <c r="Q32" s="80">
        <f>_xlfn.IFNA(VLOOKUP(CONCATENATE($Q$4,$B32,$C32),'8BAL'!$A$5:$O$150,15,FALSE),0)</f>
        <v>0</v>
      </c>
      <c r="R32" s="80">
        <f>_xlfn.IFNA(VLOOKUP(CONCATENATE($R$4,$B32,$C32),'9NZ'!$A$5:$O$150,15,FALSE),0)</f>
        <v>0</v>
      </c>
      <c r="S32" s="80">
        <f>_xlfn.IFNA(VLOOKUP(CONCATENATE($S$4,$B32,$C32),'10SR'!$A$5:$O$150,15,FALSE),0)</f>
        <v>0</v>
      </c>
      <c r="T32" s="80">
        <f>_xlfn.IFNA(VLOOKUP(CONCATENATE($T$4,$B32,$C32),'11DRY'!$A$5:$P$150,15,FALSE),0)</f>
        <v>0</v>
      </c>
      <c r="U32" s="80">
        <f>_xlfn.IFNA(VLOOKUP(CONCATENATE($U$4,$B32,$C32),'12SC'!$A$5:$Q$125,15,FALSE),0)</f>
        <v>0</v>
      </c>
      <c r="V32" s="45"/>
    </row>
    <row r="33" spans="1:23" x14ac:dyDescent="0.2">
      <c r="A33" s="296"/>
      <c r="B33" s="47" t="s">
        <v>730</v>
      </c>
      <c r="C33" s="47" t="s">
        <v>730</v>
      </c>
      <c r="D33" s="47"/>
      <c r="E33" s="48"/>
      <c r="F33" s="96"/>
      <c r="G33" s="93">
        <f t="shared" ref="G33" si="4">COUNTIF(J33:V33,"&gt;0")</f>
        <v>0</v>
      </c>
      <c r="H33" s="25">
        <f t="shared" ref="H33" si="5">SUM(J33:V33)</f>
        <v>0</v>
      </c>
      <c r="I33" s="94"/>
      <c r="J33" s="63">
        <f>_xlfn.IFNA(VLOOKUP(CONCATENATE($J$4,$B33,$C33),'1KR'!$A$5:$K$150,11,FALSE),0)</f>
        <v>0</v>
      </c>
      <c r="K33" s="63">
        <f>_xlfn.IFNA(VLOOKUP(CONCATENATE($K$4,$B33,$C33),'2Mur'!$A$5:$O$150,15,FALSE),0)</f>
        <v>0</v>
      </c>
      <c r="L33" s="80">
        <f>_xlfn.IFNA(VLOOKUP(CONCATENATE($L$4,$B33,$C33),'3GID'!$A$5:$O$150,15,FALSE),0)</f>
        <v>0</v>
      </c>
      <c r="M33" s="80">
        <f>_xlfn.IFNA(VLOOKUP(CONCATENATE($M$4,$B33,$C33),'4GID'!$A$5:$O$150,15,FALSE),0)</f>
        <v>0</v>
      </c>
      <c r="N33" s="80">
        <f>_xlfn.IFNA(VLOOKUP(CONCATENATE($N$4,$B33,$C33),'5ESP'!$A$5:$O$150,15,FALSE),0)</f>
        <v>0</v>
      </c>
      <c r="O33" s="80">
        <f>_xlfn.IFNA(VLOOKUP(CONCATENATE($M$4,$B33,$C33),'6WAL'!$A$5:$O$150,15,FALSE),0)</f>
        <v>0</v>
      </c>
      <c r="P33" s="80">
        <f>_xlfn.IFNA(VLOOKUP(CONCATENATE($P$4,$B33,$C33),'7ALB'!$A$5:$O$150,15,FALSE),0)</f>
        <v>0</v>
      </c>
      <c r="Q33" s="80">
        <f>_xlfn.IFNA(VLOOKUP(CONCATENATE($Q$4,$B33,$C33),'8BAL'!$A$5:$O$150,15,FALSE),0)</f>
        <v>0</v>
      </c>
      <c r="R33" s="80">
        <f>_xlfn.IFNA(VLOOKUP(CONCATENATE($R$4,$B33,$C33),'9NZ'!$A$5:$O$150,15,FALSE),0)</f>
        <v>0</v>
      </c>
      <c r="S33" s="80">
        <f>_xlfn.IFNA(VLOOKUP(CONCATENATE($S$4,$B33,$C33),'10SR'!$A$5:$O$150,15,FALSE),0)</f>
        <v>0</v>
      </c>
      <c r="T33" s="80">
        <f>_xlfn.IFNA(VLOOKUP(CONCATENATE($T$4,$B33,$C33),'11DRY'!$A$5:$P$150,15,FALSE),0)</f>
        <v>0</v>
      </c>
      <c r="U33" s="80">
        <f>_xlfn.IFNA(VLOOKUP(CONCATENATE($U$4,$B33,$C33),'12SC'!$A$5:$Q$125,15,FALSE),0)</f>
        <v>0</v>
      </c>
      <c r="V33" s="45"/>
    </row>
    <row r="34" spans="1:23" x14ac:dyDescent="0.2">
      <c r="A34" s="296"/>
      <c r="B34" s="45" t="s">
        <v>730</v>
      </c>
      <c r="C34" s="45" t="s">
        <v>730</v>
      </c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34"/>
    </row>
  </sheetData>
  <sortState xmlns:xlrd2="http://schemas.microsoft.com/office/spreadsheetml/2017/richdata2" ref="B5:U15">
    <sortCondition descending="1" ref="H5:H15"/>
    <sortCondition ref="I5:I15"/>
    <sortCondition descending="1" ref="G5:G15"/>
  </sortState>
  <mergeCells count="28">
    <mergeCell ref="H1:H2"/>
    <mergeCell ref="J1:J2"/>
    <mergeCell ref="K1:K2"/>
    <mergeCell ref="L1:L2"/>
    <mergeCell ref="H3:H4"/>
    <mergeCell ref="I1:I2"/>
    <mergeCell ref="I3:I4"/>
    <mergeCell ref="B1:B2"/>
    <mergeCell ref="C1:C2"/>
    <mergeCell ref="D1:D2"/>
    <mergeCell ref="E1:E2"/>
    <mergeCell ref="F1:F4"/>
    <mergeCell ref="S1:S2"/>
    <mergeCell ref="A1:A34"/>
    <mergeCell ref="R1:R2"/>
    <mergeCell ref="T1:T2"/>
    <mergeCell ref="U1:U2"/>
    <mergeCell ref="M1:M2"/>
    <mergeCell ref="N1:N2"/>
    <mergeCell ref="O1:O2"/>
    <mergeCell ref="P1:P2"/>
    <mergeCell ref="Q1:Q2"/>
    <mergeCell ref="G1:G2"/>
    <mergeCell ref="B3:B4"/>
    <mergeCell ref="C3:C4"/>
    <mergeCell ref="D3:D4"/>
    <mergeCell ref="E3:E4"/>
    <mergeCell ref="G3:G4"/>
  </mergeCells>
  <conditionalFormatting sqref="J6:U11 J16:U33">
    <cfRule type="containsText" dxfId="20" priority="16" operator="containsText" text="0">
      <formula>NOT(ISERROR(SEARCH("0",J6)))</formula>
    </cfRule>
  </conditionalFormatting>
  <conditionalFormatting sqref="J13:U13">
    <cfRule type="containsText" dxfId="19" priority="7" operator="containsText" text="0">
      <formula>NOT(ISERROR(SEARCH("0",J13)))</formula>
    </cfRule>
  </conditionalFormatting>
  <conditionalFormatting sqref="J14:U14">
    <cfRule type="containsText" dxfId="18" priority="6" operator="containsText" text="0">
      <formula>NOT(ISERROR(SEARCH("0",J14)))</formula>
    </cfRule>
  </conditionalFormatting>
  <conditionalFormatting sqref="J6:U11 J16:U33 J13:U14">
    <cfRule type="containsText" dxfId="17" priority="5" operator="containsText" text="10">
      <formula>NOT(ISERROR(SEARCH("10",J6)))</formula>
    </cfRule>
  </conditionalFormatting>
  <conditionalFormatting sqref="J15:U15">
    <cfRule type="containsText" dxfId="16" priority="4" operator="containsText" text="0">
      <formula>NOT(ISERROR(SEARCH("0",J15)))</formula>
    </cfRule>
  </conditionalFormatting>
  <conditionalFormatting sqref="J15:U15">
    <cfRule type="containsText" dxfId="15" priority="3" operator="containsText" text="10">
      <formula>NOT(ISERROR(SEARCH("10",J15)))</formula>
    </cfRule>
  </conditionalFormatting>
  <conditionalFormatting sqref="J12:U12">
    <cfRule type="containsText" dxfId="14" priority="2" operator="containsText" text="0">
      <formula>NOT(ISERROR(SEARCH("0",J12)))</formula>
    </cfRule>
  </conditionalFormatting>
  <conditionalFormatting sqref="J12:U12">
    <cfRule type="containsText" dxfId="13" priority="1" operator="containsText" text="10">
      <formula>NOT(ISERROR(SEARCH("10",J12)))</formula>
    </cfRule>
  </conditionalFormatting>
  <pageMargins left="0.25" right="0.25" top="0.75" bottom="0.75" header="0.3" footer="0.3"/>
  <pageSetup paperSize="8" fitToHeight="0" pageOrder="overThenDown" orientation="landscape" r:id="rId1"/>
  <headerFooter alignWithMargins="0"/>
  <ignoredErrors>
    <ignoredError sqref="G34:U34 G21:I32 G18:I20 G16:U17 G6:U15 G33:U33 J18:U20 J21:U32" emptyCellReferenc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82544-E2EE-4798-9AC4-FB9CB227664C}">
  <sheetPr>
    <tabColor rgb="FF9BC2E6"/>
    <pageSetUpPr fitToPage="1"/>
  </sheetPr>
  <dimension ref="A1:V17"/>
  <sheetViews>
    <sheetView zoomScale="90" zoomScaleNormal="90" zoomScaleSheetLayoutView="90" workbookViewId="0">
      <selection activeCell="D30" sqref="D30"/>
    </sheetView>
  </sheetViews>
  <sheetFormatPr defaultColWidth="26.85546875" defaultRowHeight="12.75" x14ac:dyDescent="0.2"/>
  <cols>
    <col min="1" max="1" width="3.42578125" style="28" bestFit="1" customWidth="1"/>
    <col min="2" max="2" width="17.42578125" style="13" bestFit="1" customWidth="1"/>
    <col min="3" max="3" width="24.7109375" style="13" bestFit="1" customWidth="1"/>
    <col min="4" max="4" width="13.140625" style="13" bestFit="1" customWidth="1"/>
    <col min="5" max="5" width="10.42578125" style="28" bestFit="1" customWidth="1"/>
    <col min="6" max="6" width="5" style="35" bestFit="1" customWidth="1"/>
    <col min="7" max="7" width="9.85546875" style="35" bestFit="1" customWidth="1"/>
    <col min="8" max="8" width="6" style="36" bestFit="1" customWidth="1"/>
    <col min="9" max="9" width="9.7109375" style="32" bestFit="1" customWidth="1"/>
    <col min="10" max="10" width="7.5703125" style="30" customWidth="1"/>
    <col min="11" max="21" width="7.5703125" style="28" customWidth="1"/>
    <col min="22" max="22" width="2.42578125" style="28" customWidth="1"/>
    <col min="23" max="16384" width="26.85546875" style="28"/>
  </cols>
  <sheetData>
    <row r="1" spans="1:22" s="21" customFormat="1" ht="12.75" customHeight="1" x14ac:dyDescent="0.2">
      <c r="A1" s="310" t="s">
        <v>1</v>
      </c>
      <c r="B1" s="315" t="s">
        <v>2</v>
      </c>
      <c r="C1" s="315" t="s">
        <v>245</v>
      </c>
      <c r="D1" s="315" t="s">
        <v>4</v>
      </c>
      <c r="E1" s="315" t="s">
        <v>5</v>
      </c>
      <c r="F1" s="316" t="s">
        <v>6</v>
      </c>
      <c r="G1" s="313" t="s">
        <v>7</v>
      </c>
      <c r="H1" s="311" t="s">
        <v>8</v>
      </c>
      <c r="I1" s="307" t="s">
        <v>1873</v>
      </c>
      <c r="J1" s="309">
        <v>43792</v>
      </c>
      <c r="K1" s="309">
        <v>43904</v>
      </c>
      <c r="L1" s="309">
        <v>44037</v>
      </c>
      <c r="M1" s="309">
        <v>44044</v>
      </c>
      <c r="N1" s="309">
        <v>44065</v>
      </c>
      <c r="O1" s="309">
        <v>44072</v>
      </c>
      <c r="P1" s="309">
        <v>44079</v>
      </c>
      <c r="Q1" s="309">
        <v>44108</v>
      </c>
      <c r="R1" s="309">
        <v>44115</v>
      </c>
      <c r="S1" s="309">
        <v>44121</v>
      </c>
      <c r="T1" s="309">
        <v>44128</v>
      </c>
      <c r="U1" s="309">
        <v>44142</v>
      </c>
      <c r="V1" s="309"/>
    </row>
    <row r="2" spans="1:22" s="21" customFormat="1" x14ac:dyDescent="0.2">
      <c r="A2" s="310"/>
      <c r="B2" s="312"/>
      <c r="C2" s="312"/>
      <c r="D2" s="312"/>
      <c r="E2" s="312"/>
      <c r="F2" s="317"/>
      <c r="G2" s="314"/>
      <c r="H2" s="312"/>
      <c r="I2" s="308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</row>
    <row r="3" spans="1:22" s="21" customFormat="1" x14ac:dyDescent="0.2">
      <c r="A3" s="310"/>
      <c r="B3" s="312" t="s">
        <v>10</v>
      </c>
      <c r="C3" s="312" t="s">
        <v>11</v>
      </c>
      <c r="D3" s="312"/>
      <c r="E3" s="312" t="s">
        <v>12</v>
      </c>
      <c r="F3" s="317"/>
      <c r="G3" s="314" t="s">
        <v>13</v>
      </c>
      <c r="H3" s="312" t="s">
        <v>14</v>
      </c>
      <c r="I3" s="308" t="s">
        <v>1871</v>
      </c>
      <c r="J3" s="37" t="s">
        <v>713</v>
      </c>
      <c r="K3" s="37" t="s">
        <v>714</v>
      </c>
      <c r="L3" s="37" t="s">
        <v>715</v>
      </c>
      <c r="M3" s="37" t="s">
        <v>715</v>
      </c>
      <c r="N3" s="37" t="s">
        <v>716</v>
      </c>
      <c r="O3" s="37" t="s">
        <v>717</v>
      </c>
      <c r="P3" s="37" t="s">
        <v>718</v>
      </c>
      <c r="Q3" s="37" t="s">
        <v>719</v>
      </c>
      <c r="R3" s="37" t="s">
        <v>1728</v>
      </c>
      <c r="S3" s="37" t="s">
        <v>1509</v>
      </c>
      <c r="T3" s="37" t="s">
        <v>720</v>
      </c>
      <c r="U3" s="37" t="s">
        <v>1727</v>
      </c>
      <c r="V3" s="37"/>
    </row>
    <row r="4" spans="1:22" s="23" customFormat="1" x14ac:dyDescent="0.2">
      <c r="A4" s="310"/>
      <c r="B4" s="312" t="s">
        <v>10</v>
      </c>
      <c r="C4" s="312"/>
      <c r="D4" s="312"/>
      <c r="E4" s="312" t="s">
        <v>12</v>
      </c>
      <c r="F4" s="317"/>
      <c r="G4" s="314" t="s">
        <v>13</v>
      </c>
      <c r="H4" s="312" t="s">
        <v>14</v>
      </c>
      <c r="I4" s="308"/>
      <c r="J4" s="91" t="s">
        <v>246</v>
      </c>
      <c r="K4" s="91" t="s">
        <v>246</v>
      </c>
      <c r="L4" s="91" t="s">
        <v>246</v>
      </c>
      <c r="M4" s="91" t="s">
        <v>246</v>
      </c>
      <c r="N4" s="146" t="s">
        <v>246</v>
      </c>
      <c r="O4" s="91" t="s">
        <v>246</v>
      </c>
      <c r="P4" s="157" t="s">
        <v>246</v>
      </c>
      <c r="Q4" s="157" t="s">
        <v>246</v>
      </c>
      <c r="R4" s="157" t="s">
        <v>246</v>
      </c>
      <c r="S4" s="157" t="s">
        <v>246</v>
      </c>
      <c r="T4" s="157" t="s">
        <v>246</v>
      </c>
      <c r="U4" s="157" t="s">
        <v>246</v>
      </c>
      <c r="V4" s="37"/>
    </row>
    <row r="5" spans="1:22" s="23" customFormat="1" x14ac:dyDescent="0.2">
      <c r="A5" s="310"/>
      <c r="B5" s="147"/>
      <c r="C5" s="78"/>
      <c r="D5" s="78"/>
      <c r="E5" s="78"/>
      <c r="F5" s="79"/>
      <c r="G5" s="208" t="s">
        <v>13</v>
      </c>
      <c r="H5" s="209" t="s">
        <v>14</v>
      </c>
      <c r="I5" s="92" t="s">
        <v>9</v>
      </c>
      <c r="J5" s="69"/>
      <c r="K5" s="69"/>
      <c r="L5" s="91"/>
      <c r="M5" s="91"/>
      <c r="N5" s="146"/>
      <c r="O5" s="91"/>
      <c r="P5" s="157"/>
      <c r="Q5" s="157"/>
      <c r="R5" s="157"/>
      <c r="S5" s="157"/>
      <c r="T5" s="157"/>
      <c r="U5" s="157"/>
      <c r="V5" s="37"/>
    </row>
    <row r="6" spans="1:22" s="30" customFormat="1" x14ac:dyDescent="0.2">
      <c r="A6" s="310"/>
      <c r="B6" s="211" t="s">
        <v>1121</v>
      </c>
      <c r="C6" s="211" t="s">
        <v>1122</v>
      </c>
      <c r="D6" s="211" t="s">
        <v>1429</v>
      </c>
      <c r="E6" s="212">
        <v>44107</v>
      </c>
      <c r="F6" s="213">
        <v>15</v>
      </c>
      <c r="G6" s="214">
        <f>COUNTIF(J6:V6,"&gt;0")</f>
        <v>4</v>
      </c>
      <c r="H6" s="215">
        <f>SUM(J6:V6)</f>
        <v>5</v>
      </c>
      <c r="I6" s="216">
        <f>RANK(H6,$H$6:$H$17)</f>
        <v>1</v>
      </c>
      <c r="J6" s="217">
        <f>_xlfn.IFNA(VLOOKUP(CONCATENATE($J$4,$B6,$C6),'1KR'!$A$5:$K$150,11,FALSE),0)</f>
        <v>0</v>
      </c>
      <c r="K6" s="217">
        <f>_xlfn.IFNA(VLOOKUP(CONCATENATE($K$4,$B6,$C6),'2Mur'!$A$5:$O$150,15,FALSE),0)</f>
        <v>0</v>
      </c>
      <c r="L6" s="218">
        <f>_xlfn.IFNA(VLOOKUP(CONCATENATE($L$4,$B6,$C6),'3GID'!$A$5:$O$150,15,FALSE),0)</f>
        <v>0</v>
      </c>
      <c r="M6" s="218">
        <f>_xlfn.IFNA(VLOOKUP(CONCATENATE($M$4,$B6,$C6),'4GID'!$A$5:$O$150,15,FALSE),0)</f>
        <v>0</v>
      </c>
      <c r="N6" s="218">
        <f>_xlfn.IFNA(VLOOKUP(CONCATENATE($N$4,$B6,$C6),'5ESP'!$A$5:$O$150,15,FALSE),0)</f>
        <v>0</v>
      </c>
      <c r="O6" s="218">
        <f>_xlfn.IFNA(VLOOKUP(CONCATENATE($M$4,$B6,$C6),'6WAL'!$A$5:$O$150,15,FALSE),0)</f>
        <v>1</v>
      </c>
      <c r="P6" s="218">
        <f>_xlfn.IFNA(VLOOKUP(CONCATENATE($P$4,$B6,$C6),'7ALB'!$A$5:$O$150,15,FALSE),0)</f>
        <v>0</v>
      </c>
      <c r="Q6" s="218">
        <f>_xlfn.IFNA(VLOOKUP(CONCATENATE($Q$4,$B6,$C6),'8BAL'!$A$5:$O$150,15,FALSE),0)</f>
        <v>2</v>
      </c>
      <c r="R6" s="218">
        <f>_xlfn.IFNA(VLOOKUP(CONCATENATE($R$4,$B6,$C6),'9NZ'!$A$5:$O$150,15,FALSE),0)</f>
        <v>0</v>
      </c>
      <c r="S6" s="218">
        <f>_xlfn.IFNA(VLOOKUP(CONCATENATE($S$4,$B6,$C6),'10SR'!$A$5:$O$150,15,FALSE),0)</f>
        <v>1</v>
      </c>
      <c r="T6" s="218">
        <f>_xlfn.IFNA(VLOOKUP(CONCATENATE($T$4,$B6,$C6),'11DRY'!$A$5:$P$200,15,FALSE),0)</f>
        <v>0</v>
      </c>
      <c r="U6" s="218">
        <f>_xlfn.IFNA(VLOOKUP(CONCATENATE($U$4,$B6,$C6),'12SC'!$A$5:$Q$125,15,FALSE),0)</f>
        <v>1</v>
      </c>
      <c r="V6" s="37"/>
    </row>
    <row r="7" spans="1:22" s="30" customFormat="1" x14ac:dyDescent="0.2">
      <c r="A7" s="310"/>
      <c r="B7" s="211" t="s">
        <v>1117</v>
      </c>
      <c r="C7" s="211" t="s">
        <v>1118</v>
      </c>
      <c r="D7" s="211" t="s">
        <v>1429</v>
      </c>
      <c r="E7" s="212">
        <v>44107</v>
      </c>
      <c r="F7" s="213">
        <v>13</v>
      </c>
      <c r="G7" s="214">
        <f>COUNTIF(J7:V7,"&gt;0")</f>
        <v>3</v>
      </c>
      <c r="H7" s="215">
        <f>SUM(J7:V7)</f>
        <v>4</v>
      </c>
      <c r="I7" s="216">
        <f>RANK(H7,$H$6:$H$17)</f>
        <v>2</v>
      </c>
      <c r="J7" s="217">
        <f>_xlfn.IFNA(VLOOKUP(CONCATENATE($J$4,$B7,$C7),'1KR'!$A$5:$K$150,11,FALSE),0)</f>
        <v>0</v>
      </c>
      <c r="K7" s="217">
        <f>_xlfn.IFNA(VLOOKUP(CONCATENATE($K$4,$B7,$C7),'2Mur'!$A$5:$O$150,15,FALSE),0)</f>
        <v>0</v>
      </c>
      <c r="L7" s="218">
        <f>_xlfn.IFNA(VLOOKUP(CONCATENATE($L$4,$B7,$C7),'3GID'!$A$5:$O$150,15,FALSE),0)</f>
        <v>0</v>
      </c>
      <c r="M7" s="218">
        <f>_xlfn.IFNA(VLOOKUP(CONCATENATE($M$4,$B7,$C7),'4GID'!$A$5:$O$150,15,FALSE),0)</f>
        <v>0</v>
      </c>
      <c r="N7" s="218">
        <f>_xlfn.IFNA(VLOOKUP(CONCATENATE($N$4,$B7,$C7),'5ESP'!$A$5:$O$150,15,FALSE),0)</f>
        <v>0</v>
      </c>
      <c r="O7" s="218">
        <f>_xlfn.IFNA(VLOOKUP(CONCATENATE($M$4,$B7,$C7),'6WAL'!$A$5:$O$150,15,FALSE),0)</f>
        <v>0</v>
      </c>
      <c r="P7" s="218">
        <f>_xlfn.IFNA(VLOOKUP(CONCATENATE($P$4,$B7,$C7),'7ALB'!$A$5:$O$150,15,FALSE),0)</f>
        <v>0</v>
      </c>
      <c r="Q7" s="218">
        <f>_xlfn.IFNA(VLOOKUP(CONCATENATE($Q$4,$B7,$C7),'8BAL'!$A$5:$O$150,15,FALSE),0)</f>
        <v>1</v>
      </c>
      <c r="R7" s="218">
        <f>_xlfn.IFNA(VLOOKUP(CONCATENATE($R$4,$B7,$C7),'9NZ'!$A$5:$O$150,15,FALSE),0)</f>
        <v>0</v>
      </c>
      <c r="S7" s="218">
        <f>_xlfn.IFNA(VLOOKUP(CONCATENATE($S$4,$B7,$C7),'10SR'!$A$5:$O$150,15,FALSE),0)</f>
        <v>2</v>
      </c>
      <c r="T7" s="218">
        <f>_xlfn.IFNA(VLOOKUP(CONCATENATE($T$4,$B7,$C7),'11DRY'!$A$5:$P$200,15,FALSE),0)</f>
        <v>0</v>
      </c>
      <c r="U7" s="218">
        <f>_xlfn.IFNA(VLOOKUP(CONCATENATE($U$4,$B7,$C7),'12SC'!$A$5:$Q$125,15,FALSE),0)</f>
        <v>1</v>
      </c>
      <c r="V7" s="37"/>
    </row>
    <row r="8" spans="1:22" s="30" customFormat="1" x14ac:dyDescent="0.2">
      <c r="A8" s="310"/>
      <c r="B8" s="211" t="s">
        <v>45</v>
      </c>
      <c r="C8" s="211" t="s">
        <v>253</v>
      </c>
      <c r="D8" s="211" t="s">
        <v>1400</v>
      </c>
      <c r="E8" s="212">
        <v>43844</v>
      </c>
      <c r="F8" s="213">
        <v>14</v>
      </c>
      <c r="G8" s="214">
        <f>COUNTIF(J8:V8,"&gt;0")</f>
        <v>2</v>
      </c>
      <c r="H8" s="215">
        <f>SUM(J8:V8)</f>
        <v>2</v>
      </c>
      <c r="I8" s="216">
        <f>RANK(H8,$H$6:$H$17)</f>
        <v>3</v>
      </c>
      <c r="J8" s="217">
        <f>_xlfn.IFNA(VLOOKUP(CONCATENATE($J$4,$B8,$C8),'1KR'!$A$5:$K$150,11,FALSE),0)</f>
        <v>0</v>
      </c>
      <c r="K8" s="217">
        <f>_xlfn.IFNA(VLOOKUP(CONCATENATE($K$4,$B8,$C8),'2Mur'!$A$5:$O$150,15,FALSE),0)</f>
        <v>0</v>
      </c>
      <c r="L8" s="218">
        <f>_xlfn.IFNA(VLOOKUP(CONCATENATE($L$4,$B8,$C8),'3GID'!$A$5:$O$150,15,FALSE),0)</f>
        <v>1</v>
      </c>
      <c r="M8" s="218">
        <f>_xlfn.IFNA(VLOOKUP(CONCATENATE($M$4,$B8,$C8),'4GID'!$A$5:$O$150,15,FALSE),0)</f>
        <v>0</v>
      </c>
      <c r="N8" s="218">
        <f>_xlfn.IFNA(VLOOKUP(CONCATENATE($N$4,$B8,$C8),'5ESP'!$A$5:$O$150,15,FALSE),0)</f>
        <v>0</v>
      </c>
      <c r="O8" s="218">
        <f>_xlfn.IFNA(VLOOKUP(CONCATENATE($M$4,$B8,$C8),'6WAL'!$A$5:$O$150,15,FALSE),0)</f>
        <v>1</v>
      </c>
      <c r="P8" s="218">
        <f>_xlfn.IFNA(VLOOKUP(CONCATENATE($P$4,$B8,$C8),'7ALB'!$A$5:$O$150,15,FALSE),0)</f>
        <v>0</v>
      </c>
      <c r="Q8" s="218">
        <f>_xlfn.IFNA(VLOOKUP(CONCATENATE($Q$4,$B8,$C8),'8BAL'!$A$5:$O$150,15,FALSE),0)</f>
        <v>0</v>
      </c>
      <c r="R8" s="218">
        <f>_xlfn.IFNA(VLOOKUP(CONCATENATE($R$4,$B8,$C8),'9NZ'!$A$5:$O$150,15,FALSE),0)</f>
        <v>0</v>
      </c>
      <c r="S8" s="218">
        <f>_xlfn.IFNA(VLOOKUP(CONCATENATE($S$4,$B8,$C8),'10SR'!$A$5:$O$150,15,FALSE),0)</f>
        <v>0</v>
      </c>
      <c r="T8" s="218">
        <f>_xlfn.IFNA(VLOOKUP(CONCATENATE($T$4,$B8,$C8),'11DRY'!$A$5:$P$200,15,FALSE),0)</f>
        <v>0</v>
      </c>
      <c r="U8" s="218">
        <f>_xlfn.IFNA(VLOOKUP(CONCATENATE($U$4,$B8,$C8),'12SC'!$A$5:$Q$125,15,FALSE),0)</f>
        <v>0</v>
      </c>
      <c r="V8" s="37"/>
    </row>
    <row r="9" spans="1:22" x14ac:dyDescent="0.2">
      <c r="A9" s="310"/>
      <c r="B9" s="196"/>
      <c r="C9" s="196"/>
      <c r="D9" s="196"/>
      <c r="E9" s="197"/>
      <c r="F9" s="198"/>
      <c r="G9" s="199"/>
      <c r="H9" s="200"/>
      <c r="I9" s="201"/>
      <c r="J9" s="202"/>
      <c r="K9" s="202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37"/>
    </row>
    <row r="10" spans="1:22" x14ac:dyDescent="0.2">
      <c r="A10" s="310"/>
      <c r="B10" s="39" t="s">
        <v>247</v>
      </c>
      <c r="C10" s="39" t="s">
        <v>248</v>
      </c>
      <c r="D10" s="39" t="s">
        <v>1409</v>
      </c>
      <c r="E10" s="40">
        <v>43876</v>
      </c>
      <c r="F10" s="41">
        <v>13</v>
      </c>
      <c r="G10" s="24">
        <f t="shared" ref="G10:G16" si="0">COUNTIF(J10:V10,"&gt;0")</f>
        <v>1</v>
      </c>
      <c r="H10" s="25">
        <f t="shared" ref="H10:H16" si="1">SUM(J10:V10)</f>
        <v>1</v>
      </c>
      <c r="I10" s="26"/>
      <c r="J10" s="63">
        <f>_xlfn.IFNA(VLOOKUP(CONCATENATE($J$4,$B10,$C10),'1KR'!$A$5:$K$150,11,FALSE),0)</f>
        <v>0</v>
      </c>
      <c r="K10" s="63">
        <f>_xlfn.IFNA(VLOOKUP(CONCATENATE($K$4,$B10,$C10),'2Mur'!$A$5:$O$150,15,FALSE),0)</f>
        <v>1</v>
      </c>
      <c r="L10" s="80">
        <f>_xlfn.IFNA(VLOOKUP(CONCATENATE($L$4,$B10,$C10),'3GID'!$A$5:$O$150,15,FALSE),0)</f>
        <v>0</v>
      </c>
      <c r="M10" s="80">
        <f>_xlfn.IFNA(VLOOKUP(CONCATENATE($M$4,$B10,$C10),'4GID'!$A$5:$O$150,15,FALSE),0)</f>
        <v>0</v>
      </c>
      <c r="N10" s="80">
        <f>_xlfn.IFNA(VLOOKUP(CONCATENATE($N$4,$B10,$C10),'5ESP'!$A$5:$O$150,15,FALSE),0)</f>
        <v>0</v>
      </c>
      <c r="O10" s="80">
        <f>_xlfn.IFNA(VLOOKUP(CONCATENATE($M$4,$B10,$C10),'6WAL'!$A$5:$O$150,15,FALSE),0)</f>
        <v>0</v>
      </c>
      <c r="P10" s="80">
        <f>_xlfn.IFNA(VLOOKUP(CONCATENATE($P$4,$B10,$C10),'7ALB'!$A$5:$O$150,15,FALSE),0)</f>
        <v>0</v>
      </c>
      <c r="Q10" s="80">
        <f>_xlfn.IFNA(VLOOKUP(CONCATENATE($Q$4,$B10,$C10),'8BAL'!$A$5:$O$150,15,FALSE),0)</f>
        <v>0</v>
      </c>
      <c r="R10" s="80">
        <f>_xlfn.IFNA(VLOOKUP(CONCATENATE($R$4,$B10,$C10),'9NZ'!$A$5:$O$150,15,FALSE),0)</f>
        <v>0</v>
      </c>
      <c r="S10" s="80">
        <f>_xlfn.IFNA(VLOOKUP(CONCATENATE($S$4,$B10,$C10),'10SR'!$A$5:$O$150,15,FALSE),0)</f>
        <v>0</v>
      </c>
      <c r="T10" s="80">
        <f>_xlfn.IFNA(VLOOKUP(CONCATENATE($T$4,$B10,$C10),'11DRY'!$A$5:$P$200,15,FALSE),0)</f>
        <v>0</v>
      </c>
      <c r="U10" s="80">
        <f>_xlfn.IFNA(VLOOKUP(CONCATENATE($U$4,$B10,$C10),'12SC'!$A$5:$Q$125,15,FALSE),0)</f>
        <v>0</v>
      </c>
      <c r="V10" s="37"/>
    </row>
    <row r="11" spans="1:22" x14ac:dyDescent="0.2">
      <c r="A11" s="310"/>
      <c r="B11" s="39" t="s">
        <v>249</v>
      </c>
      <c r="C11" s="39" t="s">
        <v>250</v>
      </c>
      <c r="D11" s="39" t="s">
        <v>1403</v>
      </c>
      <c r="E11" s="40">
        <v>43867</v>
      </c>
      <c r="F11" s="41">
        <v>13</v>
      </c>
      <c r="G11" s="24">
        <f t="shared" si="0"/>
        <v>0</v>
      </c>
      <c r="H11" s="25">
        <f t="shared" si="1"/>
        <v>0</v>
      </c>
      <c r="I11" s="26"/>
      <c r="J11" s="63">
        <f>_xlfn.IFNA(VLOOKUP(CONCATENATE($J$4,$B11,$C11),'1KR'!$A$5:$K$150,11,FALSE),0)</f>
        <v>0</v>
      </c>
      <c r="K11" s="63">
        <f>_xlfn.IFNA(VLOOKUP(CONCATENATE($K$4,$B11,$C11),'2Mur'!$A$5:$O$150,15,FALSE),0)</f>
        <v>0</v>
      </c>
      <c r="L11" s="80">
        <f>_xlfn.IFNA(VLOOKUP(CONCATENATE($L$4,$B11,$C11),'3GID'!$A$5:$O$150,15,FALSE),0)</f>
        <v>0</v>
      </c>
      <c r="M11" s="80">
        <f>_xlfn.IFNA(VLOOKUP(CONCATENATE($M$4,$B11,$C11),'4GID'!$A$5:$O$150,15,FALSE),0)</f>
        <v>0</v>
      </c>
      <c r="N11" s="80">
        <f>_xlfn.IFNA(VLOOKUP(CONCATENATE($N$4,$B11,$C11),'5ESP'!$A$5:$O$150,15,FALSE),0)</f>
        <v>0</v>
      </c>
      <c r="O11" s="80">
        <f>_xlfn.IFNA(VLOOKUP(CONCATENATE($M$4,$B11,$C11),'6WAL'!$A$5:$O$150,15,FALSE),0)</f>
        <v>0</v>
      </c>
      <c r="P11" s="80">
        <f>_xlfn.IFNA(VLOOKUP(CONCATENATE($P$4,$B11,$C11),'7ALB'!$A$5:$O$150,15,FALSE),0)</f>
        <v>0</v>
      </c>
      <c r="Q11" s="80">
        <f>_xlfn.IFNA(VLOOKUP(CONCATENATE($Q$4,$B11,$C11),'8BAL'!$A$5:$O$150,15,FALSE),0)</f>
        <v>0</v>
      </c>
      <c r="R11" s="80">
        <f>_xlfn.IFNA(VLOOKUP(CONCATENATE($R$4,$B11,$C11),'9NZ'!$A$5:$O$150,15,FALSE),0)</f>
        <v>0</v>
      </c>
      <c r="S11" s="80">
        <f>_xlfn.IFNA(VLOOKUP(CONCATENATE($S$4,$B11,$C11),'10SR'!$A$5:$O$150,15,FALSE),0)</f>
        <v>0</v>
      </c>
      <c r="T11" s="80">
        <f>_xlfn.IFNA(VLOOKUP(CONCATENATE($T$4,$B11,$C11),'11DRY'!$A$5:$P$200,15,FALSE),0)</f>
        <v>0</v>
      </c>
      <c r="U11" s="80">
        <f>_xlfn.IFNA(VLOOKUP(CONCATENATE($U$4,$B11,$C11),'12SC'!$A$5:$Q$125,15,FALSE),0)</f>
        <v>0</v>
      </c>
      <c r="V11" s="37"/>
    </row>
    <row r="12" spans="1:22" x14ac:dyDescent="0.2">
      <c r="A12" s="310"/>
      <c r="B12" s="39" t="s">
        <v>90</v>
      </c>
      <c r="C12" s="39" t="s">
        <v>251</v>
      </c>
      <c r="D12" s="39" t="s">
        <v>1421</v>
      </c>
      <c r="E12" s="40">
        <v>43855</v>
      </c>
      <c r="F12" s="41">
        <v>16</v>
      </c>
      <c r="G12" s="24">
        <f t="shared" si="0"/>
        <v>0</v>
      </c>
      <c r="H12" s="25">
        <f t="shared" si="1"/>
        <v>0</v>
      </c>
      <c r="I12" s="26"/>
      <c r="J12" s="63">
        <f>_xlfn.IFNA(VLOOKUP(CONCATENATE($J$4,$B12,$C12),'1KR'!$A$5:$K$150,11,FALSE),0)</f>
        <v>0</v>
      </c>
      <c r="K12" s="63">
        <f>_xlfn.IFNA(VLOOKUP(CONCATENATE($K$4,$B12,$C12),'2Mur'!$A$5:$O$150,15,FALSE),0)</f>
        <v>0</v>
      </c>
      <c r="L12" s="80">
        <f>_xlfn.IFNA(VLOOKUP(CONCATENATE($L$4,$B12,$C12),'3GID'!$A$5:$O$150,15,FALSE),0)</f>
        <v>0</v>
      </c>
      <c r="M12" s="80">
        <f>_xlfn.IFNA(VLOOKUP(CONCATENATE($M$4,$B12,$C12),'4GID'!$A$5:$O$150,15,FALSE),0)</f>
        <v>0</v>
      </c>
      <c r="N12" s="80">
        <f>_xlfn.IFNA(VLOOKUP(CONCATENATE($N$4,$B12,$C12),'5ESP'!$A$5:$O$150,15,FALSE),0)</f>
        <v>0</v>
      </c>
      <c r="O12" s="80">
        <f>_xlfn.IFNA(VLOOKUP(CONCATENATE($M$4,$B12,$C12),'6WAL'!$A$5:$O$150,15,FALSE),0)</f>
        <v>0</v>
      </c>
      <c r="P12" s="80">
        <f>_xlfn.IFNA(VLOOKUP(CONCATENATE($P$4,$B12,$C12),'7ALB'!$A$5:$O$150,15,FALSE),0)</f>
        <v>0</v>
      </c>
      <c r="Q12" s="80">
        <f>_xlfn.IFNA(VLOOKUP(CONCATENATE($Q$4,$B12,$C12),'8BAL'!$A$5:$O$150,15,FALSE),0)</f>
        <v>0</v>
      </c>
      <c r="R12" s="80">
        <f>_xlfn.IFNA(VLOOKUP(CONCATENATE($R$4,$B12,$C12),'9NZ'!$A$5:$O$150,15,FALSE),0)</f>
        <v>0</v>
      </c>
      <c r="S12" s="80">
        <f>_xlfn.IFNA(VLOOKUP(CONCATENATE($S$4,$B12,$C12),'10SR'!$A$5:$O$150,15,FALSE),0)</f>
        <v>0</v>
      </c>
      <c r="T12" s="80">
        <f>_xlfn.IFNA(VLOOKUP(CONCATENATE($T$4,$B12,$C12),'11DRY'!$A$5:$P$200,15,FALSE),0)</f>
        <v>0</v>
      </c>
      <c r="U12" s="80">
        <f>_xlfn.IFNA(VLOOKUP(CONCATENATE($U$4,$B12,$C12),'12SC'!$A$5:$Q$125,15,FALSE),0)</f>
        <v>0</v>
      </c>
      <c r="V12" s="37"/>
    </row>
    <row r="13" spans="1:22" x14ac:dyDescent="0.2">
      <c r="A13" s="310"/>
      <c r="B13" s="39" t="s">
        <v>164</v>
      </c>
      <c r="C13" s="39" t="s">
        <v>252</v>
      </c>
      <c r="D13" s="39" t="s">
        <v>1409</v>
      </c>
      <c r="E13" s="40">
        <v>43853</v>
      </c>
      <c r="F13" s="41">
        <v>18</v>
      </c>
      <c r="G13" s="24">
        <f t="shared" si="0"/>
        <v>0</v>
      </c>
      <c r="H13" s="25">
        <f t="shared" si="1"/>
        <v>0</v>
      </c>
      <c r="I13" s="26"/>
      <c r="J13" s="63">
        <f>_xlfn.IFNA(VLOOKUP(CONCATENATE($J$4,$B13,$C13),'1KR'!$A$5:$K$150,11,FALSE),0)</f>
        <v>0</v>
      </c>
      <c r="K13" s="63">
        <f>_xlfn.IFNA(VLOOKUP(CONCATENATE($K$4,$B13,$C13),'2Mur'!$A$5:$O$150,15,FALSE),0)</f>
        <v>0</v>
      </c>
      <c r="L13" s="80">
        <f>_xlfn.IFNA(VLOOKUP(CONCATENATE($L$4,$B13,$C13),'3GID'!$A$5:$O$150,15,FALSE),0)</f>
        <v>0</v>
      </c>
      <c r="M13" s="80">
        <f>_xlfn.IFNA(VLOOKUP(CONCATENATE($M$4,$B13,$C13),'4GID'!$A$5:$O$150,15,FALSE),0)</f>
        <v>0</v>
      </c>
      <c r="N13" s="80">
        <f>_xlfn.IFNA(VLOOKUP(CONCATENATE($N$4,$B13,$C13),'5ESP'!$A$5:$O$150,15,FALSE),0)</f>
        <v>0</v>
      </c>
      <c r="O13" s="80">
        <f>_xlfn.IFNA(VLOOKUP(CONCATENATE($M$4,$B13,$C13),'6WAL'!$A$5:$O$150,15,FALSE),0)</f>
        <v>0</v>
      </c>
      <c r="P13" s="80">
        <f>_xlfn.IFNA(VLOOKUP(CONCATENATE($P$4,$B13,$C13),'7ALB'!$A$5:$O$150,15,FALSE),0)</f>
        <v>0</v>
      </c>
      <c r="Q13" s="80">
        <f>_xlfn.IFNA(VLOOKUP(CONCATENATE($Q$4,$B13,$C13),'8BAL'!$A$5:$O$150,15,FALSE),0)</f>
        <v>0</v>
      </c>
      <c r="R13" s="80">
        <f>_xlfn.IFNA(VLOOKUP(CONCATENATE($R$4,$B13,$C13),'9NZ'!$A$5:$O$150,15,FALSE),0)</f>
        <v>0</v>
      </c>
      <c r="S13" s="80">
        <f>_xlfn.IFNA(VLOOKUP(CONCATENATE($S$4,$B13,$C13),'10SR'!$A$5:$O$150,15,FALSE),0)</f>
        <v>0</v>
      </c>
      <c r="T13" s="80">
        <f>_xlfn.IFNA(VLOOKUP(CONCATENATE($T$4,$B13,$C13),'11DRY'!$A$5:$P$200,15,FALSE),0)</f>
        <v>0</v>
      </c>
      <c r="U13" s="80">
        <f>_xlfn.IFNA(VLOOKUP(CONCATENATE($U$4,$B13,$C13),'12SC'!$A$5:$Q$125,15,FALSE),0)</f>
        <v>0</v>
      </c>
      <c r="V13" s="37"/>
    </row>
    <row r="14" spans="1:22" x14ac:dyDescent="0.2">
      <c r="A14" s="310"/>
      <c r="B14" s="39" t="s">
        <v>254</v>
      </c>
      <c r="C14" s="39" t="s">
        <v>255</v>
      </c>
      <c r="D14" s="39" t="s">
        <v>298</v>
      </c>
      <c r="E14" s="40">
        <v>43839</v>
      </c>
      <c r="F14" s="41">
        <v>18</v>
      </c>
      <c r="G14" s="24">
        <f t="shared" si="0"/>
        <v>0</v>
      </c>
      <c r="H14" s="25">
        <f t="shared" si="1"/>
        <v>0</v>
      </c>
      <c r="I14" s="26"/>
      <c r="J14" s="63">
        <f>_xlfn.IFNA(VLOOKUP(CONCATENATE($J$4,$B14,$C14),'1KR'!$A$5:$K$150,11,FALSE),0)</f>
        <v>0</v>
      </c>
      <c r="K14" s="63">
        <f>_xlfn.IFNA(VLOOKUP(CONCATENATE($K$4,$B14,$C14),'2Mur'!$A$5:$O$150,15,FALSE),0)</f>
        <v>0</v>
      </c>
      <c r="L14" s="80">
        <f>_xlfn.IFNA(VLOOKUP(CONCATENATE($L$4,$B14,$C14),'3GID'!$A$5:$O$150,15,FALSE),0)</f>
        <v>0</v>
      </c>
      <c r="M14" s="80">
        <f>_xlfn.IFNA(VLOOKUP(CONCATENATE($M$4,$B14,$C14),'4GID'!$A$5:$O$150,15,FALSE),0)</f>
        <v>0</v>
      </c>
      <c r="N14" s="80">
        <f>_xlfn.IFNA(VLOOKUP(CONCATENATE($N$4,$B14,$C14),'5ESP'!$A$5:$O$150,15,FALSE),0)</f>
        <v>0</v>
      </c>
      <c r="O14" s="80">
        <f>_xlfn.IFNA(VLOOKUP(CONCATENATE($M$4,$B14,$C14),'6WAL'!$A$5:$O$150,15,FALSE),0)</f>
        <v>0</v>
      </c>
      <c r="P14" s="80">
        <f>_xlfn.IFNA(VLOOKUP(CONCATENATE($P$4,$B14,$C14),'7ALB'!$A$5:$O$150,15,FALSE),0)</f>
        <v>0</v>
      </c>
      <c r="Q14" s="80">
        <f>_xlfn.IFNA(VLOOKUP(CONCATENATE($Q$4,$B14,$C14),'8BAL'!$A$5:$O$150,15,FALSE),0)</f>
        <v>0</v>
      </c>
      <c r="R14" s="80">
        <f>_xlfn.IFNA(VLOOKUP(CONCATENATE($R$4,$B14,$C14),'9NZ'!$A$5:$O$150,15,FALSE),0)</f>
        <v>0</v>
      </c>
      <c r="S14" s="80">
        <f>_xlfn.IFNA(VLOOKUP(CONCATENATE($S$4,$B14,$C14),'10SR'!$A$5:$O$150,15,FALSE),0)</f>
        <v>0</v>
      </c>
      <c r="T14" s="80">
        <f>_xlfn.IFNA(VLOOKUP(CONCATENATE($T$4,$B14,$C14),'11DRY'!$A$5:$P$200,15,FALSE),0)</f>
        <v>0</v>
      </c>
      <c r="U14" s="80">
        <f>_xlfn.IFNA(VLOOKUP(CONCATENATE($U$4,$B14,$C14),'12SC'!$A$5:$Q$125,15,FALSE),0)</f>
        <v>0</v>
      </c>
      <c r="V14" s="37"/>
    </row>
    <row r="15" spans="1:22" x14ac:dyDescent="0.2">
      <c r="A15" s="310"/>
      <c r="B15" s="39" t="s">
        <v>1430</v>
      </c>
      <c r="C15" s="39" t="s">
        <v>1507</v>
      </c>
      <c r="D15" s="39" t="s">
        <v>1431</v>
      </c>
      <c r="E15" s="40">
        <v>44081</v>
      </c>
      <c r="F15" s="41">
        <v>15</v>
      </c>
      <c r="G15" s="24">
        <f t="shared" si="0"/>
        <v>0</v>
      </c>
      <c r="H15" s="25">
        <f t="shared" si="1"/>
        <v>0</v>
      </c>
      <c r="I15" s="26"/>
      <c r="J15" s="63">
        <f>_xlfn.IFNA(VLOOKUP(CONCATENATE($J$4,$B15,$C15),'1KR'!$A$5:$K$150,11,FALSE),0)</f>
        <v>0</v>
      </c>
      <c r="K15" s="63">
        <f>_xlfn.IFNA(VLOOKUP(CONCATENATE($K$4,$B15,$C15),'2Mur'!$A$5:$O$150,15,FALSE),0)</f>
        <v>0</v>
      </c>
      <c r="L15" s="80">
        <f>_xlfn.IFNA(VLOOKUP(CONCATENATE($L$4,$B15,$C15),'3GID'!$A$5:$O$150,15,FALSE),0)</f>
        <v>0</v>
      </c>
      <c r="M15" s="80">
        <f>_xlfn.IFNA(VLOOKUP(CONCATENATE($M$4,$B15,$C15),'4GID'!$A$5:$O$150,15,FALSE),0)</f>
        <v>0</v>
      </c>
      <c r="N15" s="80">
        <f>_xlfn.IFNA(VLOOKUP(CONCATENATE($N$4,$B15,$C15),'5ESP'!$A$5:$O$150,15,FALSE),0)</f>
        <v>0</v>
      </c>
      <c r="O15" s="80">
        <f>_xlfn.IFNA(VLOOKUP(CONCATENATE($M$4,$B15,$C15),'6WAL'!$A$5:$O$150,15,FALSE),0)</f>
        <v>0</v>
      </c>
      <c r="P15" s="80">
        <f>_xlfn.IFNA(VLOOKUP(CONCATENATE($P$4,$B15,$C15),'7ALB'!$A$5:$O$150,15,FALSE),0)</f>
        <v>0</v>
      </c>
      <c r="Q15" s="80">
        <f>_xlfn.IFNA(VLOOKUP(CONCATENATE($Q$4,$B15,$C15),'8BAL'!$A$5:$O$150,15,FALSE),0)</f>
        <v>0</v>
      </c>
      <c r="R15" s="80">
        <f>_xlfn.IFNA(VLOOKUP(CONCATENATE($R$4,$B15,$C15),'9NZ'!$A$5:$O$150,15,FALSE),0)</f>
        <v>0</v>
      </c>
      <c r="S15" s="80">
        <f>_xlfn.IFNA(VLOOKUP(CONCATENATE($S$4,$B15,$C15),'10SR'!$A$5:$O$150,15,FALSE),0)</f>
        <v>0</v>
      </c>
      <c r="T15" s="80">
        <f>_xlfn.IFNA(VLOOKUP(CONCATENATE($T$4,$B15,$C15),'11DRY'!$A$5:$P$200,15,FALSE),0)</f>
        <v>0</v>
      </c>
      <c r="U15" s="80">
        <f>_xlfn.IFNA(VLOOKUP(CONCATENATE($U$4,$B15,$C15),'12SC'!$A$5:$Q$125,15,FALSE),0)</f>
        <v>0</v>
      </c>
      <c r="V15" s="37"/>
    </row>
    <row r="16" spans="1:22" x14ac:dyDescent="0.2">
      <c r="A16" s="310"/>
      <c r="B16" s="39" t="s">
        <v>730</v>
      </c>
      <c r="C16" s="39" t="s">
        <v>730</v>
      </c>
      <c r="D16" s="39"/>
      <c r="E16" s="40"/>
      <c r="F16" s="41"/>
      <c r="G16" s="24">
        <f t="shared" si="0"/>
        <v>0</v>
      </c>
      <c r="H16" s="25">
        <f t="shared" si="1"/>
        <v>0</v>
      </c>
      <c r="I16" s="26"/>
      <c r="J16" s="63">
        <f>_xlfn.IFNA(VLOOKUP(CONCATENATE($J$4,$B16,$C16),'1KR'!$A$5:$K$150,11,FALSE),0)</f>
        <v>0</v>
      </c>
      <c r="K16" s="63">
        <f>_xlfn.IFNA(VLOOKUP(CONCATENATE($K$4,$B16,$C16),'2Mur'!$A$5:$O$150,15,FALSE),0)</f>
        <v>0</v>
      </c>
      <c r="L16" s="80">
        <f>_xlfn.IFNA(VLOOKUP(CONCATENATE($L$4,$B16,$C16),'3GID'!$A$5:$O$150,15,FALSE),0)</f>
        <v>0</v>
      </c>
      <c r="M16" s="80">
        <f>_xlfn.IFNA(VLOOKUP(CONCATENATE($M$4,$B16,$C16),'4GID'!$A$5:$O$150,15,FALSE),0)</f>
        <v>0</v>
      </c>
      <c r="N16" s="80">
        <f>_xlfn.IFNA(VLOOKUP(CONCATENATE($N$4,$B16,$C16),'5ESP'!$A$5:$O$150,15,FALSE),0)</f>
        <v>0</v>
      </c>
      <c r="O16" s="80">
        <f>_xlfn.IFNA(VLOOKUP(CONCATENATE($M$4,$B16,$C16),'6WAL'!$A$5:$O$150,15,FALSE),0)</f>
        <v>0</v>
      </c>
      <c r="P16" s="80">
        <f>_xlfn.IFNA(VLOOKUP(CONCATENATE($P$4,$B16,$C16),'7ALB'!$A$5:$O$150,15,FALSE),0)</f>
        <v>0</v>
      </c>
      <c r="Q16" s="80">
        <f>_xlfn.IFNA(VLOOKUP(CONCATENATE($Q$4,$B16,$C16),'8BAL'!$A$5:$O$150,15,FALSE),0)</f>
        <v>0</v>
      </c>
      <c r="R16" s="80">
        <f>_xlfn.IFNA(VLOOKUP(CONCATENATE($R$4,$B16,$C16),'9NZ'!$A$5:$O$150,15,FALSE),0)</f>
        <v>0</v>
      </c>
      <c r="S16" s="80">
        <f>_xlfn.IFNA(VLOOKUP(CONCATENATE($S$4,$B16,$C16),'10SR'!$A$5:$O$150,15,FALSE),0)</f>
        <v>0</v>
      </c>
      <c r="T16" s="80">
        <f>_xlfn.IFNA(VLOOKUP(CONCATENATE($T$4,$B16,$C16),'11DRY'!$A$5:$P$200,15,FALSE),0)</f>
        <v>0</v>
      </c>
      <c r="U16" s="80">
        <f>_xlfn.IFNA(VLOOKUP(CONCATENATE($U$4,$B16,$C16),'12SC'!$A$5:$Q$125,15,FALSE),0)</f>
        <v>0</v>
      </c>
      <c r="V16" s="37"/>
    </row>
    <row r="17" spans="1:22" x14ac:dyDescent="0.2">
      <c r="A17" s="310"/>
      <c r="B17" s="38" t="s">
        <v>730</v>
      </c>
      <c r="C17" s="38" t="s">
        <v>730</v>
      </c>
      <c r="D17" s="38"/>
      <c r="E17" s="38"/>
      <c r="F17" s="38"/>
      <c r="G17" s="38"/>
      <c r="H17" s="38"/>
      <c r="I17" s="38"/>
      <c r="J17" s="65"/>
      <c r="K17" s="64"/>
      <c r="L17" s="64"/>
      <c r="M17" s="64"/>
      <c r="N17" s="64"/>
      <c r="O17" s="64"/>
      <c r="P17" s="37"/>
      <c r="Q17" s="37"/>
      <c r="R17" s="37"/>
      <c r="S17" s="37"/>
      <c r="T17" s="37"/>
      <c r="U17" s="37"/>
      <c r="V17" s="37"/>
    </row>
  </sheetData>
  <sortState xmlns:xlrd2="http://schemas.microsoft.com/office/spreadsheetml/2017/richdata2" ref="B5:U16">
    <sortCondition descending="1" ref="H5:H16"/>
    <sortCondition ref="G5:G16"/>
    <sortCondition descending="1" ref="I5:I16"/>
  </sortState>
  <mergeCells count="29">
    <mergeCell ref="A1:A17"/>
    <mergeCell ref="H1:H2"/>
    <mergeCell ref="J1:J2"/>
    <mergeCell ref="K1:K2"/>
    <mergeCell ref="H3:H4"/>
    <mergeCell ref="G1:G2"/>
    <mergeCell ref="B3:B4"/>
    <mergeCell ref="C3:C4"/>
    <mergeCell ref="D3:D4"/>
    <mergeCell ref="E3:E4"/>
    <mergeCell ref="G3:G4"/>
    <mergeCell ref="B1:B2"/>
    <mergeCell ref="C1:C2"/>
    <mergeCell ref="D1:D2"/>
    <mergeCell ref="E1:E2"/>
    <mergeCell ref="F1:F4"/>
    <mergeCell ref="I1:I2"/>
    <mergeCell ref="I3:I4"/>
    <mergeCell ref="V1:V2"/>
    <mergeCell ref="L1:L2"/>
    <mergeCell ref="M1:M2"/>
    <mergeCell ref="N1:N2"/>
    <mergeCell ref="O1:O2"/>
    <mergeCell ref="P1:P2"/>
    <mergeCell ref="Q1:Q2"/>
    <mergeCell ref="T1:T2"/>
    <mergeCell ref="U1:U2"/>
    <mergeCell ref="R1:R2"/>
    <mergeCell ref="S1:S2"/>
  </mergeCells>
  <conditionalFormatting sqref="J10:U16 J6:U8">
    <cfRule type="containsText" dxfId="12" priority="9" operator="containsText" text="0">
      <formula>NOT(ISERROR(SEARCH("0",J6)))</formula>
    </cfRule>
  </conditionalFormatting>
  <conditionalFormatting sqref="J9:U9">
    <cfRule type="containsText" dxfId="11" priority="1" operator="containsText" text="0">
      <formula>NOT(ISERROR(SEARCH("0",J9)))</formula>
    </cfRule>
  </conditionalFormatting>
  <pageMargins left="0.25" right="0.25" top="0.75" bottom="0.75" header="0.3" footer="0.3"/>
  <pageSetup paperSize="8" fitToHeight="0" pageOrder="overThenDown" orientation="landscape" r:id="rId1"/>
  <headerFooter alignWithMargins="0"/>
  <ignoredErrors>
    <ignoredError sqref="G10:H16 G6:U8 J10:U16" emptyCellReferenc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11096-29C7-47C2-A464-8881401FB3A7}">
  <sheetPr>
    <tabColor rgb="FF9BC2E6"/>
    <pageSetUpPr fitToPage="1"/>
  </sheetPr>
  <dimension ref="A1:AC36"/>
  <sheetViews>
    <sheetView tabSelected="1" zoomScale="80" zoomScaleNormal="80" zoomScaleSheetLayoutView="90" workbookViewId="0">
      <selection activeCell="Q41" sqref="Q41"/>
    </sheetView>
  </sheetViews>
  <sheetFormatPr defaultColWidth="26.85546875" defaultRowHeight="12.75" x14ac:dyDescent="0.2"/>
  <cols>
    <col min="1" max="1" width="3.85546875" style="28" bestFit="1" customWidth="1"/>
    <col min="2" max="2" width="21.5703125" style="13" bestFit="1" customWidth="1"/>
    <col min="3" max="3" width="29.28515625" style="13" bestFit="1" customWidth="1"/>
    <col min="4" max="4" width="16.28515625" style="13" bestFit="1" customWidth="1"/>
    <col min="5" max="5" width="10.85546875" style="28" bestFit="1" customWidth="1"/>
    <col min="6" max="6" width="8.42578125" style="35" bestFit="1" customWidth="1"/>
    <col min="7" max="7" width="10.85546875" style="35" bestFit="1" customWidth="1"/>
    <col min="8" max="8" width="6" style="36" bestFit="1" customWidth="1"/>
    <col min="9" max="9" width="10.28515625" style="32" bestFit="1" customWidth="1"/>
    <col min="10" max="10" width="7.5703125" style="30" customWidth="1"/>
    <col min="11" max="21" width="7.5703125" style="28" customWidth="1"/>
    <col min="22" max="22" width="2.42578125" style="28" customWidth="1"/>
    <col min="23" max="23" width="13.42578125" style="28" customWidth="1"/>
    <col min="24" max="24" width="4.28515625" style="28" customWidth="1"/>
    <col min="25" max="25" width="12.140625" style="28" customWidth="1"/>
    <col min="26" max="26" width="11.28515625" style="33" customWidth="1"/>
    <col min="27" max="27" width="31" style="28" bestFit="1" customWidth="1"/>
    <col min="28" max="16384" width="26.85546875" style="28"/>
  </cols>
  <sheetData>
    <row r="1" spans="1:29" s="21" customFormat="1" ht="12.75" customHeight="1" x14ac:dyDescent="0.2">
      <c r="A1" s="310" t="s">
        <v>1</v>
      </c>
      <c r="B1" s="311" t="s">
        <v>2</v>
      </c>
      <c r="C1" s="311" t="s">
        <v>262</v>
      </c>
      <c r="D1" s="311" t="s">
        <v>4</v>
      </c>
      <c r="E1" s="311" t="s">
        <v>5</v>
      </c>
      <c r="F1" s="318" t="s">
        <v>6</v>
      </c>
      <c r="G1" s="313" t="s">
        <v>7</v>
      </c>
      <c r="H1" s="311" t="s">
        <v>8</v>
      </c>
      <c r="I1" s="307" t="s">
        <v>1873</v>
      </c>
      <c r="J1" s="309">
        <v>43792</v>
      </c>
      <c r="K1" s="309">
        <v>43904</v>
      </c>
      <c r="L1" s="309">
        <v>44037</v>
      </c>
      <c r="M1" s="309">
        <v>44044</v>
      </c>
      <c r="N1" s="309">
        <v>44065</v>
      </c>
      <c r="O1" s="309">
        <v>44072</v>
      </c>
      <c r="P1" s="309">
        <v>44079</v>
      </c>
      <c r="Q1" s="309">
        <v>44108</v>
      </c>
      <c r="R1" s="309">
        <v>44115</v>
      </c>
      <c r="S1" s="309">
        <v>44121</v>
      </c>
      <c r="T1" s="309">
        <v>44128</v>
      </c>
      <c r="U1" s="309">
        <v>44142</v>
      </c>
      <c r="V1" s="309"/>
    </row>
    <row r="2" spans="1:29" s="21" customFormat="1" ht="12.75" customHeight="1" x14ac:dyDescent="0.2">
      <c r="A2" s="310"/>
      <c r="B2" s="312"/>
      <c r="C2" s="312"/>
      <c r="D2" s="312"/>
      <c r="E2" s="312"/>
      <c r="F2" s="317"/>
      <c r="G2" s="314"/>
      <c r="H2" s="312"/>
      <c r="I2" s="308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</row>
    <row r="3" spans="1:29" s="21" customFormat="1" x14ac:dyDescent="0.2">
      <c r="A3" s="310"/>
      <c r="B3" s="312" t="s">
        <v>10</v>
      </c>
      <c r="C3" s="312" t="s">
        <v>11</v>
      </c>
      <c r="D3" s="312"/>
      <c r="E3" s="312" t="s">
        <v>12</v>
      </c>
      <c r="F3" s="317"/>
      <c r="G3" s="314" t="s">
        <v>13</v>
      </c>
      <c r="H3" s="312" t="s">
        <v>14</v>
      </c>
      <c r="I3" s="308" t="s">
        <v>1871</v>
      </c>
      <c r="J3" s="37" t="s">
        <v>713</v>
      </c>
      <c r="K3" s="37" t="s">
        <v>714</v>
      </c>
      <c r="L3" s="37" t="s">
        <v>715</v>
      </c>
      <c r="M3" s="37" t="s">
        <v>715</v>
      </c>
      <c r="N3" s="37" t="s">
        <v>716</v>
      </c>
      <c r="O3" s="37" t="s">
        <v>717</v>
      </c>
      <c r="P3" s="37" t="s">
        <v>718</v>
      </c>
      <c r="Q3" s="37" t="s">
        <v>719</v>
      </c>
      <c r="R3" s="37" t="s">
        <v>1728</v>
      </c>
      <c r="S3" s="37" t="s">
        <v>1509</v>
      </c>
      <c r="T3" s="37" t="s">
        <v>720</v>
      </c>
      <c r="U3" s="37" t="s">
        <v>1727</v>
      </c>
      <c r="V3" s="37"/>
      <c r="W3" s="22"/>
    </row>
    <row r="4" spans="1:29" s="23" customFormat="1" x14ac:dyDescent="0.2">
      <c r="A4" s="310"/>
      <c r="B4" s="312" t="s">
        <v>10</v>
      </c>
      <c r="C4" s="312"/>
      <c r="D4" s="312"/>
      <c r="E4" s="312" t="s">
        <v>12</v>
      </c>
      <c r="F4" s="317"/>
      <c r="G4" s="314" t="s">
        <v>13</v>
      </c>
      <c r="H4" s="312" t="s">
        <v>14</v>
      </c>
      <c r="I4" s="308"/>
      <c r="J4" s="91" t="s">
        <v>246</v>
      </c>
      <c r="K4" s="68" t="s">
        <v>246</v>
      </c>
      <c r="L4" s="91" t="s">
        <v>246</v>
      </c>
      <c r="M4" s="91" t="s">
        <v>246</v>
      </c>
      <c r="N4" s="91" t="s">
        <v>246</v>
      </c>
      <c r="O4" s="91" t="s">
        <v>246</v>
      </c>
      <c r="P4" s="91" t="s">
        <v>246</v>
      </c>
      <c r="Q4" s="157" t="s">
        <v>246</v>
      </c>
      <c r="R4" s="157" t="s">
        <v>246</v>
      </c>
      <c r="S4" s="157" t="s">
        <v>246</v>
      </c>
      <c r="T4" s="157" t="s">
        <v>246</v>
      </c>
      <c r="U4" s="157" t="s">
        <v>246</v>
      </c>
      <c r="V4" s="37"/>
    </row>
    <row r="5" spans="1:29" s="23" customFormat="1" x14ac:dyDescent="0.2">
      <c r="A5" s="310"/>
      <c r="B5" s="147"/>
      <c r="C5" s="67"/>
      <c r="D5" s="67"/>
      <c r="E5" s="67"/>
      <c r="F5" s="69"/>
      <c r="G5" s="208" t="s">
        <v>13</v>
      </c>
      <c r="H5" s="209" t="s">
        <v>14</v>
      </c>
      <c r="I5" s="92" t="s">
        <v>9</v>
      </c>
      <c r="J5" s="69"/>
      <c r="K5" s="69"/>
      <c r="L5" s="79"/>
      <c r="M5" s="79"/>
      <c r="N5" s="79"/>
      <c r="O5" s="79"/>
      <c r="P5" s="79"/>
      <c r="Q5" s="79"/>
      <c r="R5" s="79"/>
      <c r="S5" s="151"/>
      <c r="T5" s="79"/>
      <c r="U5" s="79"/>
      <c r="V5" s="37"/>
    </row>
    <row r="6" spans="1:29" s="30" customFormat="1" x14ac:dyDescent="0.2">
      <c r="A6" s="310"/>
      <c r="B6" s="211" t="s">
        <v>1171</v>
      </c>
      <c r="C6" s="211" t="s">
        <v>244</v>
      </c>
      <c r="D6" s="211" t="s">
        <v>1426</v>
      </c>
      <c r="E6" s="212">
        <v>43997</v>
      </c>
      <c r="F6" s="213">
        <v>9</v>
      </c>
      <c r="G6" s="214">
        <f t="shared" ref="G6:G12" si="0">COUNTIF(J6:V6,"&gt;0")</f>
        <v>5</v>
      </c>
      <c r="H6" s="215">
        <f t="shared" ref="H6:H12" si="1">SUM(J6:V6)</f>
        <v>22</v>
      </c>
      <c r="I6" s="216">
        <f t="shared" ref="I6:I10" si="2">RANK(H6,$H$6:$H$12)</f>
        <v>1</v>
      </c>
      <c r="J6" s="217">
        <f>_xlfn.IFNA(VLOOKUP(CONCATENATE($J$4,$B6,$C6),'1KR'!$A$5:$K$150,11,FALSE),0)</f>
        <v>0</v>
      </c>
      <c r="K6" s="217">
        <f>_xlfn.IFNA(VLOOKUP(CONCATENATE($K$4,$B6,$C6),'2Mur'!$A$5:$O$150,15,FALSE),0)</f>
        <v>0</v>
      </c>
      <c r="L6" s="218">
        <f>_xlfn.IFNA(VLOOKUP(CONCATENATE($L$4,$B6,$C6),'3GID'!$A$5:$O$150,15,FALSE),0)</f>
        <v>0</v>
      </c>
      <c r="M6" s="218">
        <f>_xlfn.IFNA(VLOOKUP(CONCATENATE($M$4,$B6,$C6),'4GID'!$A$5:$O$150,15,FALSE),0)</f>
        <v>0</v>
      </c>
      <c r="N6" s="218">
        <f>_xlfn.IFNA(VLOOKUP(CONCATENATE($N$4,$B6,$C6),'5ESP'!$A$5:$O$150,15,FALSE),0)</f>
        <v>0</v>
      </c>
      <c r="O6" s="218">
        <f>_xlfn.IFNA(VLOOKUP(CONCATENATE($M$4,$B6,$C6),'6WAL'!$A$5:$O$150,15,FALSE),0)</f>
        <v>7</v>
      </c>
      <c r="P6" s="218">
        <f>_xlfn.IFNA(VLOOKUP(CONCATENATE($P$4,$B6,$C6),'7ALB'!$A$5:$O$150,15,FALSE),0)</f>
        <v>0</v>
      </c>
      <c r="Q6" s="218">
        <f>_xlfn.IFNA(VLOOKUP(CONCATENATE($Q$4,$B6,$C6),'8BAL'!$A$5:$O$150,15,FALSE),0)</f>
        <v>3</v>
      </c>
      <c r="R6" s="218">
        <f>_xlfn.IFNA(VLOOKUP(CONCATENATE($R$4,$B6,$C6),'9NZ'!$A$5:$O$150,15,FALSE),0)</f>
        <v>0</v>
      </c>
      <c r="S6" s="218">
        <f>_xlfn.IFNA(VLOOKUP(CONCATENATE($S$4,$B6,$C6),'10SR'!$A$5:$O$150,15,FALSE),0)</f>
        <v>4</v>
      </c>
      <c r="T6" s="218">
        <f>_xlfn.IFNA(VLOOKUP(CONCATENATE($T$4,$B6,$C6),'11DRY'!$A$5:$P$150,15,FALSE),0)</f>
        <v>7</v>
      </c>
      <c r="U6" s="218">
        <f>_xlfn.IFNA(VLOOKUP(CONCATENATE($U$4,$B6,$C6),'12SC'!$A$5:$Q$125,15,FALSE),0)</f>
        <v>1</v>
      </c>
      <c r="V6" s="37"/>
      <c r="W6" s="23"/>
      <c r="Y6" s="32"/>
      <c r="AA6" s="32"/>
    </row>
    <row r="7" spans="1:29" s="30" customFormat="1" x14ac:dyDescent="0.2">
      <c r="A7" s="310"/>
      <c r="B7" s="211" t="s">
        <v>1036</v>
      </c>
      <c r="C7" s="211" t="s">
        <v>1037</v>
      </c>
      <c r="D7" s="211" t="s">
        <v>647</v>
      </c>
      <c r="E7" s="212">
        <v>44083</v>
      </c>
      <c r="F7" s="213">
        <v>11</v>
      </c>
      <c r="G7" s="214">
        <f t="shared" si="0"/>
        <v>4</v>
      </c>
      <c r="H7" s="215">
        <f t="shared" si="1"/>
        <v>17</v>
      </c>
      <c r="I7" s="216">
        <f t="shared" si="2"/>
        <v>2</v>
      </c>
      <c r="J7" s="217">
        <f>_xlfn.IFNA(VLOOKUP(CONCATENATE($J$4,$B7,$C7),'1KR'!$A$5:$K$150,11,FALSE),0)</f>
        <v>0</v>
      </c>
      <c r="K7" s="217">
        <f>_xlfn.IFNA(VLOOKUP(CONCATENATE($K$4,$B7,$C7),'2Mur'!$A$5:$O$150,15,FALSE),0)</f>
        <v>0</v>
      </c>
      <c r="L7" s="218">
        <f>_xlfn.IFNA(VLOOKUP(CONCATENATE($L$4,$B7,$C7),'3GID'!$A$5:$O$150,15,FALSE),0)</f>
        <v>6</v>
      </c>
      <c r="M7" s="218">
        <f>_xlfn.IFNA(VLOOKUP(CONCATENATE($M$4,$B7,$C7),'4GID'!$A$5:$O$150,15,FALSE),0)</f>
        <v>0</v>
      </c>
      <c r="N7" s="218">
        <f>_xlfn.IFNA(VLOOKUP(CONCATENATE($N$4,$B7,$C7),'5ESP'!$A$5:$O$150,15,FALSE),0)</f>
        <v>0</v>
      </c>
      <c r="O7" s="218">
        <f>_xlfn.IFNA(VLOOKUP(CONCATENATE($M$4,$B7,$C7),'6WAL'!$A$5:$O$150,15,FALSE),0)</f>
        <v>0</v>
      </c>
      <c r="P7" s="218">
        <f>_xlfn.IFNA(VLOOKUP(CONCATENATE($P$4,$B7,$C7),'7ALB'!$A$5:$O$150,15,FALSE),0)</f>
        <v>0</v>
      </c>
      <c r="Q7" s="218">
        <f>_xlfn.IFNA(VLOOKUP(CONCATENATE($Q$4,$B7,$C7),'8BAL'!$A$5:$O$150,15,FALSE),0)</f>
        <v>7</v>
      </c>
      <c r="R7" s="218">
        <f>_xlfn.IFNA(VLOOKUP(CONCATENATE($R$4,$B7,$C7),'9NZ'!$A$5:$O$150,15,FALSE),0)</f>
        <v>0</v>
      </c>
      <c r="S7" s="218">
        <f>_xlfn.IFNA(VLOOKUP(CONCATENATE($S$4,$B7,$C7),'10SR'!$A$5:$O$150,15,FALSE),0)</f>
        <v>1</v>
      </c>
      <c r="T7" s="218">
        <f>_xlfn.IFNA(VLOOKUP(CONCATENATE($T$4,$B7,$C7),'11DRY'!$A$5:$P$200,15,FALSE),0)</f>
        <v>0</v>
      </c>
      <c r="U7" s="218">
        <f>_xlfn.IFNA(VLOOKUP(CONCATENATE($U$4,$B7,$C7),'12SC'!$A$5:$Q$125,15,FALSE),0)</f>
        <v>3</v>
      </c>
      <c r="V7" s="37"/>
      <c r="W7" s="23"/>
      <c r="Y7" s="32"/>
      <c r="AA7" s="32"/>
    </row>
    <row r="8" spans="1:29" s="30" customFormat="1" x14ac:dyDescent="0.2">
      <c r="A8" s="310"/>
      <c r="B8" s="211" t="s">
        <v>278</v>
      </c>
      <c r="C8" s="211" t="s">
        <v>1181</v>
      </c>
      <c r="D8" s="211" t="s">
        <v>1408</v>
      </c>
      <c r="E8" s="212">
        <v>44075</v>
      </c>
      <c r="F8" s="213">
        <v>9</v>
      </c>
      <c r="G8" s="214">
        <f t="shared" si="0"/>
        <v>4</v>
      </c>
      <c r="H8" s="215">
        <f t="shared" si="1"/>
        <v>13</v>
      </c>
      <c r="I8" s="216">
        <f t="shared" si="2"/>
        <v>3</v>
      </c>
      <c r="J8" s="217">
        <f>_xlfn.IFNA(VLOOKUP(CONCATENATE($J$4,$B8,$C8),'1KR'!$A$5:$K$150,11,FALSE),0)</f>
        <v>0</v>
      </c>
      <c r="K8" s="217">
        <f>_xlfn.IFNA(VLOOKUP(CONCATENATE($K$4,$B8,$C8),'2Mur'!$A$5:$O$150,15,FALSE),0)</f>
        <v>0</v>
      </c>
      <c r="L8" s="218">
        <f>_xlfn.IFNA(VLOOKUP(CONCATENATE($L$4,$B8,$C8),'3GID'!$A$5:$O$150,15,FALSE),0)</f>
        <v>0</v>
      </c>
      <c r="M8" s="218">
        <f>_xlfn.IFNA(VLOOKUP(CONCATENATE($M$4,$B8,$C8),'4GID'!$A$5:$O$150,15,FALSE),0)</f>
        <v>0</v>
      </c>
      <c r="N8" s="218">
        <f>_xlfn.IFNA(VLOOKUP(CONCATENATE($N$4,$B8,$C8),'5ESP'!$A$5:$O$150,15,FALSE),0)</f>
        <v>0</v>
      </c>
      <c r="O8" s="218">
        <f>_xlfn.IFNA(VLOOKUP(CONCATENATE($M$4,$B8,$C8),'6WAL'!$A$5:$O$150,15,FALSE),0)</f>
        <v>1</v>
      </c>
      <c r="P8" s="218">
        <f>_xlfn.IFNA(VLOOKUP(CONCATENATE($P$4,$B8,$C8),'7ALB'!$A$5:$O$150,15,FALSE),0)</f>
        <v>0</v>
      </c>
      <c r="Q8" s="218">
        <f>_xlfn.IFNA(VLOOKUP(CONCATENATE($Q$4,$B8,$C8),'8BAL'!$A$5:$O$150,15,FALSE),0)</f>
        <v>6</v>
      </c>
      <c r="R8" s="218">
        <f>_xlfn.IFNA(VLOOKUP(CONCATENATE($R$4,$B8,$C8),'9NZ'!$A$5:$O$150,15,FALSE),0)</f>
        <v>0</v>
      </c>
      <c r="S8" s="218">
        <f>_xlfn.IFNA(VLOOKUP(CONCATENATE($S$4,$B8,$C8),'10SR'!$A$5:$O$150,15,FALSE),0)</f>
        <v>0</v>
      </c>
      <c r="T8" s="218">
        <f>_xlfn.IFNA(VLOOKUP(CONCATENATE($T$4,$B8,$C8),'11DRY'!$A$5:$P$200,15,FALSE),0)</f>
        <v>1</v>
      </c>
      <c r="U8" s="218">
        <f>_xlfn.IFNA(VLOOKUP(CONCATENATE($U$4,$B8,$C8),'12SC'!$A$5:$Q$125,15,FALSE),0)</f>
        <v>5</v>
      </c>
      <c r="V8" s="37"/>
      <c r="W8" s="219"/>
      <c r="Y8" s="32"/>
      <c r="AA8" s="32"/>
    </row>
    <row r="9" spans="1:29" s="30" customFormat="1" x14ac:dyDescent="0.2">
      <c r="A9" s="310"/>
      <c r="B9" s="211" t="s">
        <v>258</v>
      </c>
      <c r="C9" s="211" t="s">
        <v>259</v>
      </c>
      <c r="D9" s="211" t="s">
        <v>1400</v>
      </c>
      <c r="E9" s="212">
        <v>43864</v>
      </c>
      <c r="F9" s="213">
        <v>11</v>
      </c>
      <c r="G9" s="214">
        <f t="shared" si="0"/>
        <v>3</v>
      </c>
      <c r="H9" s="215">
        <f t="shared" si="1"/>
        <v>10</v>
      </c>
      <c r="I9" s="216">
        <f t="shared" si="2"/>
        <v>4</v>
      </c>
      <c r="J9" s="217">
        <f>_xlfn.IFNA(VLOOKUP(CONCATENATE($J$4,$B9,$C9),'1KR'!$A$5:$K$150,11,FALSE),0)</f>
        <v>0</v>
      </c>
      <c r="K9" s="217">
        <f>_xlfn.IFNA(VLOOKUP(CONCATENATE($K$4,$B9,$C9),'2Mur'!$A$5:$O$150,15,FALSE),0)</f>
        <v>5</v>
      </c>
      <c r="L9" s="218">
        <f>_xlfn.IFNA(VLOOKUP(CONCATENATE($L$4,$B9,$C9),'3GID'!$A$5:$O$150,15,FALSE),0)</f>
        <v>2</v>
      </c>
      <c r="M9" s="218">
        <f>_xlfn.IFNA(VLOOKUP(CONCATENATE($M$4,$B9,$C9),'4GID'!$A$5:$O$150,15,FALSE),0)</f>
        <v>0</v>
      </c>
      <c r="N9" s="218">
        <f>_xlfn.IFNA(VLOOKUP(CONCATENATE($N$4,$B9,$C9),'5ESP'!$A$5:$O$150,15,FALSE),0)</f>
        <v>0</v>
      </c>
      <c r="O9" s="218">
        <f>_xlfn.IFNA(VLOOKUP(CONCATENATE($M$4,$B9,$C9),'6WAL'!$A$5:$O$150,15,FALSE),0)</f>
        <v>3</v>
      </c>
      <c r="P9" s="218">
        <f>_xlfn.IFNA(VLOOKUP(CONCATENATE($P$4,$B9,$C9),'7ALB'!$A$5:$O$150,15,FALSE),0)</f>
        <v>0</v>
      </c>
      <c r="Q9" s="218">
        <f>_xlfn.IFNA(VLOOKUP(CONCATENATE($Q$4,$B9,$C9),'8BAL'!$A$5:$O$150,15,FALSE),0)</f>
        <v>0</v>
      </c>
      <c r="R9" s="218">
        <f>_xlfn.IFNA(VLOOKUP(CONCATENATE($R$4,$B9,$C9),'9NZ'!$A$5:$O$150,15,FALSE),0)</f>
        <v>0</v>
      </c>
      <c r="S9" s="218">
        <f>_xlfn.IFNA(VLOOKUP(CONCATENATE($S$4,$B9,$C9),'10SR'!$A$5:$O$150,15,FALSE),0)</f>
        <v>0</v>
      </c>
      <c r="T9" s="218">
        <f>_xlfn.IFNA(VLOOKUP(CONCATENATE($T$4,$B9,$C9),'11DRY'!$A$5:$P$200,15,FALSE),0)</f>
        <v>0</v>
      </c>
      <c r="U9" s="218">
        <f>_xlfn.IFNA(VLOOKUP(CONCATENATE($U$4,$B9,$C9),'12SC'!$A$5:$Q$125,15,FALSE),0)</f>
        <v>0</v>
      </c>
      <c r="V9" s="37"/>
      <c r="W9" s="23"/>
      <c r="Y9" s="32"/>
      <c r="AA9" s="32"/>
    </row>
    <row r="10" spans="1:29" s="30" customFormat="1" x14ac:dyDescent="0.2">
      <c r="A10" s="310"/>
      <c r="B10" s="211" t="s">
        <v>294</v>
      </c>
      <c r="C10" s="211" t="s">
        <v>295</v>
      </c>
      <c r="D10" s="211" t="s">
        <v>1399</v>
      </c>
      <c r="E10" s="212">
        <v>43867</v>
      </c>
      <c r="F10" s="213">
        <v>11</v>
      </c>
      <c r="G10" s="214">
        <f t="shared" si="0"/>
        <v>3</v>
      </c>
      <c r="H10" s="215">
        <f t="shared" si="1"/>
        <v>8</v>
      </c>
      <c r="I10" s="216">
        <f t="shared" si="2"/>
        <v>5</v>
      </c>
      <c r="J10" s="217">
        <f>_xlfn.IFNA(VLOOKUP(CONCATENATE($J$4,$B10,$C10),'1KR'!$A$5:$K$150,11,FALSE),0)</f>
        <v>0</v>
      </c>
      <c r="K10" s="217">
        <f>_xlfn.IFNA(VLOOKUP(CONCATENATE($K$4,$B10,$C10),'2Mur'!$A$5:$O$150,15,FALSE),0)</f>
        <v>0</v>
      </c>
      <c r="L10" s="218">
        <f>_xlfn.IFNA(VLOOKUP(CONCATENATE($L$4,$B10,$C10),'3GID'!$A$5:$O$150,15,FALSE),0)</f>
        <v>1</v>
      </c>
      <c r="M10" s="218">
        <f>_xlfn.IFNA(VLOOKUP(CONCATENATE($M$4,$B10,$C10),'4GID'!$A$5:$O$150,15,FALSE),0)</f>
        <v>0</v>
      </c>
      <c r="N10" s="218">
        <f>_xlfn.IFNA(VLOOKUP(CONCATENATE($N$4,$B10,$C10),'5ESP'!$A$5:$O$150,15,FALSE),0)</f>
        <v>0</v>
      </c>
      <c r="O10" s="218">
        <f>_xlfn.IFNA(VLOOKUP(CONCATENATE($M$4,$B10,$C10),'6WAL'!$A$5:$O$150,15,FALSE),0)</f>
        <v>1</v>
      </c>
      <c r="P10" s="218">
        <f>_xlfn.IFNA(VLOOKUP(CONCATENATE($P$4,$B10,$C10),'7ALB'!$A$5:$O$150,15,FALSE),0)</f>
        <v>0</v>
      </c>
      <c r="Q10" s="218">
        <f>_xlfn.IFNA(VLOOKUP(CONCATENATE($Q$4,$B10,$C10),'8BAL'!$A$5:$O$150,15,FALSE),0)</f>
        <v>0</v>
      </c>
      <c r="R10" s="218">
        <f>_xlfn.IFNA(VLOOKUP(CONCATENATE($R$4,$B10,$C10),'9NZ'!$A$5:$O$150,15,FALSE),0)</f>
        <v>0</v>
      </c>
      <c r="S10" s="218">
        <f>_xlfn.IFNA(VLOOKUP(CONCATENATE($S$4,$B10,$C10),'10SR'!$A$5:$O$150,15,FALSE),0)</f>
        <v>0</v>
      </c>
      <c r="T10" s="218">
        <f>_xlfn.IFNA(VLOOKUP(CONCATENATE($T$4,$B10,$C10),'11DRY'!$A$5:$P$200,15,FALSE),0)</f>
        <v>6</v>
      </c>
      <c r="U10" s="218">
        <f>_xlfn.IFNA(VLOOKUP(CONCATENATE($U$4,$B10,$C10),'12SC'!$A$5:$Q$125,15,FALSE),0)</f>
        <v>0</v>
      </c>
      <c r="V10" s="37"/>
      <c r="W10" s="23"/>
      <c r="Y10" s="32"/>
      <c r="AA10" s="32"/>
    </row>
    <row r="11" spans="1:29" s="30" customFormat="1" x14ac:dyDescent="0.2">
      <c r="A11" s="310"/>
      <c r="B11" s="211" t="s">
        <v>1112</v>
      </c>
      <c r="C11" s="211" t="s">
        <v>1113</v>
      </c>
      <c r="D11" s="211" t="s">
        <v>1429</v>
      </c>
      <c r="E11" s="212">
        <v>44054</v>
      </c>
      <c r="F11" s="213">
        <v>10</v>
      </c>
      <c r="G11" s="214">
        <f t="shared" si="0"/>
        <v>2</v>
      </c>
      <c r="H11" s="215">
        <f t="shared" si="1"/>
        <v>2</v>
      </c>
      <c r="I11" s="216" t="s">
        <v>1872</v>
      </c>
      <c r="J11" s="217">
        <f>_xlfn.IFNA(VLOOKUP(CONCATENATE($J$4,$B11,$C11),'1KR'!$A$5:$K$150,11,FALSE),0)</f>
        <v>0</v>
      </c>
      <c r="K11" s="217">
        <f>_xlfn.IFNA(VLOOKUP(CONCATENATE($K$4,$B11,$C11),'2Mur'!$A$5:$O$150,15,FALSE),0)</f>
        <v>0</v>
      </c>
      <c r="L11" s="218">
        <f>_xlfn.IFNA(VLOOKUP(CONCATENATE($L$4,$B11,$C11),'3GID'!$A$5:$O$150,15,FALSE),0)</f>
        <v>0</v>
      </c>
      <c r="M11" s="218">
        <f>_xlfn.IFNA(VLOOKUP(CONCATENATE($M$4,$B11,$C11),'4GID'!$A$5:$O$150,15,FALSE),0)</f>
        <v>0</v>
      </c>
      <c r="N11" s="218">
        <f>_xlfn.IFNA(VLOOKUP(CONCATENATE($N$4,$B11,$C11),'5ESP'!$A$5:$O$150,15,FALSE),0)</f>
        <v>0</v>
      </c>
      <c r="O11" s="218">
        <f>_xlfn.IFNA(VLOOKUP(CONCATENATE($M$4,$B11,$C11),'6WAL'!$A$5:$O$150,15,FALSE),0)</f>
        <v>0</v>
      </c>
      <c r="P11" s="218">
        <f>_xlfn.IFNA(VLOOKUP(CONCATENATE($P$4,$B11,$C11),'7ALB'!$A$5:$O$150,15,FALSE),0)</f>
        <v>0</v>
      </c>
      <c r="Q11" s="218">
        <f>_xlfn.IFNA(VLOOKUP(CONCATENATE($Q$4,$B11,$C11),'8BAL'!$A$5:$O$150,15,FALSE),0)</f>
        <v>1</v>
      </c>
      <c r="R11" s="218">
        <f>_xlfn.IFNA(VLOOKUP(CONCATENATE($R$4,$B11,$C11),'9NZ'!$A$5:$O$150,15,FALSE),0)</f>
        <v>0</v>
      </c>
      <c r="S11" s="218">
        <f>_xlfn.IFNA(VLOOKUP(CONCATENATE($S$4,$B11,$C11),'10SR'!$A$5:$O$150,15,FALSE),0)</f>
        <v>0</v>
      </c>
      <c r="T11" s="218">
        <f>_xlfn.IFNA(VLOOKUP(CONCATENATE($T$4,$B11,$C11),'11DRY'!$A$5:$P$200,15,FALSE),0)</f>
        <v>0</v>
      </c>
      <c r="U11" s="218">
        <f>_xlfn.IFNA(VLOOKUP(CONCATENATE($U$4,$B11,$C11),'12SC'!$A$5:$Q$125,15,FALSE),0)</f>
        <v>1</v>
      </c>
      <c r="V11" s="37"/>
      <c r="W11" s="23"/>
      <c r="Y11" s="32"/>
      <c r="AA11" s="32"/>
    </row>
    <row r="12" spans="1:29" s="30" customFormat="1" x14ac:dyDescent="0.2">
      <c r="A12" s="310"/>
      <c r="B12" s="211" t="s">
        <v>299</v>
      </c>
      <c r="C12" s="211" t="s">
        <v>300</v>
      </c>
      <c r="D12" s="211" t="s">
        <v>1405</v>
      </c>
      <c r="E12" s="212">
        <v>44081</v>
      </c>
      <c r="F12" s="213">
        <v>11</v>
      </c>
      <c r="G12" s="214">
        <f t="shared" si="0"/>
        <v>2</v>
      </c>
      <c r="H12" s="215">
        <f t="shared" si="1"/>
        <v>2</v>
      </c>
      <c r="I12" s="216" t="s">
        <v>1872</v>
      </c>
      <c r="J12" s="217">
        <f>_xlfn.IFNA(VLOOKUP(CONCATENATE($J$4,$B12,$C12),'1KR'!$A$5:$K$150,11,FALSE),0)</f>
        <v>0</v>
      </c>
      <c r="K12" s="217">
        <f>_xlfn.IFNA(VLOOKUP(CONCATENATE($K$4,$B12,$C12),'2Mur'!$A$5:$O$150,15,FALSE),0)</f>
        <v>0</v>
      </c>
      <c r="L12" s="218">
        <f>_xlfn.IFNA(VLOOKUP(CONCATENATE($L$4,$B12,$C12),'3GID'!$A$5:$O$150,15,FALSE),0)</f>
        <v>0</v>
      </c>
      <c r="M12" s="218">
        <f>_xlfn.IFNA(VLOOKUP(CONCATENATE($M$4,$B12,$C12),'4GID'!$A$5:$O$150,15,FALSE),0)</f>
        <v>0</v>
      </c>
      <c r="N12" s="218">
        <f>_xlfn.IFNA(VLOOKUP(CONCATENATE($N$4,$B12,$C12),'5ESP'!$A$5:$O$150,15,FALSE),0)</f>
        <v>0</v>
      </c>
      <c r="O12" s="218">
        <f>_xlfn.IFNA(VLOOKUP(CONCATENATE($M$4,$B12,$C12),'6WAL'!$A$5:$O$150,15,FALSE),0)</f>
        <v>0</v>
      </c>
      <c r="P12" s="218">
        <f>_xlfn.IFNA(VLOOKUP(CONCATENATE($P$4,$B12,$C12),'7ALB'!$A$5:$O$150,15,FALSE),0)</f>
        <v>0</v>
      </c>
      <c r="Q12" s="218">
        <f>_xlfn.IFNA(VLOOKUP(CONCATENATE($Q$4,$B12,$C12),'8BAL'!$A$5:$O$150,15,FALSE),0)</f>
        <v>1</v>
      </c>
      <c r="R12" s="218">
        <f>_xlfn.IFNA(VLOOKUP(CONCATENATE($R$4,$B12,$C12),'9NZ'!$A$5:$O$150,15,FALSE),0)</f>
        <v>0</v>
      </c>
      <c r="S12" s="218">
        <f>_xlfn.IFNA(VLOOKUP(CONCATENATE($S$4,$B12,$C12),'10SR'!$A$5:$O$150,15,FALSE),0)</f>
        <v>0</v>
      </c>
      <c r="T12" s="218">
        <f>_xlfn.IFNA(VLOOKUP(CONCATENATE($T$4,$B12,$C12),'11DRY'!$A$5:$P$200,15,FALSE),0)</f>
        <v>0</v>
      </c>
      <c r="U12" s="218">
        <f>_xlfn.IFNA(VLOOKUP(CONCATENATE($U$4,$B12,$C12),'12SC'!$A$5:$Q$125,15,FALSE),0)</f>
        <v>1</v>
      </c>
      <c r="V12" s="37"/>
    </row>
    <row r="13" spans="1:29" x14ac:dyDescent="0.2">
      <c r="A13" s="310"/>
      <c r="B13" s="196"/>
      <c r="C13" s="196"/>
      <c r="D13" s="196"/>
      <c r="E13" s="197"/>
      <c r="F13" s="198"/>
      <c r="G13" s="199"/>
      <c r="H13" s="200"/>
      <c r="I13" s="201"/>
      <c r="J13" s="202"/>
      <c r="K13" s="202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37"/>
      <c r="W13" s="27"/>
      <c r="Y13" s="29"/>
      <c r="Z13" s="28"/>
      <c r="AA13" s="29"/>
    </row>
    <row r="14" spans="1:29" x14ac:dyDescent="0.2">
      <c r="A14" s="310"/>
      <c r="B14" s="39" t="s">
        <v>1167</v>
      </c>
      <c r="C14" s="39" t="s">
        <v>302</v>
      </c>
      <c r="D14" s="39" t="s">
        <v>301</v>
      </c>
      <c r="E14" s="40">
        <v>43981</v>
      </c>
      <c r="F14" s="41">
        <v>12</v>
      </c>
      <c r="G14" s="24">
        <f t="shared" ref="G14:G35" si="3">COUNTIF(J14:V14,"&gt;0")</f>
        <v>1</v>
      </c>
      <c r="H14" s="25">
        <f t="shared" ref="H14:H35" si="4">SUM(J14:T14)</f>
        <v>5</v>
      </c>
      <c r="I14" s="26"/>
      <c r="J14" s="63">
        <f>_xlfn.IFNA(VLOOKUP(CONCATENATE($J$4,$B14,$C14),'1KR'!$A$5:$K$150,11,FALSE),0)</f>
        <v>0</v>
      </c>
      <c r="K14" s="63">
        <f>_xlfn.IFNA(VLOOKUP(CONCATENATE($K$4,$B14,$C14),'2Mur'!$A$5:$O$150,15,FALSE),0)</f>
        <v>0</v>
      </c>
      <c r="L14" s="80">
        <f>_xlfn.IFNA(VLOOKUP(CONCATENATE($L$4,$B14,$C14),'3GID'!$A$5:$O$150,15,FALSE),0)</f>
        <v>0</v>
      </c>
      <c r="M14" s="80">
        <f>_xlfn.IFNA(VLOOKUP(CONCATENATE($M$4,$B14,$C14),'4GID'!$A$5:$O$150,15,FALSE),0)</f>
        <v>0</v>
      </c>
      <c r="N14" s="80">
        <f>_xlfn.IFNA(VLOOKUP(CONCATENATE($N$4,$B14,$C14),'5ESP'!$A$5:$O$150,15,FALSE),0)</f>
        <v>0</v>
      </c>
      <c r="O14" s="80">
        <f>_xlfn.IFNA(VLOOKUP(CONCATENATE($M$4,$B14,$C14),'6WAL'!$A$5:$O$150,15,FALSE),0)</f>
        <v>5</v>
      </c>
      <c r="P14" s="80">
        <f>_xlfn.IFNA(VLOOKUP(CONCATENATE($P$4,$B14,$C14),'7ALB'!$A$5:$O$150,15,FALSE),0)</f>
        <v>0</v>
      </c>
      <c r="Q14" s="80">
        <f>_xlfn.IFNA(VLOOKUP(CONCATENATE($Q$4,$B14,$C14),'8BAL'!$A$5:$O$150,15,FALSE),0)</f>
        <v>0</v>
      </c>
      <c r="R14" s="80">
        <f>_xlfn.IFNA(VLOOKUP(CONCATENATE($R$4,$B14,$C14),'9NZ'!$A$5:$O$150,15,FALSE),0)</f>
        <v>0</v>
      </c>
      <c r="S14" s="80">
        <f>_xlfn.IFNA(VLOOKUP(CONCATENATE($S$4,$B14,$C14),'10SR'!$A$5:$O$150,15,FALSE),0)</f>
        <v>0</v>
      </c>
      <c r="T14" s="80">
        <f>_xlfn.IFNA(VLOOKUP(CONCATENATE($T$4,$B14,$C14),'11DRY'!$A$5:$P$200,15,FALSE),0)</f>
        <v>0</v>
      </c>
      <c r="U14" s="80">
        <f>_xlfn.IFNA(VLOOKUP(CONCATENATE($U$4,$B14,$C14),'12SC'!$A$5:$Q$125,15,FALSE),0)</f>
        <v>0</v>
      </c>
      <c r="V14" s="37"/>
      <c r="W14" s="27"/>
      <c r="Y14" s="29"/>
      <c r="Z14" s="28"/>
      <c r="AA14" s="29"/>
    </row>
    <row r="15" spans="1:29" x14ac:dyDescent="0.2">
      <c r="A15" s="310"/>
      <c r="B15" s="39" t="s">
        <v>276</v>
      </c>
      <c r="C15" s="39" t="s">
        <v>277</v>
      </c>
      <c r="D15" s="39" t="s">
        <v>1399</v>
      </c>
      <c r="E15" s="40">
        <v>43771</v>
      </c>
      <c r="F15" s="41">
        <v>10</v>
      </c>
      <c r="G15" s="24">
        <f t="shared" si="3"/>
        <v>1</v>
      </c>
      <c r="H15" s="25">
        <f t="shared" si="4"/>
        <v>5</v>
      </c>
      <c r="I15" s="26"/>
      <c r="J15" s="63">
        <f>_xlfn.IFNA(VLOOKUP(CONCATENATE($J$4,$B15,$C15),'1KR'!$A$5:$K$150,11,FALSE),0)</f>
        <v>0</v>
      </c>
      <c r="K15" s="63">
        <f>_xlfn.IFNA(VLOOKUP(CONCATENATE($K$4,$B15,$C15),'2Mur'!$A$5:$O$150,15,FALSE),0)</f>
        <v>0</v>
      </c>
      <c r="L15" s="80">
        <f>_xlfn.IFNA(VLOOKUP(CONCATENATE($L$4,$B15,$C15),'3GID'!$A$5:$O$150,15,FALSE),0)</f>
        <v>0</v>
      </c>
      <c r="M15" s="80">
        <f>_xlfn.IFNA(VLOOKUP(CONCATENATE($M$4,$B15,$C15),'4GID'!$A$5:$O$150,15,FALSE),0)</f>
        <v>0</v>
      </c>
      <c r="N15" s="80">
        <f>_xlfn.IFNA(VLOOKUP(CONCATENATE($N$4,$B15,$C15),'5ESP'!$A$5:$O$150,15,FALSE),0)</f>
        <v>0</v>
      </c>
      <c r="O15" s="80">
        <f>_xlfn.IFNA(VLOOKUP(CONCATENATE($M$4,$B15,$C15),'6WAL'!$A$5:$O$150,15,FALSE),0)</f>
        <v>0</v>
      </c>
      <c r="P15" s="80">
        <f>_xlfn.IFNA(VLOOKUP(CONCATENATE($P$4,$B15,$C15),'7ALB'!$A$5:$O$150,15,FALSE),0)</f>
        <v>0</v>
      </c>
      <c r="Q15" s="80">
        <f>_xlfn.IFNA(VLOOKUP(CONCATENATE($Q$4,$B15,$C15),'8BAL'!$A$5:$O$150,15,FALSE),0)</f>
        <v>0</v>
      </c>
      <c r="R15" s="80">
        <f>_xlfn.IFNA(VLOOKUP(CONCATENATE($R$4,$B15,$C15),'9NZ'!$A$5:$O$150,15,FALSE),0)</f>
        <v>0</v>
      </c>
      <c r="S15" s="80">
        <f>_xlfn.IFNA(VLOOKUP(CONCATENATE($S$4,$B15,$C15),'10SR'!$A$5:$O$150,15,FALSE),0)</f>
        <v>0</v>
      </c>
      <c r="T15" s="80">
        <f>_xlfn.IFNA(VLOOKUP(CONCATENATE($T$4,$B15,$C15),'11DRY'!$A$5:$P$200,15,FALSE),0)</f>
        <v>5</v>
      </c>
      <c r="U15" s="80">
        <f>_xlfn.IFNA(VLOOKUP(CONCATENATE($U$4,$B15,$C15),'12SC'!$A$5:$Q$125,15,FALSE),0)</f>
        <v>0</v>
      </c>
      <c r="V15" s="37"/>
      <c r="W15" s="27"/>
      <c r="Y15" s="29"/>
      <c r="Z15" s="28"/>
      <c r="AA15" s="29"/>
    </row>
    <row r="16" spans="1:29" x14ac:dyDescent="0.2">
      <c r="A16" s="310"/>
      <c r="B16" s="39" t="s">
        <v>1512</v>
      </c>
      <c r="C16" s="42" t="s">
        <v>296</v>
      </c>
      <c r="D16" s="42" t="s">
        <v>1404</v>
      </c>
      <c r="E16" s="43">
        <v>43889</v>
      </c>
      <c r="F16" s="44">
        <v>8</v>
      </c>
      <c r="G16" s="24">
        <f>COUNTIF(J16:V16,"&gt;0")</f>
        <v>1</v>
      </c>
      <c r="H16" s="25">
        <f>SUM(J16:T16)</f>
        <v>4</v>
      </c>
      <c r="I16" s="26"/>
      <c r="J16" s="63">
        <f>_xlfn.IFNA(VLOOKUP(CONCATENATE($J$4,$B16,$C16),'1KR'!$A$5:$K$150,11,FALSE),0)</f>
        <v>0</v>
      </c>
      <c r="K16" s="63">
        <f>_xlfn.IFNA(VLOOKUP(CONCATENATE($K$4,$B16,$C16),'2Mur'!$A$5:$O$150,15,FALSE),0)</f>
        <v>0</v>
      </c>
      <c r="L16" s="80">
        <f>_xlfn.IFNA(VLOOKUP(CONCATENATE($L$4,$B16,$C16),'3GID'!$A$5:$O$150,15,FALSE),0)</f>
        <v>0</v>
      </c>
      <c r="M16" s="80">
        <f>_xlfn.IFNA(VLOOKUP(CONCATENATE($M$4,$B16,$C16),'4GID'!$A$5:$O$150,15,FALSE),0)</f>
        <v>0</v>
      </c>
      <c r="N16" s="80">
        <f>_xlfn.IFNA(VLOOKUP(CONCATENATE($N$4,$B16,$C16),'5ESP'!$A$5:$O$150,15,FALSE),0)</f>
        <v>0</v>
      </c>
      <c r="O16" s="80">
        <f>_xlfn.IFNA(VLOOKUP(CONCATENATE($M$4,$B16,$C16),'6WAL'!$A$5:$O$150,15,FALSE),0)</f>
        <v>0</v>
      </c>
      <c r="P16" s="80">
        <f>_xlfn.IFNA(VLOOKUP(CONCATENATE($P$4,$B16,$C16),'7ALB'!$A$5:$O$150,15,FALSE),0)</f>
        <v>0</v>
      </c>
      <c r="Q16" s="80">
        <f>_xlfn.IFNA(VLOOKUP(CONCATENATE($Q$4,$B16,$C16),'8BAL'!$A$5:$O$150,15,FALSE),0)</f>
        <v>0</v>
      </c>
      <c r="R16" s="80">
        <f>_xlfn.IFNA(VLOOKUP(CONCATENATE($R$4,$B16,$C16),'9NZ'!$A$5:$O$150,15,FALSE),0)</f>
        <v>4</v>
      </c>
      <c r="S16" s="80">
        <f>_xlfn.IFNA(VLOOKUP(CONCATENATE($S$4,$B16,$C16),'10SR'!$A$5:$O$150,15,FALSE),0)</f>
        <v>0</v>
      </c>
      <c r="T16" s="80">
        <f>_xlfn.IFNA(VLOOKUP(CONCATENATE($T$4,$B16,$C16),'11DRY'!$A$5:$P$200,15,FALSE),0)</f>
        <v>0</v>
      </c>
      <c r="U16" s="80">
        <f>_xlfn.IFNA(VLOOKUP(CONCATENATE($U$4,$B16,$C16),'12SC'!$A$5:$Q$125,15,FALSE),0)</f>
        <v>0</v>
      </c>
      <c r="V16" s="37"/>
      <c r="W16" s="30"/>
      <c r="Y16" s="29"/>
      <c r="Z16" s="28"/>
      <c r="AA16" s="29"/>
      <c r="AC16" s="30"/>
    </row>
    <row r="17" spans="1:29" x14ac:dyDescent="0.2">
      <c r="A17" s="310"/>
      <c r="B17" s="39" t="s">
        <v>263</v>
      </c>
      <c r="C17" s="39" t="s">
        <v>264</v>
      </c>
      <c r="D17" s="39" t="s">
        <v>1400</v>
      </c>
      <c r="E17" s="40">
        <v>43877</v>
      </c>
      <c r="F17" s="41">
        <v>12</v>
      </c>
      <c r="G17" s="24">
        <f t="shared" si="3"/>
        <v>1</v>
      </c>
      <c r="H17" s="25">
        <f t="shared" si="4"/>
        <v>2</v>
      </c>
      <c r="I17" s="26"/>
      <c r="J17" s="63">
        <f>_xlfn.IFNA(VLOOKUP(CONCATENATE($J$4,$B17,$C17),'1KR'!$A$5:$K$150,11,FALSE),0)</f>
        <v>0</v>
      </c>
      <c r="K17" s="63">
        <f>_xlfn.IFNA(VLOOKUP(CONCATENATE($K$4,$B17,$C17),'2Mur'!$A$5:$O$150,15,FALSE),0)</f>
        <v>2</v>
      </c>
      <c r="L17" s="80">
        <f>_xlfn.IFNA(VLOOKUP(CONCATENATE($L$4,$B17,$C17),'3GID'!$A$5:$O$150,15,FALSE),0)</f>
        <v>0</v>
      </c>
      <c r="M17" s="80">
        <f>_xlfn.IFNA(VLOOKUP(CONCATENATE($M$4,$B17,$C17),'4GID'!$A$5:$O$150,15,FALSE),0)</f>
        <v>0</v>
      </c>
      <c r="N17" s="80">
        <f>_xlfn.IFNA(VLOOKUP(CONCATENATE($N$4,$B17,$C17),'5ESP'!$A$5:$O$150,15,FALSE),0)</f>
        <v>0</v>
      </c>
      <c r="O17" s="80">
        <f>_xlfn.IFNA(VLOOKUP(CONCATENATE($M$4,$B17,$C17),'6WAL'!$A$5:$O$150,15,FALSE),0)</f>
        <v>0</v>
      </c>
      <c r="P17" s="80">
        <f>_xlfn.IFNA(VLOOKUP(CONCATENATE($P$4,$B17,$C17),'7ALB'!$A$5:$O$150,15,FALSE),0)</f>
        <v>0</v>
      </c>
      <c r="Q17" s="80">
        <f>_xlfn.IFNA(VLOOKUP(CONCATENATE($Q$4,$B17,$C17),'8BAL'!$A$5:$O$150,15,FALSE),0)</f>
        <v>0</v>
      </c>
      <c r="R17" s="80">
        <f>_xlfn.IFNA(VLOOKUP(CONCATENATE($R$4,$B17,$C17),'9NZ'!$A$5:$O$150,15,FALSE),0)</f>
        <v>0</v>
      </c>
      <c r="S17" s="80">
        <f>_xlfn.IFNA(VLOOKUP(CONCATENATE($S$4,$B17,$C17),'10SR'!$A$5:$O$150,15,FALSE),0)</f>
        <v>0</v>
      </c>
      <c r="T17" s="80">
        <f>_xlfn.IFNA(VLOOKUP(CONCATENATE($T$4,$B17,$C17),'11DRY'!$A$5:$P$200,15,FALSE),0)</f>
        <v>0</v>
      </c>
      <c r="U17" s="80">
        <f>_xlfn.IFNA(VLOOKUP(CONCATENATE($U$4,$B17,$C17),'12SC'!$A$5:$Q$125,15,FALSE),0)</f>
        <v>0</v>
      </c>
      <c r="V17" s="37"/>
      <c r="W17" s="27"/>
      <c r="Y17" s="29"/>
      <c r="Z17" s="28"/>
      <c r="AA17" s="29"/>
    </row>
    <row r="18" spans="1:29" x14ac:dyDescent="0.2">
      <c r="A18" s="310"/>
      <c r="B18" s="39" t="s">
        <v>280</v>
      </c>
      <c r="C18" s="39" t="s">
        <v>281</v>
      </c>
      <c r="D18" s="39" t="s">
        <v>1399</v>
      </c>
      <c r="E18" s="40">
        <v>43893</v>
      </c>
      <c r="F18" s="41">
        <v>9</v>
      </c>
      <c r="G18" s="24">
        <f t="shared" si="3"/>
        <v>1</v>
      </c>
      <c r="H18" s="25">
        <f t="shared" si="4"/>
        <v>2</v>
      </c>
      <c r="I18" s="26"/>
      <c r="J18" s="63">
        <f>_xlfn.IFNA(VLOOKUP(CONCATENATE($J$4,$B18,$C18),'1KR'!$A$5:$K$150,11,FALSE),0)</f>
        <v>0</v>
      </c>
      <c r="K18" s="63">
        <f>_xlfn.IFNA(VLOOKUP(CONCATENATE($K$4,$B18,$C18),'2Mur'!$A$5:$O$150,15,FALSE),0)</f>
        <v>0</v>
      </c>
      <c r="L18" s="80">
        <f>_xlfn.IFNA(VLOOKUP(CONCATENATE($L$4,$B18,$C18),'3GID'!$A$5:$O$150,15,FALSE),0)</f>
        <v>0</v>
      </c>
      <c r="M18" s="80">
        <f>_xlfn.IFNA(VLOOKUP(CONCATENATE($M$4,$B18,$C18),'4GID'!$A$5:$O$150,15,FALSE),0)</f>
        <v>0</v>
      </c>
      <c r="N18" s="80">
        <f>_xlfn.IFNA(VLOOKUP(CONCATENATE($N$4,$B18,$C18),'5ESP'!$A$5:$O$150,15,FALSE),0)</f>
        <v>0</v>
      </c>
      <c r="O18" s="80">
        <f>_xlfn.IFNA(VLOOKUP(CONCATENATE($M$4,$B18,$C18),'6WAL'!$A$5:$O$150,15,FALSE),0)</f>
        <v>0</v>
      </c>
      <c r="P18" s="80">
        <f>_xlfn.IFNA(VLOOKUP(CONCATENATE($P$4,$B18,$C18),'7ALB'!$A$5:$O$150,15,FALSE),0)</f>
        <v>0</v>
      </c>
      <c r="Q18" s="80">
        <f>_xlfn.IFNA(VLOOKUP(CONCATENATE($Q$4,$B18,$C18),'8BAL'!$A$5:$O$150,15,FALSE),0)</f>
        <v>0</v>
      </c>
      <c r="R18" s="80">
        <f>_xlfn.IFNA(VLOOKUP(CONCATENATE($R$4,$B18,$C18),'9NZ'!$A$5:$O$150,15,FALSE),0)</f>
        <v>0</v>
      </c>
      <c r="S18" s="80">
        <f>_xlfn.IFNA(VLOOKUP(CONCATENATE($S$4,$B18,$C18),'10SR'!$A$5:$O$150,15,FALSE),0)</f>
        <v>0</v>
      </c>
      <c r="T18" s="80">
        <f>_xlfn.IFNA(VLOOKUP(CONCATENATE($T$4,$B18,$C18),'11DRY'!$A$5:$P$200,15,FALSE),0)</f>
        <v>2</v>
      </c>
      <c r="U18" s="80">
        <f>_xlfn.IFNA(VLOOKUP(CONCATENATE($U$4,$B18,$C18),'12SC'!$A$5:$Q$125,15,FALSE),0)</f>
        <v>0</v>
      </c>
      <c r="V18" s="37"/>
      <c r="W18" s="27"/>
      <c r="Y18" s="29"/>
      <c r="Z18" s="28"/>
      <c r="AA18" s="29"/>
    </row>
    <row r="19" spans="1:29" x14ac:dyDescent="0.2">
      <c r="A19" s="310"/>
      <c r="B19" s="39" t="s">
        <v>178</v>
      </c>
      <c r="C19" s="39" t="s">
        <v>275</v>
      </c>
      <c r="D19" s="39" t="s">
        <v>298</v>
      </c>
      <c r="E19" s="40">
        <v>43849</v>
      </c>
      <c r="F19" s="41">
        <v>12</v>
      </c>
      <c r="G19" s="24">
        <f t="shared" si="3"/>
        <v>1</v>
      </c>
      <c r="H19" s="25">
        <f t="shared" si="4"/>
        <v>1</v>
      </c>
      <c r="I19" s="26"/>
      <c r="J19" s="63">
        <f>_xlfn.IFNA(VLOOKUP(CONCATENATE($J$4,$B19,$C19),'1KR'!$A$5:$K$150,11,FALSE),0)</f>
        <v>0</v>
      </c>
      <c r="K19" s="63">
        <f>_xlfn.IFNA(VLOOKUP(CONCATENATE($K$4,$B19,$C19),'2Mur'!$A$5:$O$150,15,FALSE),0)</f>
        <v>0</v>
      </c>
      <c r="L19" s="80">
        <f>_xlfn.IFNA(VLOOKUP(CONCATENATE($L$4,$B19,$C19),'3GID'!$A$5:$O$150,15,FALSE),0)</f>
        <v>0</v>
      </c>
      <c r="M19" s="80">
        <f>_xlfn.IFNA(VLOOKUP(CONCATENATE($M$4,$B19,$C19),'4GID'!$A$5:$O$150,15,FALSE),0)</f>
        <v>0</v>
      </c>
      <c r="N19" s="80">
        <f>_xlfn.IFNA(VLOOKUP(CONCATENATE($N$4,$B19,$C19),'5ESP'!$A$5:$O$150,15,FALSE),0)</f>
        <v>0</v>
      </c>
      <c r="O19" s="80">
        <f>_xlfn.IFNA(VLOOKUP(CONCATENATE($M$4,$B19,$C19),'6WAL'!$A$5:$O$150,15,FALSE),0)</f>
        <v>1</v>
      </c>
      <c r="P19" s="80">
        <f>_xlfn.IFNA(VLOOKUP(CONCATENATE($P$4,$B19,$C19),'7ALB'!$A$5:$O$150,15,FALSE),0)</f>
        <v>0</v>
      </c>
      <c r="Q19" s="80">
        <f>_xlfn.IFNA(VLOOKUP(CONCATENATE($Q$4,$B19,$C19),'8BAL'!$A$5:$O$150,15,FALSE),0)</f>
        <v>0</v>
      </c>
      <c r="R19" s="80">
        <f>_xlfn.IFNA(VLOOKUP(CONCATENATE($R$4,$B19,$C19),'9NZ'!$A$5:$O$150,15,FALSE),0)</f>
        <v>0</v>
      </c>
      <c r="S19" s="80">
        <f>_xlfn.IFNA(VLOOKUP(CONCATENATE($S$4,$B19,$C19),'10SR'!$A$5:$O$150,15,FALSE),0)</f>
        <v>0</v>
      </c>
      <c r="T19" s="80">
        <f>_xlfn.IFNA(VLOOKUP(CONCATENATE($T$4,$B19,$C19),'11DRY'!$A$5:$P$200,15,FALSE),0)</f>
        <v>0</v>
      </c>
      <c r="U19" s="80">
        <f>_xlfn.IFNA(VLOOKUP(CONCATENATE($U$4,$B19,$C19),'12SC'!$A$5:$Q$125,15,FALSE),0)</f>
        <v>0</v>
      </c>
      <c r="V19" s="37"/>
      <c r="W19" s="27"/>
      <c r="Y19" s="29"/>
      <c r="Z19" s="28"/>
      <c r="AA19" s="29"/>
    </row>
    <row r="20" spans="1:29" x14ac:dyDescent="0.2">
      <c r="A20" s="310"/>
      <c r="B20" s="39" t="s">
        <v>265</v>
      </c>
      <c r="C20" s="39" t="s">
        <v>266</v>
      </c>
      <c r="D20" s="39" t="s">
        <v>1401</v>
      </c>
      <c r="E20" s="40">
        <v>43857</v>
      </c>
      <c r="F20" s="41">
        <v>12</v>
      </c>
      <c r="G20" s="24">
        <f t="shared" si="3"/>
        <v>0</v>
      </c>
      <c r="H20" s="25">
        <f t="shared" si="4"/>
        <v>0</v>
      </c>
      <c r="I20" s="26"/>
      <c r="J20" s="63">
        <f>_xlfn.IFNA(VLOOKUP(CONCATENATE($J$4,$B20,$C20),'1KR'!$A$5:$K$150,11,FALSE),0)</f>
        <v>0</v>
      </c>
      <c r="K20" s="63">
        <f>_xlfn.IFNA(VLOOKUP(CONCATENATE($K$4,$B20,$C20),'2Mur'!$A$5:$O$150,15,FALSE),0)</f>
        <v>0</v>
      </c>
      <c r="L20" s="80">
        <f>_xlfn.IFNA(VLOOKUP(CONCATENATE($L$4,$B20,$C20),'3GID'!$A$5:$O$150,15,FALSE),0)</f>
        <v>0</v>
      </c>
      <c r="M20" s="80">
        <f>_xlfn.IFNA(VLOOKUP(CONCATENATE($M$4,$B20,$C20),'4GID'!$A$5:$O$150,15,FALSE),0)</f>
        <v>0</v>
      </c>
      <c r="N20" s="80">
        <f>_xlfn.IFNA(VLOOKUP(CONCATENATE($N$4,$B20,$C20),'5ESP'!$A$5:$O$150,15,FALSE),0)</f>
        <v>0</v>
      </c>
      <c r="O20" s="80">
        <f>_xlfn.IFNA(VLOOKUP(CONCATENATE($M$4,$B20,$C20),'6WAL'!$A$5:$O$150,15,FALSE),0)</f>
        <v>0</v>
      </c>
      <c r="P20" s="80">
        <f>_xlfn.IFNA(VLOOKUP(CONCATENATE($P$4,$B20,$C20),'7ALB'!$A$5:$O$150,15,FALSE),0)</f>
        <v>0</v>
      </c>
      <c r="Q20" s="80">
        <f>_xlfn.IFNA(VLOOKUP(CONCATENATE($Q$4,$B20,$C20),'8BAL'!$A$5:$O$150,15,FALSE),0)</f>
        <v>0</v>
      </c>
      <c r="R20" s="80">
        <f>_xlfn.IFNA(VLOOKUP(CONCATENATE($R$4,$B20,$C20),'9NZ'!$A$5:$O$150,15,FALSE),0)</f>
        <v>0</v>
      </c>
      <c r="S20" s="80">
        <f>_xlfn.IFNA(VLOOKUP(CONCATENATE($S$4,$B20,$C20),'10SR'!$A$5:$O$150,15,FALSE),0)</f>
        <v>0</v>
      </c>
      <c r="T20" s="80">
        <f>_xlfn.IFNA(VLOOKUP(CONCATENATE($T$4,$B20,$C20),'11DRY'!$A$5:$P$200,15,FALSE),0)</f>
        <v>0</v>
      </c>
      <c r="U20" s="80">
        <f>_xlfn.IFNA(VLOOKUP(CONCATENATE($U$4,$B20,$C20),'12SC'!$A$5:$Q$125,15,FALSE),0)</f>
        <v>0</v>
      </c>
      <c r="V20" s="37"/>
      <c r="W20" s="27"/>
      <c r="Y20" s="29"/>
      <c r="Z20" s="28"/>
      <c r="AA20" s="29"/>
    </row>
    <row r="21" spans="1:29" x14ac:dyDescent="0.2">
      <c r="A21" s="310"/>
      <c r="B21" s="39" t="s">
        <v>267</v>
      </c>
      <c r="C21" s="39" t="s">
        <v>268</v>
      </c>
      <c r="D21" s="39" t="s">
        <v>1406</v>
      </c>
      <c r="E21" s="40">
        <v>43840</v>
      </c>
      <c r="F21" s="41">
        <v>10</v>
      </c>
      <c r="G21" s="24">
        <f t="shared" si="3"/>
        <v>0</v>
      </c>
      <c r="H21" s="25">
        <f t="shared" si="4"/>
        <v>0</v>
      </c>
      <c r="I21" s="26"/>
      <c r="J21" s="63">
        <f>_xlfn.IFNA(VLOOKUP(CONCATENATE($J$4,$B21,$C21),'1KR'!$A$5:$K$150,11,FALSE),0)</f>
        <v>0</v>
      </c>
      <c r="K21" s="63">
        <f>_xlfn.IFNA(VLOOKUP(CONCATENATE($K$4,$B21,$C21),'2Mur'!$A$5:$O$150,15,FALSE),0)</f>
        <v>0</v>
      </c>
      <c r="L21" s="80">
        <f>_xlfn.IFNA(VLOOKUP(CONCATENATE($L$4,$B21,$C21),'3GID'!$A$5:$O$150,15,FALSE),0)</f>
        <v>0</v>
      </c>
      <c r="M21" s="80">
        <f>_xlfn.IFNA(VLOOKUP(CONCATENATE($M$4,$B21,$C21),'4GID'!$A$5:$O$150,15,FALSE),0)</f>
        <v>0</v>
      </c>
      <c r="N21" s="80">
        <f>_xlfn.IFNA(VLOOKUP(CONCATENATE($N$4,$B21,$C21),'5ESP'!$A$5:$O$150,15,FALSE),0)</f>
        <v>0</v>
      </c>
      <c r="O21" s="80">
        <f>_xlfn.IFNA(VLOOKUP(CONCATENATE($M$4,$B21,$C21),'6WAL'!$A$5:$O$150,15,FALSE),0)</f>
        <v>0</v>
      </c>
      <c r="P21" s="80">
        <f>_xlfn.IFNA(VLOOKUP(CONCATENATE($P$4,$B21,$C21),'7ALB'!$A$5:$O$150,15,FALSE),0)</f>
        <v>0</v>
      </c>
      <c r="Q21" s="80">
        <f>_xlfn.IFNA(VLOOKUP(CONCATENATE($Q$4,$B21,$C21),'8BAL'!$A$5:$O$150,15,FALSE),0)</f>
        <v>0</v>
      </c>
      <c r="R21" s="80">
        <f>_xlfn.IFNA(VLOOKUP(CONCATENATE($R$4,$B21,$C21),'9NZ'!$A$5:$O$150,15,FALSE),0)</f>
        <v>0</v>
      </c>
      <c r="S21" s="80">
        <f>_xlfn.IFNA(VLOOKUP(CONCATENATE($S$4,$B21,$C21),'10SR'!$A$5:$O$150,15,FALSE),0)</f>
        <v>0</v>
      </c>
      <c r="T21" s="80">
        <f>_xlfn.IFNA(VLOOKUP(CONCATENATE($T$4,$B21,$C21),'11DRY'!$A$5:$P$200,15,FALSE),0)</f>
        <v>0</v>
      </c>
      <c r="U21" s="80">
        <f>_xlfn.IFNA(VLOOKUP(CONCATENATE($U$4,$B21,$C21),'12SC'!$A$5:$Q$125,15,FALSE),0)</f>
        <v>0</v>
      </c>
      <c r="V21" s="37"/>
      <c r="W21" s="27"/>
      <c r="Y21" s="29"/>
      <c r="Z21" s="28"/>
      <c r="AA21" s="29"/>
    </row>
    <row r="22" spans="1:29" x14ac:dyDescent="0.2">
      <c r="A22" s="310"/>
      <c r="B22" s="39" t="s">
        <v>269</v>
      </c>
      <c r="C22" s="39" t="s">
        <v>270</v>
      </c>
      <c r="D22" s="39" t="s">
        <v>1402</v>
      </c>
      <c r="E22" s="40">
        <v>43878</v>
      </c>
      <c r="F22" s="41">
        <v>9</v>
      </c>
      <c r="G22" s="24">
        <f t="shared" si="3"/>
        <v>0</v>
      </c>
      <c r="H22" s="25">
        <f t="shared" si="4"/>
        <v>0</v>
      </c>
      <c r="I22" s="26"/>
      <c r="J22" s="63">
        <f>_xlfn.IFNA(VLOOKUP(CONCATENATE($J$4,$B22,$C22),'1KR'!$A$5:$K$150,11,FALSE),0)</f>
        <v>0</v>
      </c>
      <c r="K22" s="63">
        <f>_xlfn.IFNA(VLOOKUP(CONCATENATE($K$4,$B22,$C22),'2Mur'!$A$5:$O$150,15,FALSE),0)</f>
        <v>0</v>
      </c>
      <c r="L22" s="80">
        <f>_xlfn.IFNA(VLOOKUP(CONCATENATE($L$4,$B22,$C22),'3GID'!$A$5:$O$150,15,FALSE),0)</f>
        <v>0</v>
      </c>
      <c r="M22" s="80">
        <f>_xlfn.IFNA(VLOOKUP(CONCATENATE($M$4,$B22,$C22),'4GID'!$A$5:$O$150,15,FALSE),0)</f>
        <v>0</v>
      </c>
      <c r="N22" s="80">
        <f>_xlfn.IFNA(VLOOKUP(CONCATENATE($N$4,$B22,$C22),'5ESP'!$A$5:$O$150,15,FALSE),0)</f>
        <v>0</v>
      </c>
      <c r="O22" s="80">
        <f>_xlfn.IFNA(VLOOKUP(CONCATENATE($M$4,$B22,$C22),'6WAL'!$A$5:$O$150,15,FALSE),0)</f>
        <v>0</v>
      </c>
      <c r="P22" s="80">
        <f>_xlfn.IFNA(VLOOKUP(CONCATENATE($P$4,$B22,$C22),'7ALB'!$A$5:$O$150,15,FALSE),0)</f>
        <v>0</v>
      </c>
      <c r="Q22" s="80">
        <f>_xlfn.IFNA(VLOOKUP(CONCATENATE($Q$4,$B22,$C22),'8BAL'!$A$5:$O$150,15,FALSE),0)</f>
        <v>0</v>
      </c>
      <c r="R22" s="80">
        <f>_xlfn.IFNA(VLOOKUP(CONCATENATE($R$4,$B22,$C22),'9NZ'!$A$5:$O$150,15,FALSE),0)</f>
        <v>0</v>
      </c>
      <c r="S22" s="80">
        <f>_xlfn.IFNA(VLOOKUP(CONCATENATE($S$4,$B22,$C22),'10SR'!$A$5:$O$150,15,FALSE),0)</f>
        <v>0</v>
      </c>
      <c r="T22" s="80">
        <f>_xlfn.IFNA(VLOOKUP(CONCATENATE($T$4,$B22,$C22),'11DRY'!$A$5:$P$200,15,FALSE),0)</f>
        <v>0</v>
      </c>
      <c r="U22" s="80">
        <f>_xlfn.IFNA(VLOOKUP(CONCATENATE($U$4,$B22,$C22),'12SC'!$A$5:$Q$125,15,FALSE),0)</f>
        <v>0</v>
      </c>
      <c r="V22" s="37"/>
      <c r="W22" s="27"/>
      <c r="Y22" s="29"/>
      <c r="Z22" s="28"/>
      <c r="AA22" s="29"/>
    </row>
    <row r="23" spans="1:29" x14ac:dyDescent="0.2">
      <c r="A23" s="310"/>
      <c r="B23" s="39" t="s">
        <v>271</v>
      </c>
      <c r="C23" s="42" t="s">
        <v>272</v>
      </c>
      <c r="D23" s="42" t="s">
        <v>1403</v>
      </c>
      <c r="E23" s="43">
        <v>43872</v>
      </c>
      <c r="F23" s="44">
        <v>9</v>
      </c>
      <c r="G23" s="24">
        <f t="shared" si="3"/>
        <v>0</v>
      </c>
      <c r="H23" s="25">
        <f t="shared" si="4"/>
        <v>0</v>
      </c>
      <c r="I23" s="26"/>
      <c r="J23" s="63">
        <f>_xlfn.IFNA(VLOOKUP(CONCATENATE($J$4,$B23,$C23),'1KR'!$A$5:$K$150,11,FALSE),0)</f>
        <v>0</v>
      </c>
      <c r="K23" s="63">
        <f>_xlfn.IFNA(VLOOKUP(CONCATENATE($K$4,$B23,$C23),'2Mur'!$A$5:$O$150,15,FALSE),0)</f>
        <v>0</v>
      </c>
      <c r="L23" s="80">
        <f>_xlfn.IFNA(VLOOKUP(CONCATENATE($L$4,$B23,$C23),'3GID'!$A$5:$O$150,15,FALSE),0)</f>
        <v>0</v>
      </c>
      <c r="M23" s="80">
        <f>_xlfn.IFNA(VLOOKUP(CONCATENATE($M$4,$B23,$C23),'4GID'!$A$5:$O$150,15,FALSE),0)</f>
        <v>0</v>
      </c>
      <c r="N23" s="80">
        <f>_xlfn.IFNA(VLOOKUP(CONCATENATE($N$4,$B23,$C23),'5ESP'!$A$5:$O$150,15,FALSE),0)</f>
        <v>0</v>
      </c>
      <c r="O23" s="80">
        <f>_xlfn.IFNA(VLOOKUP(CONCATENATE($M$4,$B23,$C23),'6WAL'!$A$5:$O$150,15,FALSE),0)</f>
        <v>0</v>
      </c>
      <c r="P23" s="80">
        <f>_xlfn.IFNA(VLOOKUP(CONCATENATE($P$4,$B23,$C23),'7ALB'!$A$5:$O$150,15,FALSE),0)</f>
        <v>0</v>
      </c>
      <c r="Q23" s="80">
        <f>_xlfn.IFNA(VLOOKUP(CONCATENATE($Q$4,$B23,$C23),'8BAL'!$A$5:$O$150,15,FALSE),0)</f>
        <v>0</v>
      </c>
      <c r="R23" s="80">
        <f>_xlfn.IFNA(VLOOKUP(CONCATENATE($R$4,$B23,$C23),'9NZ'!$A$5:$O$150,15,FALSE),0)</f>
        <v>0</v>
      </c>
      <c r="S23" s="80">
        <f>_xlfn.IFNA(VLOOKUP(CONCATENATE($S$4,$B23,$C23),'10SR'!$A$5:$O$150,15,FALSE),0)</f>
        <v>0</v>
      </c>
      <c r="T23" s="80">
        <f>_xlfn.IFNA(VLOOKUP(CONCATENATE($T$4,$B23,$C23),'11DRY'!$A$5:$P$200,15,FALSE),0)</f>
        <v>0</v>
      </c>
      <c r="U23" s="80">
        <f>_xlfn.IFNA(VLOOKUP(CONCATENATE($U$4,$B23,$C23),'12SC'!$A$5:$Q$125,15,FALSE),0)</f>
        <v>0</v>
      </c>
      <c r="V23" s="37"/>
      <c r="W23" s="30"/>
      <c r="Y23" s="29"/>
      <c r="Z23" s="28"/>
      <c r="AA23" s="29"/>
      <c r="AC23" s="30"/>
    </row>
    <row r="24" spans="1:29" x14ac:dyDescent="0.2">
      <c r="A24" s="310"/>
      <c r="B24" s="39" t="s">
        <v>273</v>
      </c>
      <c r="C24" s="42" t="s">
        <v>274</v>
      </c>
      <c r="D24" s="42" t="s">
        <v>1399</v>
      </c>
      <c r="E24" s="43">
        <v>43893</v>
      </c>
      <c r="F24" s="44">
        <v>10</v>
      </c>
      <c r="G24" s="24">
        <f t="shared" si="3"/>
        <v>0</v>
      </c>
      <c r="H24" s="25">
        <f t="shared" si="4"/>
        <v>0</v>
      </c>
      <c r="I24" s="26"/>
      <c r="J24" s="63">
        <f>_xlfn.IFNA(VLOOKUP(CONCATENATE($J$4,$B24,$C24),'1KR'!$A$5:$K$150,11,FALSE),0)</f>
        <v>0</v>
      </c>
      <c r="K24" s="63">
        <f>_xlfn.IFNA(VLOOKUP(CONCATENATE($K$4,$B24,$C24),'2Mur'!$A$5:$O$150,15,FALSE),0)</f>
        <v>0</v>
      </c>
      <c r="L24" s="80">
        <f>_xlfn.IFNA(VLOOKUP(CONCATENATE($L$4,$B24,$C24),'3GID'!$A$5:$O$150,15,FALSE),0)</f>
        <v>0</v>
      </c>
      <c r="M24" s="80">
        <f>_xlfn.IFNA(VLOOKUP(CONCATENATE($M$4,$B24,$C24),'4GID'!$A$5:$O$150,15,FALSE),0)</f>
        <v>0</v>
      </c>
      <c r="N24" s="80">
        <f>_xlfn.IFNA(VLOOKUP(CONCATENATE($N$4,$B24,$C24),'5ESP'!$A$5:$O$150,15,FALSE),0)</f>
        <v>0</v>
      </c>
      <c r="O24" s="80">
        <f>_xlfn.IFNA(VLOOKUP(CONCATENATE($M$4,$B24,$C24),'6WAL'!$A$5:$O$150,15,FALSE),0)</f>
        <v>0</v>
      </c>
      <c r="P24" s="80">
        <f>_xlfn.IFNA(VLOOKUP(CONCATENATE($P$4,$B24,$C24),'7ALB'!$A$5:$O$150,15,FALSE),0)</f>
        <v>0</v>
      </c>
      <c r="Q24" s="80">
        <f>_xlfn.IFNA(VLOOKUP(CONCATENATE($Q$4,$B24,$C24),'8BAL'!$A$5:$O$150,15,FALSE),0)</f>
        <v>0</v>
      </c>
      <c r="R24" s="80">
        <f>_xlfn.IFNA(VLOOKUP(CONCATENATE($R$4,$B24,$C24),'9NZ'!$A$5:$O$150,15,FALSE),0)</f>
        <v>0</v>
      </c>
      <c r="S24" s="80">
        <f>_xlfn.IFNA(VLOOKUP(CONCATENATE($S$4,$B24,$C24),'10SR'!$A$5:$O$150,15,FALSE),0)</f>
        <v>0</v>
      </c>
      <c r="T24" s="80">
        <f>_xlfn.IFNA(VLOOKUP(CONCATENATE($T$4,$B24,$C24),'11DRY'!$A$5:$P$200,15,FALSE),0)</f>
        <v>0</v>
      </c>
      <c r="U24" s="80">
        <f>_xlfn.IFNA(VLOOKUP(CONCATENATE($U$4,$B24,$C24),'12SC'!$A$5:$Q$125,15,FALSE),0)</f>
        <v>0</v>
      </c>
      <c r="V24" s="37"/>
      <c r="W24" s="30"/>
      <c r="Y24" s="29"/>
      <c r="Z24" s="28"/>
      <c r="AA24" s="29"/>
      <c r="AC24" s="30"/>
    </row>
    <row r="25" spans="1:29" x14ac:dyDescent="0.2">
      <c r="A25" s="310"/>
      <c r="B25" s="39" t="s">
        <v>278</v>
      </c>
      <c r="C25" s="42" t="s">
        <v>279</v>
      </c>
      <c r="D25" s="42" t="s">
        <v>298</v>
      </c>
      <c r="E25" s="43">
        <v>43899</v>
      </c>
      <c r="F25" s="44">
        <v>9</v>
      </c>
      <c r="G25" s="24">
        <f t="shared" si="3"/>
        <v>0</v>
      </c>
      <c r="H25" s="25">
        <f t="shared" si="4"/>
        <v>0</v>
      </c>
      <c r="I25" s="26"/>
      <c r="J25" s="63">
        <f>_xlfn.IFNA(VLOOKUP(CONCATENATE($J$4,$B25,$C25),'1KR'!$A$5:$K$150,11,FALSE),0)</f>
        <v>0</v>
      </c>
      <c r="K25" s="63">
        <f>_xlfn.IFNA(VLOOKUP(CONCATENATE($K$4,$B25,$C25),'2Mur'!$A$5:$O$150,15,FALSE),0)</f>
        <v>0</v>
      </c>
      <c r="L25" s="80">
        <f>_xlfn.IFNA(VLOOKUP(CONCATENATE($L$4,$B25,$C25),'3GID'!$A$5:$O$150,15,FALSE),0)</f>
        <v>0</v>
      </c>
      <c r="M25" s="80">
        <f>_xlfn.IFNA(VLOOKUP(CONCATENATE($M$4,$B25,$C25),'4GID'!$A$5:$O$150,15,FALSE),0)</f>
        <v>0</v>
      </c>
      <c r="N25" s="80">
        <f>_xlfn.IFNA(VLOOKUP(CONCATENATE($N$4,$B25,$C25),'5ESP'!$A$5:$O$150,15,FALSE),0)</f>
        <v>0</v>
      </c>
      <c r="O25" s="80">
        <f>_xlfn.IFNA(VLOOKUP(CONCATENATE($M$4,$B25,$C25),'6WAL'!$A$5:$O$150,15,FALSE),0)</f>
        <v>0</v>
      </c>
      <c r="P25" s="80">
        <f>_xlfn.IFNA(VLOOKUP(CONCATENATE($P$4,$B25,$C25),'7ALB'!$A$5:$O$150,15,FALSE),0)</f>
        <v>0</v>
      </c>
      <c r="Q25" s="80">
        <f>_xlfn.IFNA(VLOOKUP(CONCATENATE($Q$4,$B25,$C25),'8BAL'!$A$5:$O$150,15,FALSE),0)</f>
        <v>0</v>
      </c>
      <c r="R25" s="80">
        <f>_xlfn.IFNA(VLOOKUP(CONCATENATE($R$4,$B25,$C25),'9NZ'!$A$5:$O$150,15,FALSE),0)</f>
        <v>0</v>
      </c>
      <c r="S25" s="80">
        <f>_xlfn.IFNA(VLOOKUP(CONCATENATE($S$4,$B25,$C25),'10SR'!$A$5:$O$150,15,FALSE),0)</f>
        <v>0</v>
      </c>
      <c r="T25" s="80">
        <f>_xlfn.IFNA(VLOOKUP(CONCATENATE($T$4,$B25,$C25),'11DRY'!$A$5:$P$200,15,FALSE),0)</f>
        <v>0</v>
      </c>
      <c r="U25" s="80">
        <f>_xlfn.IFNA(VLOOKUP(CONCATENATE($U$4,$B25,$C25),'12SC'!$A$5:$Q$125,15,FALSE),0)</f>
        <v>0</v>
      </c>
      <c r="V25" s="37"/>
      <c r="W25" s="30"/>
      <c r="Y25" s="29"/>
      <c r="Z25" s="28"/>
      <c r="AA25" s="29"/>
      <c r="AC25" s="30"/>
    </row>
    <row r="26" spans="1:29" x14ac:dyDescent="0.2">
      <c r="A26" s="310"/>
      <c r="B26" s="39" t="s">
        <v>282</v>
      </c>
      <c r="C26" s="42" t="s">
        <v>283</v>
      </c>
      <c r="D26" s="42" t="s">
        <v>1399</v>
      </c>
      <c r="E26" s="43">
        <v>43891</v>
      </c>
      <c r="F26" s="44">
        <v>11</v>
      </c>
      <c r="G26" s="24">
        <f t="shared" si="3"/>
        <v>0</v>
      </c>
      <c r="H26" s="25">
        <f t="shared" si="4"/>
        <v>0</v>
      </c>
      <c r="I26" s="26"/>
      <c r="J26" s="63">
        <f>_xlfn.IFNA(VLOOKUP(CONCATENATE($J$4,$B26,$C26),'1KR'!$A$5:$K$150,11,FALSE),0)</f>
        <v>0</v>
      </c>
      <c r="K26" s="63">
        <f>_xlfn.IFNA(VLOOKUP(CONCATENATE($K$4,$B26,$C26),'2Mur'!$A$5:$O$150,15,FALSE),0)</f>
        <v>0</v>
      </c>
      <c r="L26" s="80">
        <f>_xlfn.IFNA(VLOOKUP(CONCATENATE($L$4,$B26,$C26),'3GID'!$A$5:$O$150,15,FALSE),0)</f>
        <v>0</v>
      </c>
      <c r="M26" s="80">
        <f>_xlfn.IFNA(VLOOKUP(CONCATENATE($M$4,$B26,$C26),'4GID'!$A$5:$O$150,15,FALSE),0)</f>
        <v>0</v>
      </c>
      <c r="N26" s="80">
        <f>_xlfn.IFNA(VLOOKUP(CONCATENATE($N$4,$B26,$C26),'5ESP'!$A$5:$O$150,15,FALSE),0)</f>
        <v>0</v>
      </c>
      <c r="O26" s="80">
        <f>_xlfn.IFNA(VLOOKUP(CONCATENATE($M$4,$B26,$C26),'6WAL'!$A$5:$O$150,15,FALSE),0)</f>
        <v>0</v>
      </c>
      <c r="P26" s="80">
        <f>_xlfn.IFNA(VLOOKUP(CONCATENATE($P$4,$B26,$C26),'7ALB'!$A$5:$O$150,15,FALSE),0)</f>
        <v>0</v>
      </c>
      <c r="Q26" s="80">
        <f>_xlfn.IFNA(VLOOKUP(CONCATENATE($Q$4,$B26,$C26),'8BAL'!$A$5:$O$150,15,FALSE),0)</f>
        <v>0</v>
      </c>
      <c r="R26" s="80">
        <f>_xlfn.IFNA(VLOOKUP(CONCATENATE($R$4,$B26,$C26),'9NZ'!$A$5:$O$150,15,FALSE),0)</f>
        <v>0</v>
      </c>
      <c r="S26" s="80">
        <f>_xlfn.IFNA(VLOOKUP(CONCATENATE($S$4,$B26,$C26),'10SR'!$A$5:$O$150,15,FALSE),0)</f>
        <v>0</v>
      </c>
      <c r="T26" s="80">
        <f>_xlfn.IFNA(VLOOKUP(CONCATENATE($T$4,$B26,$C26),'11DRY'!$A$5:$P$200,15,FALSE),0)</f>
        <v>0</v>
      </c>
      <c r="U26" s="80">
        <f>_xlfn.IFNA(VLOOKUP(CONCATENATE($U$4,$B26,$C26),'12SC'!$A$5:$Q$125,15,FALSE),0)</f>
        <v>0</v>
      </c>
      <c r="V26" s="37"/>
      <c r="W26" s="30"/>
      <c r="Y26" s="29"/>
      <c r="Z26" s="28"/>
      <c r="AA26" s="29"/>
      <c r="AC26" s="30"/>
    </row>
    <row r="27" spans="1:29" x14ac:dyDescent="0.2">
      <c r="A27" s="310"/>
      <c r="B27" s="39" t="s">
        <v>284</v>
      </c>
      <c r="C27" s="42" t="s">
        <v>285</v>
      </c>
      <c r="D27" s="42" t="s">
        <v>1499</v>
      </c>
      <c r="E27" s="43">
        <v>43787</v>
      </c>
      <c r="F27" s="44">
        <v>11</v>
      </c>
      <c r="G27" s="24">
        <f t="shared" si="3"/>
        <v>0</v>
      </c>
      <c r="H27" s="25">
        <f t="shared" si="4"/>
        <v>0</v>
      </c>
      <c r="I27" s="26"/>
      <c r="J27" s="63">
        <f>_xlfn.IFNA(VLOOKUP(CONCATENATE($J$4,$B27,$C27),'1KR'!$A$5:$K$150,11,FALSE),0)</f>
        <v>0</v>
      </c>
      <c r="K27" s="63">
        <f>_xlfn.IFNA(VLOOKUP(CONCATENATE($K$4,$B27,$C27),'2Mur'!$A$5:$O$150,15,FALSE),0)</f>
        <v>0</v>
      </c>
      <c r="L27" s="80">
        <f>_xlfn.IFNA(VLOOKUP(CONCATENATE($L$4,$B27,$C27),'3GID'!$A$5:$O$150,15,FALSE),0)</f>
        <v>0</v>
      </c>
      <c r="M27" s="80">
        <f>_xlfn.IFNA(VLOOKUP(CONCATENATE($M$4,$B27,$C27),'4GID'!$A$5:$O$150,15,FALSE),0)</f>
        <v>0</v>
      </c>
      <c r="N27" s="80">
        <f>_xlfn.IFNA(VLOOKUP(CONCATENATE($N$4,$B27,$C27),'5ESP'!$A$5:$O$150,15,FALSE),0)</f>
        <v>0</v>
      </c>
      <c r="O27" s="80">
        <f>_xlfn.IFNA(VLOOKUP(CONCATENATE($M$4,$B27,$C27),'6WAL'!$A$5:$O$150,15,FALSE),0)</f>
        <v>0</v>
      </c>
      <c r="P27" s="80">
        <f>_xlfn.IFNA(VLOOKUP(CONCATENATE($P$4,$B27,$C27),'7ALB'!$A$5:$O$150,15,FALSE),0)</f>
        <v>0</v>
      </c>
      <c r="Q27" s="80">
        <f>_xlfn.IFNA(VLOOKUP(CONCATENATE($Q$4,$B27,$C27),'8BAL'!$A$5:$O$150,15,FALSE),0)</f>
        <v>0</v>
      </c>
      <c r="R27" s="80">
        <f>_xlfn.IFNA(VLOOKUP(CONCATENATE($R$4,$B27,$C27),'9NZ'!$A$5:$O$150,15,FALSE),0)</f>
        <v>0</v>
      </c>
      <c r="S27" s="80">
        <f>_xlfn.IFNA(VLOOKUP(CONCATENATE($S$4,$B27,$C27),'10SR'!$A$5:$O$150,15,FALSE),0)</f>
        <v>0</v>
      </c>
      <c r="T27" s="80">
        <f>_xlfn.IFNA(VLOOKUP(CONCATENATE($T$4,$B27,$C27),'11DRY'!$A$5:$P$200,15,FALSE),0)</f>
        <v>0</v>
      </c>
      <c r="U27" s="80">
        <f>_xlfn.IFNA(VLOOKUP(CONCATENATE($U$4,$B27,$C27),'12SC'!$A$5:$Q$125,15,FALSE),0)</f>
        <v>0</v>
      </c>
      <c r="V27" s="37"/>
      <c r="W27" s="30"/>
      <c r="Y27" s="29"/>
      <c r="Z27" s="28"/>
      <c r="AA27" s="29"/>
      <c r="AC27" s="30"/>
    </row>
    <row r="28" spans="1:29" x14ac:dyDescent="0.2">
      <c r="A28" s="310"/>
      <c r="B28" s="39" t="s">
        <v>286</v>
      </c>
      <c r="C28" s="42" t="s">
        <v>287</v>
      </c>
      <c r="D28" s="42" t="s">
        <v>1399</v>
      </c>
      <c r="E28" s="43">
        <v>43850</v>
      </c>
      <c r="F28" s="44">
        <v>11</v>
      </c>
      <c r="G28" s="24">
        <f t="shared" si="3"/>
        <v>0</v>
      </c>
      <c r="H28" s="25">
        <f t="shared" si="4"/>
        <v>0</v>
      </c>
      <c r="I28" s="26"/>
      <c r="J28" s="63">
        <f>_xlfn.IFNA(VLOOKUP(CONCATENATE($J$4,$B28,$C28),'1KR'!$A$5:$K$150,11,FALSE),0)</f>
        <v>0</v>
      </c>
      <c r="K28" s="63">
        <f>_xlfn.IFNA(VLOOKUP(CONCATENATE($K$4,$B28,$C28),'2Mur'!$A$5:$O$150,15,FALSE),0)</f>
        <v>0</v>
      </c>
      <c r="L28" s="80">
        <f>_xlfn.IFNA(VLOOKUP(CONCATENATE($L$4,$B28,$C28),'3GID'!$A$5:$O$150,15,FALSE),0)</f>
        <v>0</v>
      </c>
      <c r="M28" s="80">
        <f>_xlfn.IFNA(VLOOKUP(CONCATENATE($M$4,$B28,$C28),'4GID'!$A$5:$O$150,15,FALSE),0)</f>
        <v>0</v>
      </c>
      <c r="N28" s="80">
        <f>_xlfn.IFNA(VLOOKUP(CONCATENATE($N$4,$B28,$C28),'5ESP'!$A$5:$O$150,15,FALSE),0)</f>
        <v>0</v>
      </c>
      <c r="O28" s="80">
        <f>_xlfn.IFNA(VLOOKUP(CONCATENATE($M$4,$B28,$C28),'6WAL'!$A$5:$O$150,15,FALSE),0)</f>
        <v>0</v>
      </c>
      <c r="P28" s="80">
        <f>_xlfn.IFNA(VLOOKUP(CONCATENATE($P$4,$B28,$C28),'7ALB'!$A$5:$O$150,15,FALSE),0)</f>
        <v>0</v>
      </c>
      <c r="Q28" s="80">
        <f>_xlfn.IFNA(VLOOKUP(CONCATENATE($Q$4,$B28,$C28),'8BAL'!$A$5:$O$150,15,FALSE),0)</f>
        <v>0</v>
      </c>
      <c r="R28" s="80">
        <f>_xlfn.IFNA(VLOOKUP(CONCATENATE($R$4,$B28,$C28),'9NZ'!$A$5:$O$150,15,FALSE),0)</f>
        <v>0</v>
      </c>
      <c r="S28" s="80">
        <f>_xlfn.IFNA(VLOOKUP(CONCATENATE($S$4,$B28,$C28),'10SR'!$A$5:$O$150,15,FALSE),0)</f>
        <v>0</v>
      </c>
      <c r="T28" s="80">
        <f>_xlfn.IFNA(VLOOKUP(CONCATENATE($T$4,$B28,$C28),'11DRY'!$A$5:$P$200,15,FALSE),0)</f>
        <v>0</v>
      </c>
      <c r="U28" s="80">
        <f>_xlfn.IFNA(VLOOKUP(CONCATENATE($U$4,$B28,$C28),'12SC'!$A$5:$Q$125,15,FALSE),0)</f>
        <v>0</v>
      </c>
      <c r="V28" s="37"/>
      <c r="W28" s="30"/>
      <c r="Y28" s="29"/>
      <c r="Z28" s="28"/>
      <c r="AA28" s="29"/>
      <c r="AC28" s="30"/>
    </row>
    <row r="29" spans="1:29" x14ac:dyDescent="0.2">
      <c r="A29" s="310"/>
      <c r="B29" s="39" t="s">
        <v>288</v>
      </c>
      <c r="C29" s="42" t="s">
        <v>289</v>
      </c>
      <c r="D29" s="42" t="s">
        <v>1403</v>
      </c>
      <c r="E29" s="43">
        <v>43903</v>
      </c>
      <c r="F29" s="44">
        <v>11</v>
      </c>
      <c r="G29" s="24">
        <f t="shared" si="3"/>
        <v>0</v>
      </c>
      <c r="H29" s="25">
        <f t="shared" si="4"/>
        <v>0</v>
      </c>
      <c r="I29" s="26"/>
      <c r="J29" s="63">
        <f>_xlfn.IFNA(VLOOKUP(CONCATENATE($J$4,$B29,$C29),'1KR'!$A$5:$K$150,11,FALSE),0)</f>
        <v>0</v>
      </c>
      <c r="K29" s="63">
        <f>_xlfn.IFNA(VLOOKUP(CONCATENATE($K$4,$B29,$C29),'2Mur'!$A$5:$O$150,15,FALSE),0)</f>
        <v>0</v>
      </c>
      <c r="L29" s="80">
        <f>_xlfn.IFNA(VLOOKUP(CONCATENATE($L$4,$B29,$C29),'3GID'!$A$5:$O$150,15,FALSE),0)</f>
        <v>0</v>
      </c>
      <c r="M29" s="80">
        <f>_xlfn.IFNA(VLOOKUP(CONCATENATE($M$4,$B29,$C29),'4GID'!$A$5:$O$150,15,FALSE),0)</f>
        <v>0</v>
      </c>
      <c r="N29" s="80">
        <f>_xlfn.IFNA(VLOOKUP(CONCATENATE($N$4,$B29,$C29),'5ESP'!$A$5:$O$150,15,FALSE),0)</f>
        <v>0</v>
      </c>
      <c r="O29" s="80">
        <f>_xlfn.IFNA(VLOOKUP(CONCATENATE($M$4,$B29,$C29),'6WAL'!$A$5:$O$150,15,FALSE),0)</f>
        <v>0</v>
      </c>
      <c r="P29" s="80">
        <f>_xlfn.IFNA(VLOOKUP(CONCATENATE($P$4,$B29,$C29),'7ALB'!$A$5:$O$150,15,FALSE),0)</f>
        <v>0</v>
      </c>
      <c r="Q29" s="80">
        <f>_xlfn.IFNA(VLOOKUP(CONCATENATE($Q$4,$B29,$C29),'8BAL'!$A$5:$O$150,15,FALSE),0)</f>
        <v>0</v>
      </c>
      <c r="R29" s="80">
        <f>_xlfn.IFNA(VLOOKUP(CONCATENATE($R$4,$B29,$C29),'9NZ'!$A$5:$O$150,15,FALSE),0)</f>
        <v>0</v>
      </c>
      <c r="S29" s="80">
        <f>_xlfn.IFNA(VLOOKUP(CONCATENATE($S$4,$B29,$C29),'10SR'!$A$5:$O$150,15,FALSE),0)</f>
        <v>0</v>
      </c>
      <c r="T29" s="80">
        <f>_xlfn.IFNA(VLOOKUP(CONCATENATE($T$4,$B29,$C29),'11DRY'!$A$5:$P$200,15,FALSE),0)</f>
        <v>0</v>
      </c>
      <c r="U29" s="80">
        <f>_xlfn.IFNA(VLOOKUP(CONCATENATE($U$4,$B29,$C29),'12SC'!$A$5:$Q$125,15,FALSE),0)</f>
        <v>0</v>
      </c>
      <c r="V29" s="37"/>
      <c r="W29" s="30"/>
      <c r="Y29" s="29"/>
      <c r="Z29" s="28"/>
      <c r="AA29" s="29"/>
      <c r="AC29" s="30"/>
    </row>
    <row r="30" spans="1:29" x14ac:dyDescent="0.2">
      <c r="A30" s="310"/>
      <c r="B30" s="39" t="s">
        <v>290</v>
      </c>
      <c r="C30" s="42" t="s">
        <v>291</v>
      </c>
      <c r="D30" s="42" t="s">
        <v>1420</v>
      </c>
      <c r="E30" s="43">
        <v>43817</v>
      </c>
      <c r="F30" s="44">
        <v>9</v>
      </c>
      <c r="G30" s="24">
        <f t="shared" si="3"/>
        <v>0</v>
      </c>
      <c r="H30" s="25">
        <f t="shared" si="4"/>
        <v>0</v>
      </c>
      <c r="I30" s="26"/>
      <c r="J30" s="63">
        <f>_xlfn.IFNA(VLOOKUP(CONCATENATE($J$4,$B30,$C30),'1KR'!$A$5:$K$150,11,FALSE),0)</f>
        <v>0</v>
      </c>
      <c r="K30" s="63">
        <f>_xlfn.IFNA(VLOOKUP(CONCATENATE($K$4,$B30,$C30),'2Mur'!$A$5:$O$150,15,FALSE),0)</f>
        <v>0</v>
      </c>
      <c r="L30" s="80">
        <f>_xlfn.IFNA(VLOOKUP(CONCATENATE($L$4,$B30,$C30),'3GID'!$A$5:$O$150,15,FALSE),0)</f>
        <v>0</v>
      </c>
      <c r="M30" s="80">
        <f>_xlfn.IFNA(VLOOKUP(CONCATENATE($M$4,$B30,$C30),'4GID'!$A$5:$O$150,15,FALSE),0)</f>
        <v>0</v>
      </c>
      <c r="N30" s="80">
        <f>_xlfn.IFNA(VLOOKUP(CONCATENATE($N$4,$B30,$C30),'5ESP'!$A$5:$O$150,15,FALSE),0)</f>
        <v>0</v>
      </c>
      <c r="O30" s="80">
        <f>_xlfn.IFNA(VLOOKUP(CONCATENATE($M$4,$B30,$C30),'6WAL'!$A$5:$O$150,15,FALSE),0)</f>
        <v>0</v>
      </c>
      <c r="P30" s="80">
        <f>_xlfn.IFNA(VLOOKUP(CONCATENATE($P$4,$B30,$C30),'7ALB'!$A$5:$O$150,15,FALSE),0)</f>
        <v>0</v>
      </c>
      <c r="Q30" s="80">
        <f>_xlfn.IFNA(VLOOKUP(CONCATENATE($Q$4,$B30,$C30),'8BAL'!$A$5:$O$150,15,FALSE),0)</f>
        <v>0</v>
      </c>
      <c r="R30" s="80">
        <f>_xlfn.IFNA(VLOOKUP(CONCATENATE($R$4,$B30,$C30),'9NZ'!$A$5:$O$150,15,FALSE),0)</f>
        <v>0</v>
      </c>
      <c r="S30" s="80">
        <f>_xlfn.IFNA(VLOOKUP(CONCATENATE($S$4,$B30,$C30),'10SR'!$A$5:$O$150,15,FALSE),0)</f>
        <v>0</v>
      </c>
      <c r="T30" s="80">
        <f>_xlfn.IFNA(VLOOKUP(CONCATENATE($T$4,$B30,$C30),'11DRY'!$A$5:$P$200,15,FALSE),0)</f>
        <v>0</v>
      </c>
      <c r="U30" s="80">
        <f>_xlfn.IFNA(VLOOKUP(CONCATENATE($U$4,$B30,$C30),'12SC'!$A$5:$Q$125,15,FALSE),0)</f>
        <v>0</v>
      </c>
      <c r="V30" s="37"/>
      <c r="W30" s="30"/>
      <c r="Y30" s="29"/>
      <c r="Z30" s="28"/>
      <c r="AA30" s="29"/>
      <c r="AC30" s="30"/>
    </row>
    <row r="31" spans="1:29" x14ac:dyDescent="0.2">
      <c r="A31" s="310"/>
      <c r="B31" s="39" t="s">
        <v>292</v>
      </c>
      <c r="C31" s="42" t="s">
        <v>293</v>
      </c>
      <c r="D31" s="42" t="s">
        <v>1407</v>
      </c>
      <c r="E31" s="43">
        <v>43882</v>
      </c>
      <c r="F31" s="44">
        <v>9</v>
      </c>
      <c r="G31" s="24">
        <f t="shared" si="3"/>
        <v>0</v>
      </c>
      <c r="H31" s="25">
        <f t="shared" si="4"/>
        <v>0</v>
      </c>
      <c r="I31" s="26"/>
      <c r="J31" s="63">
        <f>_xlfn.IFNA(VLOOKUP(CONCATENATE($J$4,$B31,$C31),'1KR'!$A$5:$K$150,11,FALSE),0)</f>
        <v>0</v>
      </c>
      <c r="K31" s="63">
        <f>_xlfn.IFNA(VLOOKUP(CONCATENATE($K$4,$B31,$C31),'2Mur'!$A$5:$O$150,15,FALSE),0)</f>
        <v>0</v>
      </c>
      <c r="L31" s="80">
        <f>_xlfn.IFNA(VLOOKUP(CONCATENATE($L$4,$B31,$C31),'3GID'!$A$5:$O$150,15,FALSE),0)</f>
        <v>0</v>
      </c>
      <c r="M31" s="80">
        <f>_xlfn.IFNA(VLOOKUP(CONCATENATE($M$4,$B31,$C31),'4GID'!$A$5:$O$150,15,FALSE),0)</f>
        <v>0</v>
      </c>
      <c r="N31" s="80">
        <f>_xlfn.IFNA(VLOOKUP(CONCATENATE($N$4,$B31,$C31),'5ESP'!$A$5:$O$150,15,FALSE),0)</f>
        <v>0</v>
      </c>
      <c r="O31" s="80">
        <f>_xlfn.IFNA(VLOOKUP(CONCATENATE($M$4,$B31,$C31),'6WAL'!$A$5:$O$150,15,FALSE),0)</f>
        <v>0</v>
      </c>
      <c r="P31" s="80">
        <f>_xlfn.IFNA(VLOOKUP(CONCATENATE($P$4,$B31,$C31),'7ALB'!$A$5:$O$150,15,FALSE),0)</f>
        <v>0</v>
      </c>
      <c r="Q31" s="80">
        <f>_xlfn.IFNA(VLOOKUP(CONCATENATE($Q$4,$B31,$C31),'8BAL'!$A$5:$O$150,15,FALSE),0)</f>
        <v>0</v>
      </c>
      <c r="R31" s="80">
        <f>_xlfn.IFNA(VLOOKUP(CONCATENATE($R$4,$B31,$C31),'9NZ'!$A$5:$O$150,15,FALSE),0)</f>
        <v>0</v>
      </c>
      <c r="S31" s="80">
        <f>_xlfn.IFNA(VLOOKUP(CONCATENATE($S$4,$B31,$C31),'10SR'!$A$5:$O$150,15,FALSE),0)</f>
        <v>0</v>
      </c>
      <c r="T31" s="80">
        <f>_xlfn.IFNA(VLOOKUP(CONCATENATE($T$4,$B31,$C31),'11DRY'!$A$5:$P$200,15,FALSE),0)</f>
        <v>0</v>
      </c>
      <c r="U31" s="80">
        <f>_xlfn.IFNA(VLOOKUP(CONCATENATE($U$4,$B31,$C31),'12SC'!$A$5:$Q$125,15,FALSE),0)</f>
        <v>0</v>
      </c>
      <c r="V31" s="37"/>
      <c r="W31" s="30"/>
      <c r="Y31" s="29"/>
      <c r="Z31" s="28"/>
      <c r="AA31" s="29"/>
      <c r="AC31" s="30"/>
    </row>
    <row r="32" spans="1:29" x14ac:dyDescent="0.2">
      <c r="A32" s="310"/>
      <c r="B32" s="39" t="s">
        <v>256</v>
      </c>
      <c r="C32" s="42" t="s">
        <v>297</v>
      </c>
      <c r="D32" s="42" t="s">
        <v>1406</v>
      </c>
      <c r="E32" s="43">
        <v>43854</v>
      </c>
      <c r="F32" s="44">
        <v>9</v>
      </c>
      <c r="G32" s="24">
        <f t="shared" si="3"/>
        <v>0</v>
      </c>
      <c r="H32" s="25">
        <f t="shared" si="4"/>
        <v>0</v>
      </c>
      <c r="I32" s="26"/>
      <c r="J32" s="63">
        <f>_xlfn.IFNA(VLOOKUP(CONCATENATE($J$4,$B32,$C32),'1KR'!$A$5:$K$150,11,FALSE),0)</f>
        <v>0</v>
      </c>
      <c r="K32" s="63">
        <f>_xlfn.IFNA(VLOOKUP(CONCATENATE($K$4,$B32,$C32),'2Mur'!$A$5:$O$150,15,FALSE),0)</f>
        <v>0</v>
      </c>
      <c r="L32" s="80">
        <f>_xlfn.IFNA(VLOOKUP(CONCATENATE($L$4,$B32,$C32),'3GID'!$A$5:$O$150,15,FALSE),0)</f>
        <v>0</v>
      </c>
      <c r="M32" s="80">
        <f>_xlfn.IFNA(VLOOKUP(CONCATENATE($M$4,$B32,$C32),'4GID'!$A$5:$O$150,15,FALSE),0)</f>
        <v>0</v>
      </c>
      <c r="N32" s="80">
        <f>_xlfn.IFNA(VLOOKUP(CONCATENATE($N$4,$B32,$C32),'5ESP'!$A$5:$O$150,15,FALSE),0)</f>
        <v>0</v>
      </c>
      <c r="O32" s="80">
        <f>_xlfn.IFNA(VLOOKUP(CONCATENATE($M$4,$B32,$C32),'6WAL'!$A$5:$O$150,15,FALSE),0)</f>
        <v>0</v>
      </c>
      <c r="P32" s="80">
        <f>_xlfn.IFNA(VLOOKUP(CONCATENATE($P$4,$B32,$C32),'7ALB'!$A$5:$O$150,15,FALSE),0)</f>
        <v>0</v>
      </c>
      <c r="Q32" s="80">
        <f>_xlfn.IFNA(VLOOKUP(CONCATENATE($Q$4,$B32,$C32),'8BAL'!$A$5:$O$150,15,FALSE),0)</f>
        <v>0</v>
      </c>
      <c r="R32" s="80">
        <f>_xlfn.IFNA(VLOOKUP(CONCATENATE($R$4,$B32,$C32),'9NZ'!$A$5:$O$150,15,FALSE),0)</f>
        <v>0</v>
      </c>
      <c r="S32" s="80">
        <f>_xlfn.IFNA(VLOOKUP(CONCATENATE($S$4,$B32,$C32),'10SR'!$A$5:$O$150,15,FALSE),0)</f>
        <v>0</v>
      </c>
      <c r="T32" s="80">
        <f>_xlfn.IFNA(VLOOKUP(CONCATENATE($T$4,$B32,$C32),'11DRY'!$A$5:$P$200,15,FALSE),0)</f>
        <v>0</v>
      </c>
      <c r="U32" s="80">
        <f>_xlfn.IFNA(VLOOKUP(CONCATENATE($U$4,$B32,$C32),'12SC'!$A$5:$Q$125,15,FALSE),0)</f>
        <v>0</v>
      </c>
      <c r="V32" s="37"/>
      <c r="W32" s="30"/>
      <c r="Y32" s="29"/>
      <c r="Z32" s="28"/>
      <c r="AA32" s="29"/>
      <c r="AC32" s="30"/>
    </row>
    <row r="33" spans="1:29" x14ac:dyDescent="0.2">
      <c r="A33" s="310"/>
      <c r="B33" s="39" t="s">
        <v>256</v>
      </c>
      <c r="C33" s="42" t="s">
        <v>257</v>
      </c>
      <c r="D33" s="42" t="s">
        <v>1406</v>
      </c>
      <c r="E33" s="43">
        <v>43867</v>
      </c>
      <c r="F33" s="44">
        <v>9</v>
      </c>
      <c r="G33" s="24">
        <f t="shared" si="3"/>
        <v>0</v>
      </c>
      <c r="H33" s="25">
        <f t="shared" si="4"/>
        <v>0</v>
      </c>
      <c r="I33" s="26"/>
      <c r="J33" s="63">
        <f>_xlfn.IFNA(VLOOKUP(CONCATENATE($J$4,$B33,$C33),'1KR'!$A$5:$K$150,11,FALSE),0)</f>
        <v>0</v>
      </c>
      <c r="K33" s="63">
        <f>_xlfn.IFNA(VLOOKUP(CONCATENATE($K$4,$B33,$C33),'2Mur'!$A$5:$O$150,15,FALSE),0)</f>
        <v>0</v>
      </c>
      <c r="L33" s="80">
        <f>_xlfn.IFNA(VLOOKUP(CONCATENATE($L$4,$B33,$C33),'3GID'!$A$5:$O$150,15,FALSE),0)</f>
        <v>0</v>
      </c>
      <c r="M33" s="80">
        <f>_xlfn.IFNA(VLOOKUP(CONCATENATE($M$4,$B33,$C33),'4GID'!$A$5:$O$150,15,FALSE),0)</f>
        <v>0</v>
      </c>
      <c r="N33" s="80">
        <f>_xlfn.IFNA(VLOOKUP(CONCATENATE($N$4,$B33,$C33),'5ESP'!$A$5:$O$150,15,FALSE),0)</f>
        <v>0</v>
      </c>
      <c r="O33" s="80">
        <f>_xlfn.IFNA(VLOOKUP(CONCATENATE($M$4,$B33,$C33),'6WAL'!$A$5:$O$150,15,FALSE),0)</f>
        <v>0</v>
      </c>
      <c r="P33" s="80">
        <f>_xlfn.IFNA(VLOOKUP(CONCATENATE($P$4,$B33,$C33),'7ALB'!$A$5:$O$150,15,FALSE),0)</f>
        <v>0</v>
      </c>
      <c r="Q33" s="80">
        <f>_xlfn.IFNA(VLOOKUP(CONCATENATE($Q$4,$B33,$C33),'8BAL'!$A$5:$O$150,15,FALSE),0)</f>
        <v>0</v>
      </c>
      <c r="R33" s="80">
        <f>_xlfn.IFNA(VLOOKUP(CONCATENATE($R$4,$B33,$C33),'9NZ'!$A$5:$O$150,15,FALSE),0)</f>
        <v>0</v>
      </c>
      <c r="S33" s="80">
        <f>_xlfn.IFNA(VLOOKUP(CONCATENATE($S$4,$B33,$C33),'10SR'!$A$5:$O$150,15,FALSE),0)</f>
        <v>0</v>
      </c>
      <c r="T33" s="80">
        <f>_xlfn.IFNA(VLOOKUP(CONCATENATE($T$4,$B33,$C33),'11DRY'!$A$5:$P$200,15,FALSE),0)</f>
        <v>0</v>
      </c>
      <c r="U33" s="80">
        <f>_xlfn.IFNA(VLOOKUP(CONCATENATE($U$4,$B33,$C33),'12SC'!$A$5:$Q$125,15,FALSE),0)</f>
        <v>0</v>
      </c>
      <c r="V33" s="37"/>
      <c r="W33" s="30"/>
      <c r="Y33" s="29"/>
      <c r="Z33" s="28"/>
      <c r="AA33" s="29"/>
      <c r="AC33" s="30"/>
    </row>
    <row r="34" spans="1:29" x14ac:dyDescent="0.2">
      <c r="A34" s="310"/>
      <c r="B34" s="39" t="s">
        <v>1166</v>
      </c>
      <c r="C34" s="42" t="s">
        <v>1163</v>
      </c>
      <c r="D34" s="42" t="s">
        <v>301</v>
      </c>
      <c r="E34" s="43">
        <v>43981</v>
      </c>
      <c r="F34" s="44">
        <v>10</v>
      </c>
      <c r="G34" s="24">
        <f t="shared" si="3"/>
        <v>0</v>
      </c>
      <c r="H34" s="25">
        <f t="shared" si="4"/>
        <v>0</v>
      </c>
      <c r="I34" s="26"/>
      <c r="J34" s="63">
        <f>_xlfn.IFNA(VLOOKUP(CONCATENATE($J$4,$B34,$C34),'1KR'!$A$5:$K$150,11,FALSE),0)</f>
        <v>0</v>
      </c>
      <c r="K34" s="63">
        <f>_xlfn.IFNA(VLOOKUP(CONCATENATE($K$4,$B34,$C34),'2Mur'!$A$5:$O$150,15,FALSE),0)</f>
        <v>0</v>
      </c>
      <c r="L34" s="80">
        <f>_xlfn.IFNA(VLOOKUP(CONCATENATE($L$4,$B34,$C34),'3GID'!$A$5:$O$150,15,FALSE),0)</f>
        <v>0</v>
      </c>
      <c r="M34" s="80">
        <f>_xlfn.IFNA(VLOOKUP(CONCATENATE($M$4,$B34,$C34),'4GID'!$A$5:$O$150,15,FALSE),0)</f>
        <v>0</v>
      </c>
      <c r="N34" s="80">
        <f>_xlfn.IFNA(VLOOKUP(CONCATENATE($N$4,$B34,$C34),'5ESP'!$A$5:$O$150,15,FALSE),0)</f>
        <v>0</v>
      </c>
      <c r="O34" s="80">
        <f>_xlfn.IFNA(VLOOKUP(CONCATENATE($M$4,$B34,$C34),'6WAL'!$A$5:$O$150,15,FALSE),0)</f>
        <v>0</v>
      </c>
      <c r="P34" s="80">
        <f>_xlfn.IFNA(VLOOKUP(CONCATENATE($P$4,$B34,$C34),'7ALB'!$A$5:$O$150,15,FALSE),0)</f>
        <v>0</v>
      </c>
      <c r="Q34" s="80">
        <f>_xlfn.IFNA(VLOOKUP(CONCATENATE($Q$4,$B34,$C34),'8BAL'!$A$5:$O$150,15,FALSE),0)</f>
        <v>0</v>
      </c>
      <c r="R34" s="80">
        <f>_xlfn.IFNA(VLOOKUP(CONCATENATE($R$4,$B34,$C34),'9NZ'!$A$5:$O$150,15,FALSE),0)</f>
        <v>0</v>
      </c>
      <c r="S34" s="80">
        <f>_xlfn.IFNA(VLOOKUP(CONCATENATE($S$4,$B34,$C34),'10SR'!$A$5:$O$150,15,FALSE),0)</f>
        <v>0</v>
      </c>
      <c r="T34" s="80">
        <f>_xlfn.IFNA(VLOOKUP(CONCATENATE($T$4,$B34,$C34),'11DRY'!$A$5:$P$200,15,FALSE),0)</f>
        <v>0</v>
      </c>
      <c r="U34" s="80">
        <f>_xlfn.IFNA(VLOOKUP(CONCATENATE($U$4,$B34,$C34),'12SC'!$A$5:$Q$125,15,FALSE),0)</f>
        <v>0</v>
      </c>
      <c r="V34" s="37"/>
      <c r="W34" s="30"/>
      <c r="Y34" s="29"/>
      <c r="Z34" s="28"/>
      <c r="AA34" s="29"/>
      <c r="AC34" s="30"/>
    </row>
    <row r="35" spans="1:29" x14ac:dyDescent="0.2">
      <c r="A35" s="310"/>
      <c r="B35" s="39" t="s">
        <v>730</v>
      </c>
      <c r="C35" s="42" t="s">
        <v>730</v>
      </c>
      <c r="D35" s="42"/>
      <c r="E35" s="43"/>
      <c r="F35" s="44"/>
      <c r="G35" s="24">
        <f t="shared" si="3"/>
        <v>0</v>
      </c>
      <c r="H35" s="25">
        <f t="shared" si="4"/>
        <v>0</v>
      </c>
      <c r="I35" s="26"/>
      <c r="J35" s="63">
        <f>_xlfn.IFNA(VLOOKUP(CONCATENATE($J$4,$B35,$C35),'1KR'!$A$5:$K$150,11,FALSE),0)</f>
        <v>0</v>
      </c>
      <c r="K35" s="63">
        <f>_xlfn.IFNA(VLOOKUP(CONCATENATE($K$4,$B35,$C35),'2Mur'!$A$5:$O$150,15,FALSE),0)</f>
        <v>0</v>
      </c>
      <c r="L35" s="80">
        <f>_xlfn.IFNA(VLOOKUP(CONCATENATE($L$4,$B35,$C35),'3GID'!$A$5:$O$150,15,FALSE),0)</f>
        <v>0</v>
      </c>
      <c r="M35" s="80">
        <f>_xlfn.IFNA(VLOOKUP(CONCATENATE($M$4,$B35,$C35),'4GID'!$A$5:$O$150,15,FALSE),0)</f>
        <v>0</v>
      </c>
      <c r="N35" s="80">
        <f>_xlfn.IFNA(VLOOKUP(CONCATENATE($N$4,$B35,$C35),'5ESP'!$A$5:$O$150,15,FALSE),0)</f>
        <v>0</v>
      </c>
      <c r="O35" s="80">
        <f>_xlfn.IFNA(VLOOKUP(CONCATENATE($M$4,$B35,$C35),'6WAL'!$A$5:$O$150,15,FALSE),0)</f>
        <v>0</v>
      </c>
      <c r="P35" s="80">
        <f>_xlfn.IFNA(VLOOKUP(CONCATENATE($P$4,$B35,$C35),'7ALB'!$A$5:$O$150,15,FALSE),0)</f>
        <v>0</v>
      </c>
      <c r="Q35" s="80">
        <f>_xlfn.IFNA(VLOOKUP(CONCATENATE($Q$4,$B35,$C35),'8BAL'!$A$5:$O$150,15,FALSE),0)</f>
        <v>0</v>
      </c>
      <c r="R35" s="80">
        <f>_xlfn.IFNA(VLOOKUP(CONCATENATE($R$4,$B35,$C35),'9NZ'!$A$5:$O$150,15,FALSE),0)</f>
        <v>0</v>
      </c>
      <c r="S35" s="80">
        <f>_xlfn.IFNA(VLOOKUP(CONCATENATE($S$4,$B35,$C35),'10SR'!$A$5:$O$150,15,FALSE),0)</f>
        <v>0</v>
      </c>
      <c r="T35" s="80">
        <f>_xlfn.IFNA(VLOOKUP(CONCATENATE($T$4,$B35,$C35),'11DRY'!$A$5:$P$200,15,FALSE),0)</f>
        <v>0</v>
      </c>
      <c r="U35" s="80">
        <f>_xlfn.IFNA(VLOOKUP(CONCATENATE($U$4,$B35,$C35),'12SC'!$A$5:$Q$125,15,FALSE),0)</f>
        <v>0</v>
      </c>
      <c r="V35" s="37"/>
      <c r="W35" s="30"/>
      <c r="Y35" s="29"/>
      <c r="Z35" s="28"/>
      <c r="AA35" s="29"/>
      <c r="AC35" s="30"/>
    </row>
    <row r="36" spans="1:29" x14ac:dyDescent="0.2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</row>
  </sheetData>
  <sortState xmlns:xlrd2="http://schemas.microsoft.com/office/spreadsheetml/2017/richdata2" ref="B5:U12">
    <sortCondition descending="1" ref="G5:G12"/>
    <sortCondition descending="1" ref="H5:H12"/>
    <sortCondition ref="I5:I12"/>
  </sortState>
  <mergeCells count="29">
    <mergeCell ref="A1:A35"/>
    <mergeCell ref="L1:L2"/>
    <mergeCell ref="M1:M2"/>
    <mergeCell ref="N1:N2"/>
    <mergeCell ref="O1:O2"/>
    <mergeCell ref="B1:B2"/>
    <mergeCell ref="C1:C2"/>
    <mergeCell ref="B3:B4"/>
    <mergeCell ref="C3:C4"/>
    <mergeCell ref="D3:D4"/>
    <mergeCell ref="E3:E4"/>
    <mergeCell ref="G3:G4"/>
    <mergeCell ref="D1:D2"/>
    <mergeCell ref="E1:E2"/>
    <mergeCell ref="F1:F4"/>
    <mergeCell ref="G1:G2"/>
    <mergeCell ref="V1:V2"/>
    <mergeCell ref="H3:H4"/>
    <mergeCell ref="H1:H2"/>
    <mergeCell ref="J1:J2"/>
    <mergeCell ref="K1:K2"/>
    <mergeCell ref="P1:P2"/>
    <mergeCell ref="U1:U2"/>
    <mergeCell ref="Q1:Q2"/>
    <mergeCell ref="T1:T2"/>
    <mergeCell ref="R1:R2"/>
    <mergeCell ref="S1:S2"/>
    <mergeCell ref="I1:I2"/>
    <mergeCell ref="I3:I4"/>
  </mergeCells>
  <conditionalFormatting sqref="J34:T35 J6:U11 J17:T31 U17:U35 J13:U15">
    <cfRule type="containsText" dxfId="10" priority="9" operator="containsText" text="0">
      <formula>NOT(ISERROR(SEARCH("0",J6)))</formula>
    </cfRule>
  </conditionalFormatting>
  <conditionalFormatting sqref="J32:T33">
    <cfRule type="containsText" dxfId="9" priority="5" operator="containsText" text="0">
      <formula>NOT(ISERROR(SEARCH("0",J32)))</formula>
    </cfRule>
  </conditionalFormatting>
  <conditionalFormatting sqref="J16:U16">
    <cfRule type="containsText" dxfId="8" priority="4" operator="containsText" text="0">
      <formula>NOT(ISERROR(SEARCH("0",J16)))</formula>
    </cfRule>
  </conditionalFormatting>
  <conditionalFormatting sqref="J12:U12">
    <cfRule type="containsText" dxfId="7" priority="1" operator="containsText" text="0">
      <formula>NOT(ISERROR(SEARCH("0",J12)))</formula>
    </cfRule>
  </conditionalFormatting>
  <pageMargins left="0.25" right="0.25" top="0.75" bottom="0.75" header="0.3" footer="0.3"/>
  <pageSetup paperSize="8" fitToHeight="0" pageOrder="overThenDown" orientation="landscape" r:id="rId1"/>
  <headerFooter alignWithMargins="0"/>
  <ignoredErrors>
    <ignoredError sqref="G36:U36 G17:H31 J17:U23 G32:H35 J32:U35 J14:U15 G14:H15 G16:U16 J25:U31 J24:K24 L24:U24 G6:U10 G12:H12 G11:H11 J11:U11 J12:U12" emptyCellReferenc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DB6BF-6ABB-4E83-A679-A35C7154F644}">
  <sheetPr>
    <tabColor rgb="FF7030A0"/>
  </sheetPr>
  <dimension ref="A1:K57"/>
  <sheetViews>
    <sheetView topLeftCell="A29" workbookViewId="0">
      <selection activeCell="D51" sqref="D51"/>
    </sheetView>
  </sheetViews>
  <sheetFormatPr defaultRowHeight="12.75" x14ac:dyDescent="0.2"/>
  <cols>
    <col min="1" max="1" width="39.7109375" bestFit="1" customWidth="1"/>
    <col min="2" max="2" width="5.7109375" bestFit="1" customWidth="1"/>
    <col min="3" max="3" width="4.140625" bestFit="1" customWidth="1"/>
    <col min="4" max="4" width="23.28515625" bestFit="1" customWidth="1"/>
    <col min="5" max="5" width="33.85546875" bestFit="1" customWidth="1"/>
    <col min="6" max="6" width="11.28515625" bestFit="1" customWidth="1"/>
    <col min="7" max="7" width="5.5703125" bestFit="1" customWidth="1"/>
    <col min="8" max="9" width="8.42578125" bestFit="1" customWidth="1"/>
    <col min="10" max="10" width="6.5703125" bestFit="1" customWidth="1"/>
    <col min="11" max="11" width="11.28515625" bestFit="1" customWidth="1"/>
  </cols>
  <sheetData>
    <row r="1" spans="1:11" x14ac:dyDescent="0.2">
      <c r="A1" t="s">
        <v>303</v>
      </c>
      <c r="D1" t="s">
        <v>304</v>
      </c>
      <c r="E1" t="s">
        <v>1428</v>
      </c>
      <c r="F1" t="s">
        <v>305</v>
      </c>
    </row>
    <row r="2" spans="1:11" x14ac:dyDescent="0.2">
      <c r="B2" t="s">
        <v>306</v>
      </c>
    </row>
    <row r="4" spans="1:11" x14ac:dyDescent="0.2">
      <c r="B4" t="s">
        <v>307</v>
      </c>
      <c r="C4" t="s">
        <v>308</v>
      </c>
      <c r="D4" t="s">
        <v>309</v>
      </c>
      <c r="E4" t="s">
        <v>310</v>
      </c>
      <c r="F4" t="s">
        <v>311</v>
      </c>
      <c r="G4" t="s">
        <v>312</v>
      </c>
      <c r="H4" t="s">
        <v>313</v>
      </c>
      <c r="I4" t="s">
        <v>314</v>
      </c>
      <c r="J4" t="s">
        <v>9</v>
      </c>
      <c r="K4" t="s">
        <v>315</v>
      </c>
    </row>
    <row r="5" spans="1:11" x14ac:dyDescent="0.2">
      <c r="A5" t="str">
        <f t="shared" ref="A5:A36" si="0">CONCATENATE(B5,D5,E5)</f>
        <v>PC45Hannah SteinhoffMoojie</v>
      </c>
      <c r="B5" s="3" t="s">
        <v>246</v>
      </c>
      <c r="C5">
        <v>48</v>
      </c>
      <c r="D5" t="s">
        <v>316</v>
      </c>
      <c r="E5" s="3" t="s">
        <v>1160</v>
      </c>
      <c r="F5">
        <v>37</v>
      </c>
      <c r="G5" t="s">
        <v>317</v>
      </c>
      <c r="H5" t="s">
        <v>317</v>
      </c>
      <c r="I5">
        <v>37</v>
      </c>
      <c r="J5">
        <v>1</v>
      </c>
      <c r="K5">
        <f t="shared" ref="K5:K36" si="1">IF(J5=1,7,IF(J5=2,6,IF(J5=3,5,IF(J5=4,4,IF(J5=5,3,IF(J5=6,2,IF(J5&gt;=6,1,0)))))))</f>
        <v>7</v>
      </c>
    </row>
    <row r="6" spans="1:11" x14ac:dyDescent="0.2">
      <c r="A6" t="str">
        <f t="shared" si="0"/>
        <v>PC45Shahna DavisLe Cruize</v>
      </c>
      <c r="B6" s="3" t="s">
        <v>246</v>
      </c>
      <c r="C6">
        <v>45</v>
      </c>
      <c r="D6" t="s">
        <v>318</v>
      </c>
      <c r="E6" t="s">
        <v>319</v>
      </c>
      <c r="F6">
        <v>39.56</v>
      </c>
      <c r="G6" t="s">
        <v>317</v>
      </c>
      <c r="H6">
        <v>1.2</v>
      </c>
      <c r="I6">
        <v>40.76</v>
      </c>
      <c r="J6">
        <v>2</v>
      </c>
      <c r="K6">
        <f t="shared" si="1"/>
        <v>6</v>
      </c>
    </row>
    <row r="7" spans="1:11" x14ac:dyDescent="0.2">
      <c r="A7" t="str">
        <f t="shared" si="0"/>
        <v>PC45Asha WiegeleSouthern Hills Serenity</v>
      </c>
      <c r="B7" s="3" t="s">
        <v>246</v>
      </c>
      <c r="C7">
        <v>49</v>
      </c>
      <c r="D7" t="s">
        <v>320</v>
      </c>
      <c r="E7" t="s">
        <v>321</v>
      </c>
      <c r="F7">
        <v>44.2</v>
      </c>
      <c r="G7" t="s">
        <v>317</v>
      </c>
      <c r="H7">
        <v>2</v>
      </c>
      <c r="I7">
        <v>46.2</v>
      </c>
      <c r="J7">
        <v>3</v>
      </c>
      <c r="K7">
        <f t="shared" si="1"/>
        <v>5</v>
      </c>
    </row>
    <row r="8" spans="1:11" x14ac:dyDescent="0.2">
      <c r="A8" t="str">
        <f t="shared" si="0"/>
        <v>PC45Taiah CurtisKismet Park Jazz Singer</v>
      </c>
      <c r="B8" s="3" t="s">
        <v>246</v>
      </c>
      <c r="C8">
        <v>46</v>
      </c>
      <c r="D8" t="s">
        <v>322</v>
      </c>
      <c r="E8" t="s">
        <v>323</v>
      </c>
      <c r="F8">
        <v>40</v>
      </c>
      <c r="G8" t="s">
        <v>317</v>
      </c>
      <c r="H8">
        <v>20.8</v>
      </c>
      <c r="I8">
        <v>60.8</v>
      </c>
      <c r="J8">
        <v>4</v>
      </c>
      <c r="K8">
        <f t="shared" si="1"/>
        <v>4</v>
      </c>
    </row>
    <row r="9" spans="1:11" x14ac:dyDescent="0.2">
      <c r="A9" t="str">
        <f t="shared" si="0"/>
        <v>PC45Jamilla RadysMoney For Ransome</v>
      </c>
      <c r="B9" s="3" t="s">
        <v>246</v>
      </c>
      <c r="C9">
        <v>47</v>
      </c>
      <c r="D9" t="s">
        <v>324</v>
      </c>
      <c r="E9" t="s">
        <v>325</v>
      </c>
      <c r="F9">
        <v>40.200000000000003</v>
      </c>
      <c r="G9">
        <v>0.8</v>
      </c>
      <c r="H9">
        <v>76</v>
      </c>
      <c r="I9">
        <v>117</v>
      </c>
      <c r="J9">
        <v>5</v>
      </c>
      <c r="K9">
        <f t="shared" si="1"/>
        <v>3</v>
      </c>
    </row>
    <row r="10" spans="1:11" x14ac:dyDescent="0.2">
      <c r="A10" t="str">
        <f t="shared" si="0"/>
        <v>PC45Tahlia RuffellPocos Little Miss</v>
      </c>
      <c r="B10" s="3" t="s">
        <v>246</v>
      </c>
      <c r="C10">
        <v>54</v>
      </c>
      <c r="D10" t="s">
        <v>326</v>
      </c>
      <c r="E10" t="s">
        <v>327</v>
      </c>
      <c r="F10">
        <v>41.4</v>
      </c>
      <c r="G10" t="s">
        <v>317</v>
      </c>
      <c r="H10" t="s">
        <v>328</v>
      </c>
      <c r="K10">
        <f t="shared" si="1"/>
        <v>0</v>
      </c>
    </row>
    <row r="11" spans="1:11" x14ac:dyDescent="0.2">
      <c r="A11" t="str">
        <f t="shared" si="0"/>
        <v>PC45Skye NathanTraplanda Downs Laud Nelson</v>
      </c>
      <c r="B11" s="3" t="s">
        <v>246</v>
      </c>
      <c r="C11">
        <v>51</v>
      </c>
      <c r="D11" t="s">
        <v>329</v>
      </c>
      <c r="E11" t="s">
        <v>330</v>
      </c>
      <c r="F11">
        <v>40.6</v>
      </c>
      <c r="G11" t="s">
        <v>317</v>
      </c>
      <c r="H11" t="s">
        <v>328</v>
      </c>
      <c r="K11">
        <f t="shared" si="1"/>
        <v>0</v>
      </c>
    </row>
    <row r="12" spans="1:11" x14ac:dyDescent="0.2">
      <c r="A12" t="str">
        <f t="shared" si="0"/>
        <v>PC45Sommer CraigAlly</v>
      </c>
      <c r="B12" s="3" t="s">
        <v>246</v>
      </c>
      <c r="C12">
        <v>55</v>
      </c>
      <c r="D12" t="s">
        <v>331</v>
      </c>
      <c r="E12" t="s">
        <v>332</v>
      </c>
      <c r="F12">
        <v>39.4</v>
      </c>
      <c r="G12" t="s">
        <v>317</v>
      </c>
      <c r="H12" t="s">
        <v>317</v>
      </c>
      <c r="I12">
        <v>39.4</v>
      </c>
      <c r="J12">
        <v>1</v>
      </c>
      <c r="K12">
        <f t="shared" si="1"/>
        <v>7</v>
      </c>
    </row>
    <row r="13" spans="1:11" x14ac:dyDescent="0.2">
      <c r="A13" t="str">
        <f t="shared" si="0"/>
        <v>PC45Matilda SteinhoffWoodridge Shakira</v>
      </c>
      <c r="B13" s="3" t="s">
        <v>246</v>
      </c>
      <c r="C13">
        <v>53</v>
      </c>
      <c r="D13" t="s">
        <v>333</v>
      </c>
      <c r="E13" t="s">
        <v>1504</v>
      </c>
      <c r="F13">
        <v>42.8</v>
      </c>
      <c r="G13" t="s">
        <v>317</v>
      </c>
      <c r="H13" t="s">
        <v>317</v>
      </c>
      <c r="I13">
        <v>42.8</v>
      </c>
      <c r="J13">
        <v>2</v>
      </c>
      <c r="K13">
        <f t="shared" si="1"/>
        <v>6</v>
      </c>
    </row>
    <row r="14" spans="1:11" x14ac:dyDescent="0.2">
      <c r="A14" t="str">
        <f t="shared" si="0"/>
        <v>PC45Tara AndrewsMissy</v>
      </c>
      <c r="B14" s="3" t="s">
        <v>246</v>
      </c>
      <c r="C14">
        <v>52</v>
      </c>
      <c r="D14" t="s">
        <v>334</v>
      </c>
      <c r="E14" t="s">
        <v>335</v>
      </c>
      <c r="F14">
        <v>38.799999999999997</v>
      </c>
      <c r="G14" t="s">
        <v>317</v>
      </c>
      <c r="H14">
        <v>6</v>
      </c>
      <c r="I14">
        <v>44.8</v>
      </c>
      <c r="J14">
        <v>3</v>
      </c>
      <c r="K14">
        <f t="shared" si="1"/>
        <v>5</v>
      </c>
    </row>
    <row r="15" spans="1:11" x14ac:dyDescent="0.2">
      <c r="A15" t="str">
        <f t="shared" si="0"/>
        <v>PC45Summah DavisCalypso</v>
      </c>
      <c r="B15" s="3" t="s">
        <v>246</v>
      </c>
      <c r="C15">
        <v>50</v>
      </c>
      <c r="D15" t="s">
        <v>336</v>
      </c>
      <c r="E15" t="s">
        <v>337</v>
      </c>
      <c r="F15">
        <v>43.8</v>
      </c>
      <c r="G15">
        <v>4</v>
      </c>
      <c r="H15">
        <v>60</v>
      </c>
      <c r="I15">
        <v>107.8</v>
      </c>
      <c r="J15">
        <v>4</v>
      </c>
      <c r="K15">
        <f t="shared" si="1"/>
        <v>4</v>
      </c>
    </row>
    <row r="16" spans="1:11" x14ac:dyDescent="0.2">
      <c r="A16" t="str">
        <f t="shared" si="0"/>
        <v>PC65Latiesha TomcsanyiMelody</v>
      </c>
      <c r="B16" s="3" t="s">
        <v>138</v>
      </c>
      <c r="C16">
        <v>18</v>
      </c>
      <c r="D16" t="s">
        <v>338</v>
      </c>
      <c r="E16" t="s">
        <v>339</v>
      </c>
      <c r="F16">
        <v>51.6</v>
      </c>
      <c r="G16" t="s">
        <v>328</v>
      </c>
      <c r="H16" t="s">
        <v>328</v>
      </c>
      <c r="K16">
        <f t="shared" si="1"/>
        <v>0</v>
      </c>
    </row>
    <row r="17" spans="1:11" x14ac:dyDescent="0.2">
      <c r="A17" t="str">
        <f t="shared" si="0"/>
        <v>PC65Ebony WestFlames Brizinger</v>
      </c>
      <c r="B17" s="3" t="s">
        <v>138</v>
      </c>
      <c r="C17">
        <v>36</v>
      </c>
      <c r="D17" t="s">
        <v>340</v>
      </c>
      <c r="E17" t="s">
        <v>341</v>
      </c>
      <c r="F17">
        <v>44</v>
      </c>
      <c r="G17">
        <v>5.2</v>
      </c>
      <c r="H17" t="s">
        <v>328</v>
      </c>
      <c r="K17">
        <f t="shared" si="1"/>
        <v>0</v>
      </c>
    </row>
    <row r="18" spans="1:11" x14ac:dyDescent="0.2">
      <c r="A18" t="str">
        <f t="shared" si="0"/>
        <v>PC65Hannah SteinhoffWillowie Wild Child</v>
      </c>
      <c r="B18" s="3" t="s">
        <v>138</v>
      </c>
      <c r="C18">
        <v>32</v>
      </c>
      <c r="D18" t="s">
        <v>316</v>
      </c>
      <c r="E18" t="s">
        <v>342</v>
      </c>
      <c r="F18">
        <v>36.200000000000003</v>
      </c>
      <c r="G18" t="s">
        <v>317</v>
      </c>
      <c r="H18" t="s">
        <v>317</v>
      </c>
      <c r="I18">
        <v>36.200000000000003</v>
      </c>
      <c r="J18">
        <v>1</v>
      </c>
      <c r="K18">
        <f t="shared" si="1"/>
        <v>7</v>
      </c>
    </row>
    <row r="19" spans="1:11" x14ac:dyDescent="0.2">
      <c r="A19" t="str">
        <f t="shared" si="0"/>
        <v>PC65Olivia MillerEndeavour Tl</v>
      </c>
      <c r="B19" s="3" t="s">
        <v>138</v>
      </c>
      <c r="C19">
        <v>34</v>
      </c>
      <c r="D19" t="s">
        <v>343</v>
      </c>
      <c r="E19" t="s">
        <v>344</v>
      </c>
      <c r="F19">
        <v>24.8</v>
      </c>
      <c r="G19">
        <v>9.1999999999999993</v>
      </c>
      <c r="H19">
        <v>3.6</v>
      </c>
      <c r="I19">
        <v>37.6</v>
      </c>
      <c r="J19">
        <v>2</v>
      </c>
      <c r="K19">
        <f t="shared" si="1"/>
        <v>6</v>
      </c>
    </row>
    <row r="20" spans="1:11" x14ac:dyDescent="0.2">
      <c r="A20" t="str">
        <f t="shared" si="0"/>
        <v>PC65Amy KennedyGoandcullect</v>
      </c>
      <c r="B20" s="3" t="s">
        <v>138</v>
      </c>
      <c r="C20">
        <v>35</v>
      </c>
      <c r="D20" t="s">
        <v>345</v>
      </c>
      <c r="E20" t="s">
        <v>346</v>
      </c>
      <c r="F20">
        <v>41.4</v>
      </c>
      <c r="G20" t="s">
        <v>317</v>
      </c>
      <c r="H20" t="s">
        <v>317</v>
      </c>
      <c r="I20">
        <v>41.4</v>
      </c>
      <c r="J20">
        <v>3</v>
      </c>
      <c r="K20">
        <f t="shared" si="1"/>
        <v>5</v>
      </c>
    </row>
    <row r="21" spans="1:11" x14ac:dyDescent="0.2">
      <c r="A21" t="str">
        <f t="shared" si="0"/>
        <v>PC65Caitlin PritchardCaesere Keh</v>
      </c>
      <c r="B21" s="3" t="s">
        <v>138</v>
      </c>
      <c r="C21">
        <v>31</v>
      </c>
      <c r="D21" t="s">
        <v>347</v>
      </c>
      <c r="E21" t="s">
        <v>348</v>
      </c>
      <c r="F21">
        <v>36.200000000000003</v>
      </c>
      <c r="G21">
        <v>8</v>
      </c>
      <c r="H21">
        <v>26.4</v>
      </c>
      <c r="I21">
        <v>70.599999999999994</v>
      </c>
      <c r="J21">
        <v>4</v>
      </c>
      <c r="K21">
        <f t="shared" si="1"/>
        <v>4</v>
      </c>
    </row>
    <row r="22" spans="1:11" x14ac:dyDescent="0.2">
      <c r="A22" t="str">
        <f t="shared" si="0"/>
        <v>PC65Tessa EwingJoe</v>
      </c>
      <c r="B22" s="3" t="s">
        <v>138</v>
      </c>
      <c r="C22">
        <v>33</v>
      </c>
      <c r="D22" t="s">
        <v>349</v>
      </c>
      <c r="E22" t="s">
        <v>350</v>
      </c>
      <c r="F22">
        <v>45.4</v>
      </c>
      <c r="G22" t="s">
        <v>317</v>
      </c>
      <c r="H22">
        <v>88</v>
      </c>
      <c r="I22">
        <v>133.4</v>
      </c>
      <c r="J22">
        <v>5</v>
      </c>
      <c r="K22">
        <f t="shared" si="1"/>
        <v>3</v>
      </c>
    </row>
    <row r="23" spans="1:11" x14ac:dyDescent="0.2">
      <c r="A23" t="str">
        <f t="shared" si="0"/>
        <v>PC65Kulia KingMadicas Pleasure</v>
      </c>
      <c r="B23" s="3" t="s">
        <v>138</v>
      </c>
      <c r="C23">
        <v>38</v>
      </c>
      <c r="D23" t="s">
        <v>351</v>
      </c>
      <c r="E23" t="s">
        <v>352</v>
      </c>
      <c r="F23">
        <v>42.2</v>
      </c>
      <c r="G23" t="s">
        <v>317</v>
      </c>
      <c r="H23" t="s">
        <v>328</v>
      </c>
      <c r="K23">
        <f t="shared" si="1"/>
        <v>0</v>
      </c>
    </row>
    <row r="24" spans="1:11" x14ac:dyDescent="0.2">
      <c r="A24" t="str">
        <f t="shared" si="0"/>
        <v>PC65Willow DonohoeLazy Rs Dusty Dooright</v>
      </c>
      <c r="B24" s="3" t="s">
        <v>138</v>
      </c>
      <c r="C24">
        <v>40</v>
      </c>
      <c r="D24" t="s">
        <v>353</v>
      </c>
      <c r="E24" t="s">
        <v>354</v>
      </c>
      <c r="F24">
        <v>38.799999999999997</v>
      </c>
      <c r="G24" t="s">
        <v>328</v>
      </c>
      <c r="H24" t="s">
        <v>328</v>
      </c>
      <c r="K24">
        <f t="shared" si="1"/>
        <v>0</v>
      </c>
    </row>
    <row r="25" spans="1:11" x14ac:dyDescent="0.2">
      <c r="A25" t="str">
        <f t="shared" si="0"/>
        <v>PC65Savannah BeveridgeMagnum Champagne</v>
      </c>
      <c r="B25" s="3" t="s">
        <v>138</v>
      </c>
      <c r="C25">
        <v>37</v>
      </c>
      <c r="D25" t="s">
        <v>121</v>
      </c>
      <c r="E25" t="s">
        <v>355</v>
      </c>
      <c r="F25">
        <v>27.2</v>
      </c>
      <c r="G25">
        <v>0.4</v>
      </c>
      <c r="H25">
        <v>7.6</v>
      </c>
      <c r="I25">
        <v>35.200000000000003</v>
      </c>
      <c r="J25">
        <v>1</v>
      </c>
      <c r="K25">
        <f t="shared" si="1"/>
        <v>7</v>
      </c>
    </row>
    <row r="26" spans="1:11" x14ac:dyDescent="0.2">
      <c r="A26" t="str">
        <f t="shared" si="0"/>
        <v>PC65Savannah BeveridgeMidas Parrison Affair</v>
      </c>
      <c r="B26" s="3" t="s">
        <v>138</v>
      </c>
      <c r="C26">
        <v>41</v>
      </c>
      <c r="D26" t="s">
        <v>121</v>
      </c>
      <c r="E26" t="s">
        <v>163</v>
      </c>
      <c r="F26">
        <v>24</v>
      </c>
      <c r="G26" t="s">
        <v>317</v>
      </c>
      <c r="H26">
        <v>60</v>
      </c>
      <c r="I26">
        <v>84</v>
      </c>
      <c r="J26">
        <v>2</v>
      </c>
      <c r="K26">
        <f t="shared" si="1"/>
        <v>6</v>
      </c>
    </row>
    <row r="27" spans="1:11" x14ac:dyDescent="0.2">
      <c r="A27" t="str">
        <f t="shared" si="0"/>
        <v>PC65Zarli CurtisProtectable</v>
      </c>
      <c r="B27" s="3" t="s">
        <v>138</v>
      </c>
      <c r="C27">
        <v>39</v>
      </c>
      <c r="D27" t="s">
        <v>356</v>
      </c>
      <c r="E27" t="s">
        <v>357</v>
      </c>
      <c r="F27">
        <v>39.200000000000003</v>
      </c>
      <c r="G27">
        <v>7.2</v>
      </c>
      <c r="H27">
        <v>46</v>
      </c>
      <c r="I27">
        <v>92.4</v>
      </c>
      <c r="J27">
        <v>3</v>
      </c>
      <c r="K27">
        <f t="shared" si="1"/>
        <v>5</v>
      </c>
    </row>
    <row r="28" spans="1:11" x14ac:dyDescent="0.2">
      <c r="A28" t="str">
        <f t="shared" si="0"/>
        <v>PC80Joanne LangeJackson’S Lucky Charm</v>
      </c>
      <c r="B28" s="3" t="s">
        <v>75</v>
      </c>
      <c r="C28">
        <v>14</v>
      </c>
      <c r="D28" t="s">
        <v>358</v>
      </c>
      <c r="E28" t="s">
        <v>359</v>
      </c>
      <c r="F28">
        <v>37.5</v>
      </c>
      <c r="H28" t="s">
        <v>328</v>
      </c>
      <c r="K28">
        <f t="shared" si="1"/>
        <v>0</v>
      </c>
    </row>
    <row r="29" spans="1:11" x14ac:dyDescent="0.2">
      <c r="A29" t="str">
        <f t="shared" si="0"/>
        <v>PC80Asha WiegeleTullows Dark Prince</v>
      </c>
      <c r="B29" s="3" t="s">
        <v>75</v>
      </c>
      <c r="C29">
        <v>10</v>
      </c>
      <c r="D29" t="s">
        <v>320</v>
      </c>
      <c r="E29" t="s">
        <v>360</v>
      </c>
      <c r="F29">
        <v>32.86</v>
      </c>
      <c r="G29" t="s">
        <v>317</v>
      </c>
      <c r="H29" t="s">
        <v>317</v>
      </c>
      <c r="I29">
        <v>32.86</v>
      </c>
      <c r="J29">
        <v>1</v>
      </c>
      <c r="K29">
        <f t="shared" si="1"/>
        <v>7</v>
      </c>
    </row>
    <row r="30" spans="1:11" x14ac:dyDescent="0.2">
      <c r="A30" t="str">
        <f t="shared" si="0"/>
        <v>PC80Caitlin PritchardSpringbrook Cruz</v>
      </c>
      <c r="B30" s="3" t="s">
        <v>75</v>
      </c>
      <c r="C30">
        <v>15</v>
      </c>
      <c r="D30" t="s">
        <v>347</v>
      </c>
      <c r="E30" t="s">
        <v>361</v>
      </c>
      <c r="F30">
        <v>33.04</v>
      </c>
      <c r="G30" t="s">
        <v>317</v>
      </c>
      <c r="H30" t="s">
        <v>317</v>
      </c>
      <c r="I30">
        <v>33.04</v>
      </c>
      <c r="J30">
        <v>2</v>
      </c>
      <c r="K30">
        <f t="shared" si="1"/>
        <v>6</v>
      </c>
    </row>
    <row r="31" spans="1:11" x14ac:dyDescent="0.2">
      <c r="A31" t="str">
        <f t="shared" si="0"/>
        <v>PC80Kayla WrightKenwyn A Trick</v>
      </c>
      <c r="B31" s="3" t="s">
        <v>75</v>
      </c>
      <c r="C31">
        <v>12</v>
      </c>
      <c r="D31" t="s">
        <v>362</v>
      </c>
      <c r="E31" t="s">
        <v>363</v>
      </c>
      <c r="F31">
        <v>32.14</v>
      </c>
      <c r="G31" t="s">
        <v>317</v>
      </c>
      <c r="H31">
        <v>1.2</v>
      </c>
      <c r="I31">
        <v>33.340000000000003</v>
      </c>
      <c r="J31">
        <v>3</v>
      </c>
      <c r="K31">
        <f t="shared" si="1"/>
        <v>5</v>
      </c>
    </row>
    <row r="32" spans="1:11" x14ac:dyDescent="0.2">
      <c r="A32" t="str">
        <f t="shared" si="0"/>
        <v>PC80Ashley PodolskiDakota</v>
      </c>
      <c r="B32" s="3" t="s">
        <v>75</v>
      </c>
      <c r="C32">
        <v>11</v>
      </c>
      <c r="D32" t="s">
        <v>364</v>
      </c>
      <c r="E32" t="s">
        <v>365</v>
      </c>
      <c r="F32">
        <v>37.68</v>
      </c>
      <c r="G32" t="s">
        <v>317</v>
      </c>
      <c r="H32">
        <v>0.8</v>
      </c>
      <c r="I32">
        <v>38.479999999999997</v>
      </c>
      <c r="J32">
        <v>4</v>
      </c>
      <c r="K32">
        <f t="shared" si="1"/>
        <v>4</v>
      </c>
    </row>
    <row r="33" spans="1:11" x14ac:dyDescent="0.2">
      <c r="A33" t="str">
        <f t="shared" si="0"/>
        <v>PC80Isabel GiblettBurrowa Geraldine</v>
      </c>
      <c r="B33" s="3" t="s">
        <v>75</v>
      </c>
      <c r="C33">
        <v>17</v>
      </c>
      <c r="D33" t="s">
        <v>366</v>
      </c>
      <c r="E33" t="s">
        <v>367</v>
      </c>
      <c r="F33">
        <v>35</v>
      </c>
      <c r="G33" t="s">
        <v>317</v>
      </c>
      <c r="H33">
        <v>4</v>
      </c>
      <c r="I33">
        <v>39</v>
      </c>
      <c r="J33">
        <v>5</v>
      </c>
      <c r="K33">
        <f t="shared" si="1"/>
        <v>3</v>
      </c>
    </row>
    <row r="34" spans="1:11" x14ac:dyDescent="0.2">
      <c r="A34" t="str">
        <f t="shared" si="0"/>
        <v>PC80Taiah CurtisJus Poppin</v>
      </c>
      <c r="B34" s="3" t="s">
        <v>75</v>
      </c>
      <c r="C34">
        <v>19</v>
      </c>
      <c r="D34" t="s">
        <v>322</v>
      </c>
      <c r="E34" t="s">
        <v>368</v>
      </c>
      <c r="F34">
        <v>27.68</v>
      </c>
      <c r="G34" t="s">
        <v>317</v>
      </c>
      <c r="H34">
        <v>20</v>
      </c>
      <c r="I34">
        <v>47.68</v>
      </c>
      <c r="J34">
        <v>6</v>
      </c>
      <c r="K34">
        <f t="shared" si="1"/>
        <v>2</v>
      </c>
    </row>
    <row r="35" spans="1:11" x14ac:dyDescent="0.2">
      <c r="A35" t="str">
        <f t="shared" si="0"/>
        <v>PC80Danee BairstowShaken Not Stirred</v>
      </c>
      <c r="B35" s="3" t="s">
        <v>75</v>
      </c>
      <c r="C35">
        <v>16</v>
      </c>
      <c r="D35" t="s">
        <v>369</v>
      </c>
      <c r="E35" t="s">
        <v>370</v>
      </c>
      <c r="F35">
        <v>40</v>
      </c>
      <c r="G35">
        <v>8</v>
      </c>
      <c r="H35" t="s">
        <v>317</v>
      </c>
      <c r="I35">
        <v>48</v>
      </c>
      <c r="J35">
        <v>7</v>
      </c>
      <c r="K35">
        <f t="shared" si="1"/>
        <v>1</v>
      </c>
    </row>
    <row r="36" spans="1:11" x14ac:dyDescent="0.2">
      <c r="A36" t="str">
        <f t="shared" si="0"/>
        <v>PC80Tekira WildeCuanzo</v>
      </c>
      <c r="B36" s="3" t="s">
        <v>75</v>
      </c>
      <c r="C36">
        <v>13</v>
      </c>
      <c r="D36" t="s">
        <v>371</v>
      </c>
      <c r="E36" t="s">
        <v>372</v>
      </c>
      <c r="F36">
        <v>40.54</v>
      </c>
      <c r="G36">
        <v>8</v>
      </c>
      <c r="H36">
        <v>44</v>
      </c>
      <c r="I36">
        <v>92.54</v>
      </c>
      <c r="J36">
        <v>8</v>
      </c>
      <c r="K36">
        <f t="shared" si="1"/>
        <v>1</v>
      </c>
    </row>
    <row r="37" spans="1:11" x14ac:dyDescent="0.2">
      <c r="A37" t="str">
        <f t="shared" ref="A37:A57" si="2">CONCATENATE(B37,D37,E37)</f>
        <v>PC80Felicity EricssonWattle Park Topaz</v>
      </c>
      <c r="B37" s="3" t="s">
        <v>75</v>
      </c>
      <c r="C37">
        <v>21</v>
      </c>
      <c r="D37" t="s">
        <v>373</v>
      </c>
      <c r="E37" t="s">
        <v>374</v>
      </c>
      <c r="F37">
        <v>35.89</v>
      </c>
      <c r="G37" t="s">
        <v>317</v>
      </c>
      <c r="H37" t="s">
        <v>317</v>
      </c>
      <c r="I37">
        <v>35.89</v>
      </c>
      <c r="J37">
        <v>1</v>
      </c>
      <c r="K37">
        <f t="shared" ref="K37:K57" si="3">IF(J37=1,7,IF(J37=2,6,IF(J37=3,5,IF(J37=4,4,IF(J37=5,3,IF(J37=6,2,IF(J37&gt;=6,1,0)))))))</f>
        <v>7</v>
      </c>
    </row>
    <row r="38" spans="1:11" x14ac:dyDescent="0.2">
      <c r="A38" t="str">
        <f t="shared" si="2"/>
        <v>PC80Bridie JohnsonKarteeka</v>
      </c>
      <c r="B38" s="3" t="s">
        <v>75</v>
      </c>
      <c r="C38">
        <v>20</v>
      </c>
      <c r="D38" t="s">
        <v>375</v>
      </c>
      <c r="E38" t="s">
        <v>376</v>
      </c>
      <c r="F38">
        <v>40.36</v>
      </c>
      <c r="G38" t="s">
        <v>317</v>
      </c>
      <c r="H38">
        <v>1.6</v>
      </c>
      <c r="I38">
        <v>41.96</v>
      </c>
      <c r="J38">
        <v>2</v>
      </c>
      <c r="K38">
        <f t="shared" si="3"/>
        <v>6</v>
      </c>
    </row>
    <row r="39" spans="1:11" x14ac:dyDescent="0.2">
      <c r="A39" t="str">
        <f t="shared" si="2"/>
        <v>PC95Sharney VenrooyTaluha</v>
      </c>
      <c r="B39" s="3" t="s">
        <v>41</v>
      </c>
      <c r="C39">
        <v>4</v>
      </c>
      <c r="D39" t="s">
        <v>377</v>
      </c>
      <c r="E39" t="s">
        <v>378</v>
      </c>
      <c r="F39">
        <v>50.36</v>
      </c>
      <c r="G39">
        <v>4</v>
      </c>
      <c r="H39">
        <v>30.8</v>
      </c>
      <c r="I39">
        <v>85.16</v>
      </c>
      <c r="J39">
        <v>1</v>
      </c>
      <c r="K39">
        <f t="shared" si="3"/>
        <v>7</v>
      </c>
    </row>
    <row r="40" spans="1:11" x14ac:dyDescent="0.2">
      <c r="A40" t="str">
        <f t="shared" si="2"/>
        <v>PC105Georgia O’MearaManely Red</v>
      </c>
      <c r="B40" s="3" t="s">
        <v>15</v>
      </c>
      <c r="C40">
        <v>2</v>
      </c>
      <c r="D40" t="s">
        <v>379</v>
      </c>
      <c r="E40" t="s">
        <v>380</v>
      </c>
      <c r="F40">
        <v>34.46</v>
      </c>
      <c r="G40">
        <v>0.4</v>
      </c>
      <c r="H40" t="s">
        <v>317</v>
      </c>
      <c r="I40">
        <v>34.86</v>
      </c>
      <c r="J40">
        <v>1</v>
      </c>
      <c r="K40">
        <f t="shared" si="3"/>
        <v>7</v>
      </c>
    </row>
    <row r="41" spans="1:11" x14ac:dyDescent="0.2">
      <c r="A41" t="str">
        <f t="shared" si="2"/>
        <v>PC105Rhianna GaasdalenVintage Valley Banjo</v>
      </c>
      <c r="B41" s="3" t="s">
        <v>15</v>
      </c>
      <c r="C41">
        <v>3</v>
      </c>
      <c r="D41" t="s">
        <v>381</v>
      </c>
      <c r="E41" t="s">
        <v>382</v>
      </c>
      <c r="F41">
        <v>36.25</v>
      </c>
      <c r="G41">
        <v>4.8</v>
      </c>
      <c r="H41" t="s">
        <v>328</v>
      </c>
      <c r="K41">
        <f t="shared" si="3"/>
        <v>0</v>
      </c>
    </row>
    <row r="42" spans="1:11" x14ac:dyDescent="0.2">
      <c r="A42" t="str">
        <f t="shared" si="2"/>
        <v>AffiliateElissa ForbesSouthern Star Feonix</v>
      </c>
      <c r="B42" s="3" t="s">
        <v>1170</v>
      </c>
      <c r="C42">
        <v>56</v>
      </c>
      <c r="D42" t="s">
        <v>383</v>
      </c>
      <c r="E42" t="s">
        <v>384</v>
      </c>
      <c r="F42">
        <v>20.6</v>
      </c>
      <c r="G42">
        <v>4</v>
      </c>
      <c r="H42">
        <v>41.2</v>
      </c>
      <c r="I42">
        <v>65.8</v>
      </c>
      <c r="J42">
        <v>1</v>
      </c>
      <c r="K42">
        <f t="shared" si="3"/>
        <v>7</v>
      </c>
    </row>
    <row r="43" spans="1:11" x14ac:dyDescent="0.2">
      <c r="A43" t="str">
        <f t="shared" si="2"/>
        <v>AffiliateBrittany WrightonHalcyon Firedance</v>
      </c>
      <c r="B43" s="3" t="s">
        <v>1170</v>
      </c>
      <c r="C43">
        <v>44</v>
      </c>
      <c r="D43" t="s">
        <v>385</v>
      </c>
      <c r="E43" t="s">
        <v>386</v>
      </c>
      <c r="F43">
        <v>37.4</v>
      </c>
      <c r="G43">
        <v>6</v>
      </c>
      <c r="H43" t="s">
        <v>328</v>
      </c>
      <c r="K43">
        <f t="shared" si="3"/>
        <v>0</v>
      </c>
    </row>
    <row r="44" spans="1:11" x14ac:dyDescent="0.2">
      <c r="A44" t="str">
        <f t="shared" si="2"/>
        <v>AffiliateDawn NationMotown</v>
      </c>
      <c r="B44" s="3" t="s">
        <v>1170</v>
      </c>
      <c r="C44">
        <v>6</v>
      </c>
      <c r="D44" t="s">
        <v>387</v>
      </c>
      <c r="E44" t="s">
        <v>388</v>
      </c>
      <c r="F44">
        <v>37.200000000000003</v>
      </c>
      <c r="G44" t="s">
        <v>317</v>
      </c>
      <c r="H44" t="s">
        <v>317</v>
      </c>
      <c r="I44">
        <v>37.200000000000003</v>
      </c>
      <c r="J44">
        <v>1</v>
      </c>
      <c r="K44">
        <f t="shared" si="3"/>
        <v>7</v>
      </c>
    </row>
    <row r="45" spans="1:11" x14ac:dyDescent="0.2">
      <c r="A45" t="str">
        <f t="shared" si="2"/>
        <v>AffiliateLynn HeppellAntiquity</v>
      </c>
      <c r="B45" s="3" t="s">
        <v>1170</v>
      </c>
      <c r="C45">
        <v>43</v>
      </c>
      <c r="D45" t="s">
        <v>389</v>
      </c>
      <c r="E45" t="s">
        <v>390</v>
      </c>
      <c r="F45">
        <v>37.799999999999997</v>
      </c>
      <c r="G45">
        <v>1.2</v>
      </c>
      <c r="H45">
        <v>12.4</v>
      </c>
      <c r="I45">
        <v>51.4</v>
      </c>
      <c r="J45">
        <v>2</v>
      </c>
      <c r="K45">
        <f t="shared" si="3"/>
        <v>6</v>
      </c>
    </row>
    <row r="46" spans="1:11" x14ac:dyDescent="0.2">
      <c r="A46" t="str">
        <f t="shared" si="2"/>
        <v>AffiliateNadette HodgeAussie</v>
      </c>
      <c r="B46" s="3" t="s">
        <v>1170</v>
      </c>
      <c r="C46">
        <v>42</v>
      </c>
      <c r="D46" t="s">
        <v>391</v>
      </c>
      <c r="E46" t="s">
        <v>392</v>
      </c>
      <c r="F46">
        <v>41</v>
      </c>
      <c r="G46">
        <v>4</v>
      </c>
      <c r="H46">
        <v>116.4</v>
      </c>
      <c r="I46">
        <v>161.4</v>
      </c>
      <c r="J46">
        <v>3</v>
      </c>
      <c r="K46">
        <f t="shared" si="3"/>
        <v>5</v>
      </c>
    </row>
    <row r="47" spans="1:11" x14ac:dyDescent="0.2">
      <c r="A47" t="str">
        <f t="shared" si="2"/>
        <v>AffiliateSarah WyattCaballero San Rio</v>
      </c>
      <c r="B47" s="3" t="s">
        <v>1170</v>
      </c>
      <c r="C47">
        <v>27</v>
      </c>
      <c r="D47" t="s">
        <v>393</v>
      </c>
      <c r="E47" t="s">
        <v>394</v>
      </c>
      <c r="F47">
        <v>39.11</v>
      </c>
      <c r="G47">
        <v>4</v>
      </c>
      <c r="H47" t="s">
        <v>317</v>
      </c>
      <c r="I47">
        <v>43.11</v>
      </c>
      <c r="J47">
        <v>1</v>
      </c>
      <c r="K47">
        <f t="shared" si="3"/>
        <v>7</v>
      </c>
    </row>
    <row r="48" spans="1:11" x14ac:dyDescent="0.2">
      <c r="A48" t="str">
        <f t="shared" si="2"/>
        <v>AffiliateToni SmytheKansas</v>
      </c>
      <c r="B48" s="3" t="s">
        <v>1170</v>
      </c>
      <c r="C48">
        <v>29</v>
      </c>
      <c r="D48" t="s">
        <v>395</v>
      </c>
      <c r="E48" t="s">
        <v>396</v>
      </c>
      <c r="F48">
        <v>38.04</v>
      </c>
      <c r="G48">
        <v>4</v>
      </c>
      <c r="H48">
        <v>3.6</v>
      </c>
      <c r="I48">
        <v>45.64</v>
      </c>
      <c r="J48">
        <v>2</v>
      </c>
      <c r="K48">
        <f t="shared" si="3"/>
        <v>6</v>
      </c>
    </row>
    <row r="49" spans="1:11" x14ac:dyDescent="0.2">
      <c r="A49" t="str">
        <f t="shared" si="2"/>
        <v>AffiliateEsther HarrisDvz Fleming</v>
      </c>
      <c r="B49" s="3" t="s">
        <v>1170</v>
      </c>
      <c r="C49">
        <v>24</v>
      </c>
      <c r="D49" t="s">
        <v>397</v>
      </c>
      <c r="E49" t="s">
        <v>398</v>
      </c>
      <c r="F49">
        <v>28.75</v>
      </c>
      <c r="G49">
        <v>4</v>
      </c>
      <c r="H49">
        <v>16.8</v>
      </c>
      <c r="I49">
        <v>49.55</v>
      </c>
      <c r="J49">
        <v>3</v>
      </c>
      <c r="K49">
        <f t="shared" si="3"/>
        <v>5</v>
      </c>
    </row>
    <row r="50" spans="1:11" x14ac:dyDescent="0.2">
      <c r="A50" t="str">
        <f t="shared" si="2"/>
        <v>AffiliateSamantha CookRich Empire</v>
      </c>
      <c r="B50" s="3" t="s">
        <v>1170</v>
      </c>
      <c r="C50">
        <v>25</v>
      </c>
      <c r="D50" t="s">
        <v>399</v>
      </c>
      <c r="E50" t="s">
        <v>400</v>
      </c>
      <c r="F50">
        <v>33.21</v>
      </c>
      <c r="G50">
        <v>5.2</v>
      </c>
      <c r="H50">
        <v>11.6</v>
      </c>
      <c r="I50">
        <v>50.01</v>
      </c>
      <c r="J50">
        <v>4</v>
      </c>
      <c r="K50">
        <f t="shared" si="3"/>
        <v>4</v>
      </c>
    </row>
    <row r="51" spans="1:11" x14ac:dyDescent="0.2">
      <c r="A51" t="str">
        <f t="shared" si="2"/>
        <v>AffiliateJessica GrayMarden</v>
      </c>
      <c r="B51" s="3" t="s">
        <v>1170</v>
      </c>
      <c r="C51">
        <v>23</v>
      </c>
      <c r="D51" t="s">
        <v>401</v>
      </c>
      <c r="E51" t="s">
        <v>402</v>
      </c>
      <c r="F51">
        <v>38.57</v>
      </c>
      <c r="G51">
        <v>12</v>
      </c>
      <c r="H51" t="s">
        <v>317</v>
      </c>
      <c r="I51">
        <v>50.57</v>
      </c>
      <c r="J51">
        <v>5</v>
      </c>
      <c r="K51">
        <f t="shared" si="3"/>
        <v>3</v>
      </c>
    </row>
    <row r="52" spans="1:11" x14ac:dyDescent="0.2">
      <c r="A52" t="str">
        <f t="shared" si="2"/>
        <v>AffiliateNadette HodgeCaptain</v>
      </c>
      <c r="B52" s="3" t="s">
        <v>1170</v>
      </c>
      <c r="C52">
        <v>30</v>
      </c>
      <c r="D52" t="s">
        <v>391</v>
      </c>
      <c r="E52" t="s">
        <v>403</v>
      </c>
      <c r="F52">
        <v>41.61</v>
      </c>
      <c r="G52">
        <v>4</v>
      </c>
      <c r="H52">
        <v>8.4</v>
      </c>
      <c r="I52">
        <v>54.01</v>
      </c>
      <c r="J52">
        <v>6</v>
      </c>
      <c r="K52">
        <f t="shared" si="3"/>
        <v>2</v>
      </c>
    </row>
    <row r="53" spans="1:11" x14ac:dyDescent="0.2">
      <c r="A53" t="str">
        <f t="shared" si="2"/>
        <v>AffiliateFiona N NunnZelamah</v>
      </c>
      <c r="B53" s="3" t="s">
        <v>1170</v>
      </c>
      <c r="C53">
        <v>22</v>
      </c>
      <c r="D53" t="s">
        <v>404</v>
      </c>
      <c r="E53" t="s">
        <v>405</v>
      </c>
      <c r="F53">
        <v>43.04</v>
      </c>
      <c r="G53">
        <v>8</v>
      </c>
      <c r="H53">
        <v>4.4000000000000004</v>
      </c>
      <c r="I53">
        <v>55.44</v>
      </c>
      <c r="J53">
        <v>7</v>
      </c>
      <c r="K53">
        <f t="shared" si="3"/>
        <v>1</v>
      </c>
    </row>
    <row r="54" spans="1:11" x14ac:dyDescent="0.2">
      <c r="A54" t="str">
        <f t="shared" si="2"/>
        <v>AffiliateYvette BorthwickMain Instigator</v>
      </c>
      <c r="B54" s="3" t="s">
        <v>1170</v>
      </c>
      <c r="C54">
        <v>26</v>
      </c>
      <c r="D54" t="s">
        <v>406</v>
      </c>
      <c r="E54" t="s">
        <v>407</v>
      </c>
      <c r="F54">
        <v>34.82</v>
      </c>
      <c r="G54" t="s">
        <v>317</v>
      </c>
      <c r="H54">
        <v>34.799999999999997</v>
      </c>
      <c r="I54">
        <v>69.62</v>
      </c>
      <c r="J54">
        <v>8</v>
      </c>
      <c r="K54">
        <f t="shared" si="3"/>
        <v>1</v>
      </c>
    </row>
    <row r="55" spans="1:11" x14ac:dyDescent="0.2">
      <c r="A55" t="str">
        <f t="shared" si="2"/>
        <v>AffiliateKarina TaylorWinderemere Wally</v>
      </c>
      <c r="B55" s="3" t="s">
        <v>1170</v>
      </c>
      <c r="C55">
        <v>7</v>
      </c>
      <c r="D55" t="s">
        <v>408</v>
      </c>
      <c r="E55" t="s">
        <v>409</v>
      </c>
      <c r="F55">
        <v>35</v>
      </c>
      <c r="G55">
        <v>0.4</v>
      </c>
      <c r="H55" t="s">
        <v>317</v>
      </c>
      <c r="I55">
        <v>35.4</v>
      </c>
      <c r="J55">
        <v>1</v>
      </c>
      <c r="K55">
        <f t="shared" si="3"/>
        <v>7</v>
      </c>
    </row>
    <row r="56" spans="1:11" x14ac:dyDescent="0.2">
      <c r="A56" t="str">
        <f t="shared" si="2"/>
        <v>AffiliateSamantha CookImperial Thunder</v>
      </c>
      <c r="B56" s="3" t="s">
        <v>1170</v>
      </c>
      <c r="C56">
        <v>9</v>
      </c>
      <c r="D56" t="s">
        <v>399</v>
      </c>
      <c r="E56" t="s">
        <v>410</v>
      </c>
      <c r="F56">
        <v>33.04</v>
      </c>
      <c r="G56" t="s">
        <v>317</v>
      </c>
      <c r="H56">
        <v>8.8000000000000007</v>
      </c>
      <c r="I56">
        <v>41.84</v>
      </c>
      <c r="J56">
        <v>2</v>
      </c>
      <c r="K56">
        <f t="shared" si="3"/>
        <v>6</v>
      </c>
    </row>
    <row r="57" spans="1:11" x14ac:dyDescent="0.2">
      <c r="A57" t="str">
        <f t="shared" si="2"/>
        <v>AffiliateLouise HorwoodRubies Hotshot</v>
      </c>
      <c r="B57" s="3" t="s">
        <v>1170</v>
      </c>
      <c r="C57">
        <v>8</v>
      </c>
      <c r="D57" t="s">
        <v>411</v>
      </c>
      <c r="E57" t="s">
        <v>412</v>
      </c>
      <c r="F57">
        <v>45.18</v>
      </c>
      <c r="G57">
        <v>8.4</v>
      </c>
      <c r="H57">
        <v>28.4</v>
      </c>
      <c r="I57">
        <v>81.98</v>
      </c>
      <c r="J57">
        <v>3</v>
      </c>
      <c r="K57">
        <f t="shared" si="3"/>
        <v>5</v>
      </c>
    </row>
  </sheetData>
  <sortState xmlns:xlrd2="http://schemas.microsoft.com/office/spreadsheetml/2017/richdata2" ref="B5:K57">
    <sortCondition ref="B5"/>
  </sortState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3F00C-7390-4F6C-BAD3-81C687CCE9AB}">
  <sheetPr>
    <tabColor rgb="FF7030A0"/>
  </sheetPr>
  <dimension ref="A1:P132"/>
  <sheetViews>
    <sheetView topLeftCell="A45" zoomScale="70" zoomScaleNormal="70" workbookViewId="0">
      <selection activeCell="D51" sqref="D51"/>
    </sheetView>
  </sheetViews>
  <sheetFormatPr defaultColWidth="11.5703125" defaultRowHeight="12.75" x14ac:dyDescent="0.2"/>
  <cols>
    <col min="1" max="1" width="47.140625" bestFit="1" customWidth="1"/>
    <col min="2" max="2" width="8.85546875" bestFit="1" customWidth="1"/>
    <col min="3" max="3" width="5" bestFit="1" customWidth="1"/>
    <col min="4" max="4" width="21.5703125" bestFit="1" customWidth="1"/>
    <col min="5" max="5" width="30" bestFit="1" customWidth="1"/>
    <col min="6" max="6" width="13" bestFit="1" customWidth="1"/>
    <col min="7" max="7" width="6.28515625" bestFit="1" customWidth="1"/>
    <col min="8" max="9" width="6.85546875" bestFit="1" customWidth="1"/>
    <col min="10" max="10" width="6" bestFit="1" customWidth="1"/>
    <col min="11" max="11" width="15.42578125" bestFit="1" customWidth="1"/>
    <col min="12" max="12" width="8.28515625" bestFit="1" customWidth="1"/>
    <col min="13" max="13" width="25" bestFit="1" customWidth="1"/>
    <col min="14" max="14" width="8.28515625" bestFit="1" customWidth="1"/>
    <col min="15" max="15" width="15" bestFit="1" customWidth="1"/>
  </cols>
  <sheetData>
    <row r="1" spans="1:15" ht="18.75" customHeight="1" x14ac:dyDescent="0.2">
      <c r="A1" t="s">
        <v>303</v>
      </c>
      <c r="D1" t="s">
        <v>304</v>
      </c>
      <c r="E1" t="s">
        <v>1428</v>
      </c>
      <c r="K1" t="s">
        <v>305</v>
      </c>
    </row>
    <row r="2" spans="1:15" ht="15" customHeight="1" x14ac:dyDescent="0.2">
      <c r="B2" t="s">
        <v>306</v>
      </c>
    </row>
    <row r="3" spans="1:15" ht="15" customHeight="1" x14ac:dyDescent="0.2"/>
    <row r="4" spans="1:15" ht="15" customHeight="1" x14ac:dyDescent="0.2">
      <c r="B4" t="s">
        <v>307</v>
      </c>
      <c r="C4" t="s">
        <v>308</v>
      </c>
      <c r="D4" t="s">
        <v>309</v>
      </c>
      <c r="E4" t="s">
        <v>310</v>
      </c>
      <c r="F4" t="s">
        <v>311</v>
      </c>
      <c r="G4" t="s">
        <v>413</v>
      </c>
      <c r="H4" t="s">
        <v>414</v>
      </c>
      <c r="I4" t="s">
        <v>415</v>
      </c>
      <c r="J4" t="s">
        <v>416</v>
      </c>
      <c r="K4" t="s">
        <v>417</v>
      </c>
      <c r="L4" t="s">
        <v>9</v>
      </c>
      <c r="M4" t="s">
        <v>418</v>
      </c>
      <c r="N4" t="s">
        <v>9</v>
      </c>
      <c r="O4" t="s">
        <v>315</v>
      </c>
    </row>
    <row r="5" spans="1:15" x14ac:dyDescent="0.2">
      <c r="A5" t="str">
        <f>CONCATENATE(B5," ",D5," ",E5)</f>
        <v>PC80 Kaitlin Edwards Totally Wild</v>
      </c>
      <c r="B5" t="s">
        <v>75</v>
      </c>
      <c r="C5">
        <v>2</v>
      </c>
      <c r="D5" t="s">
        <v>82</v>
      </c>
      <c r="E5" t="s">
        <v>83</v>
      </c>
      <c r="F5">
        <v>35.18</v>
      </c>
      <c r="G5" t="s">
        <v>317</v>
      </c>
      <c r="H5" t="s">
        <v>317</v>
      </c>
      <c r="I5" t="s">
        <v>317</v>
      </c>
      <c r="J5" t="s">
        <v>317</v>
      </c>
      <c r="K5">
        <v>35.18</v>
      </c>
      <c r="L5" t="s">
        <v>419</v>
      </c>
      <c r="N5">
        <v>1</v>
      </c>
      <c r="O5">
        <f>IF(N5=1,7,IF(N5=2,6,IF(N5=3,5,IF(N5=4,4,IF(N5=5,3,IF(N5=6,2,IF(N5&gt;=6,1,0)))))))</f>
        <v>7</v>
      </c>
    </row>
    <row r="6" spans="1:15" x14ac:dyDescent="0.2">
      <c r="A6" t="str">
        <f t="shared" ref="A6:A17" si="0">CONCATENATE(B6,D6,E6)</f>
        <v>PC80Keely BowlingDevereaux Snickers</v>
      </c>
      <c r="B6" t="s">
        <v>75</v>
      </c>
      <c r="C6">
        <v>6</v>
      </c>
      <c r="D6" t="s">
        <v>420</v>
      </c>
      <c r="E6" t="s">
        <v>421</v>
      </c>
      <c r="F6">
        <v>31.79</v>
      </c>
      <c r="G6" t="s">
        <v>317</v>
      </c>
      <c r="H6" t="s">
        <v>317</v>
      </c>
      <c r="I6">
        <v>4</v>
      </c>
      <c r="J6" t="s">
        <v>317</v>
      </c>
      <c r="K6">
        <v>35.79</v>
      </c>
      <c r="L6" t="s">
        <v>422</v>
      </c>
      <c r="N6">
        <v>2</v>
      </c>
      <c r="O6">
        <f>IF(N6=1,7,IF(N6=2,6,IF(N6=3,5,IF(N6=4,4,IF(N6=5,3,IF(N6=6,2,IF(N6&gt;=6,1,0)))))))</f>
        <v>6</v>
      </c>
    </row>
    <row r="7" spans="1:15" x14ac:dyDescent="0.2">
      <c r="A7" t="str">
        <f t="shared" si="0"/>
        <v>PC80Hannah JenkinsCabot Cove</v>
      </c>
      <c r="B7" t="s">
        <v>75</v>
      </c>
      <c r="C7">
        <v>13</v>
      </c>
      <c r="D7" t="s">
        <v>18</v>
      </c>
      <c r="E7" t="s">
        <v>423</v>
      </c>
      <c r="F7">
        <v>32.68</v>
      </c>
      <c r="G7" t="s">
        <v>317</v>
      </c>
      <c r="H7">
        <v>8</v>
      </c>
      <c r="I7" t="s">
        <v>317</v>
      </c>
      <c r="J7" t="s">
        <v>317</v>
      </c>
      <c r="K7">
        <v>40.68</v>
      </c>
      <c r="L7" t="s">
        <v>424</v>
      </c>
      <c r="M7" t="s">
        <v>425</v>
      </c>
      <c r="N7">
        <v>3</v>
      </c>
      <c r="O7">
        <f t="shared" ref="O7:O70" si="1">IF(N7=1,7,IF(N7=2,6,IF(N7=3,5,IF(N7=4,4,IF(N7=5,3,IF(N7=6,2,IF(N7&gt;=6,1,0)))))))</f>
        <v>5</v>
      </c>
    </row>
    <row r="8" spans="1:15" x14ac:dyDescent="0.2">
      <c r="A8" t="str">
        <f t="shared" si="0"/>
        <v>PC80April LeunenExtreme Golden Rebel</v>
      </c>
      <c r="B8" t="s">
        <v>75</v>
      </c>
      <c r="C8">
        <v>7</v>
      </c>
      <c r="D8" t="s">
        <v>51</v>
      </c>
      <c r="E8" t="s">
        <v>52</v>
      </c>
      <c r="F8">
        <v>34.11</v>
      </c>
      <c r="G8" t="s">
        <v>317</v>
      </c>
      <c r="H8">
        <v>8.8000000000000007</v>
      </c>
      <c r="I8" t="s">
        <v>317</v>
      </c>
      <c r="J8" t="s">
        <v>317</v>
      </c>
      <c r="K8">
        <v>42.91</v>
      </c>
      <c r="L8" t="s">
        <v>426</v>
      </c>
      <c r="M8" t="s">
        <v>427</v>
      </c>
      <c r="N8">
        <v>4</v>
      </c>
      <c r="O8">
        <f t="shared" si="1"/>
        <v>4</v>
      </c>
    </row>
    <row r="9" spans="1:15" x14ac:dyDescent="0.2">
      <c r="A9" t="str">
        <f t="shared" si="0"/>
        <v>PC80Ivy Millichamp-ParryClare Downs Lisheen</v>
      </c>
      <c r="B9" t="s">
        <v>75</v>
      </c>
      <c r="C9">
        <v>10</v>
      </c>
      <c r="D9" t="s">
        <v>428</v>
      </c>
      <c r="E9" t="s">
        <v>429</v>
      </c>
      <c r="F9">
        <v>39.11</v>
      </c>
      <c r="G9" t="s">
        <v>317</v>
      </c>
      <c r="H9" t="s">
        <v>317</v>
      </c>
      <c r="I9">
        <v>4</v>
      </c>
      <c r="J9" t="s">
        <v>317</v>
      </c>
      <c r="K9">
        <v>43.11</v>
      </c>
      <c r="L9" t="s">
        <v>430</v>
      </c>
      <c r="N9">
        <v>5</v>
      </c>
      <c r="O9">
        <f t="shared" si="1"/>
        <v>3</v>
      </c>
    </row>
    <row r="10" spans="1:15" x14ac:dyDescent="0.2">
      <c r="A10" t="str">
        <f t="shared" si="0"/>
        <v>PC80Kaitlyn BrownJoshua Brook Chase Me Charlie</v>
      </c>
      <c r="B10" t="s">
        <v>75</v>
      </c>
      <c r="C10">
        <v>9</v>
      </c>
      <c r="D10" t="s">
        <v>90</v>
      </c>
      <c r="E10" t="s">
        <v>91</v>
      </c>
      <c r="F10">
        <v>43.57</v>
      </c>
      <c r="G10" t="s">
        <v>317</v>
      </c>
      <c r="H10" t="s">
        <v>317</v>
      </c>
      <c r="I10" t="s">
        <v>317</v>
      </c>
      <c r="J10" t="s">
        <v>317</v>
      </c>
      <c r="K10">
        <v>43.57</v>
      </c>
      <c r="L10" t="s">
        <v>431</v>
      </c>
      <c r="N10">
        <v>6</v>
      </c>
      <c r="O10">
        <f t="shared" si="1"/>
        <v>2</v>
      </c>
    </row>
    <row r="11" spans="1:15" x14ac:dyDescent="0.2">
      <c r="A11" t="str">
        <f t="shared" si="0"/>
        <v>PC80Hunter BrownOldfield Drill Rig</v>
      </c>
      <c r="B11" t="s">
        <v>75</v>
      </c>
      <c r="C11">
        <v>1</v>
      </c>
      <c r="D11" t="s">
        <v>432</v>
      </c>
      <c r="E11" t="s">
        <v>433</v>
      </c>
      <c r="F11">
        <v>39.11</v>
      </c>
      <c r="G11" t="s">
        <v>317</v>
      </c>
      <c r="H11">
        <v>1.6</v>
      </c>
      <c r="I11">
        <v>4</v>
      </c>
      <c r="J11" t="s">
        <v>317</v>
      </c>
      <c r="K11">
        <v>44.71</v>
      </c>
      <c r="L11" t="s">
        <v>434</v>
      </c>
      <c r="N11">
        <v>7</v>
      </c>
      <c r="O11">
        <f t="shared" si="1"/>
        <v>1</v>
      </c>
    </row>
    <row r="12" spans="1:15" x14ac:dyDescent="0.2">
      <c r="A12" t="str">
        <f t="shared" si="0"/>
        <v>PC80Jade ClaytonBroadwater Park Centre Stage</v>
      </c>
      <c r="B12" t="s">
        <v>75</v>
      </c>
      <c r="C12">
        <v>8</v>
      </c>
      <c r="D12" t="s">
        <v>435</v>
      </c>
      <c r="E12" t="s">
        <v>436</v>
      </c>
      <c r="F12">
        <v>40.54</v>
      </c>
      <c r="G12" t="s">
        <v>317</v>
      </c>
      <c r="H12">
        <v>1.2</v>
      </c>
      <c r="I12">
        <v>4</v>
      </c>
      <c r="J12" t="s">
        <v>317</v>
      </c>
      <c r="K12">
        <v>45.74</v>
      </c>
      <c r="L12" t="s">
        <v>437</v>
      </c>
      <c r="N12">
        <v>8</v>
      </c>
      <c r="O12">
        <f t="shared" si="1"/>
        <v>1</v>
      </c>
    </row>
    <row r="13" spans="1:15" x14ac:dyDescent="0.2">
      <c r="A13" t="str">
        <f t="shared" si="0"/>
        <v>PC80Aoife Coveney-BrowneWarrekyl Court Jester</v>
      </c>
      <c r="B13" t="s">
        <v>75</v>
      </c>
      <c r="C13">
        <v>11</v>
      </c>
      <c r="D13" t="s">
        <v>92</v>
      </c>
      <c r="E13" t="s">
        <v>93</v>
      </c>
      <c r="F13">
        <v>49.46</v>
      </c>
      <c r="G13" t="s">
        <v>317</v>
      </c>
      <c r="H13">
        <v>6.4</v>
      </c>
      <c r="I13" t="s">
        <v>317</v>
      </c>
      <c r="J13">
        <v>1.6</v>
      </c>
      <c r="K13">
        <v>57.46</v>
      </c>
      <c r="L13" t="s">
        <v>438</v>
      </c>
      <c r="N13">
        <v>9</v>
      </c>
      <c r="O13">
        <f t="shared" si="1"/>
        <v>1</v>
      </c>
    </row>
    <row r="14" spans="1:15" x14ac:dyDescent="0.2">
      <c r="A14" t="str">
        <f t="shared" si="0"/>
        <v>PC80Tayla BoardmanBrandy Custard</v>
      </c>
      <c r="B14" t="s">
        <v>75</v>
      </c>
      <c r="C14">
        <v>4</v>
      </c>
      <c r="D14" t="s">
        <v>439</v>
      </c>
      <c r="E14" t="s">
        <v>440</v>
      </c>
      <c r="F14">
        <v>36.96</v>
      </c>
      <c r="G14">
        <v>20</v>
      </c>
      <c r="H14">
        <v>0.8</v>
      </c>
      <c r="I14" t="s">
        <v>317</v>
      </c>
      <c r="J14" t="s">
        <v>317</v>
      </c>
      <c r="K14">
        <v>57.76</v>
      </c>
      <c r="L14" t="s">
        <v>441</v>
      </c>
      <c r="N14">
        <v>10</v>
      </c>
      <c r="O14">
        <f t="shared" si="1"/>
        <v>1</v>
      </c>
    </row>
    <row r="15" spans="1:15" x14ac:dyDescent="0.2">
      <c r="A15" t="str">
        <f t="shared" si="0"/>
        <v>PC80Emily BlaaschDessert Dust</v>
      </c>
      <c r="B15" t="s">
        <v>75</v>
      </c>
      <c r="C15">
        <v>3</v>
      </c>
      <c r="D15" t="s">
        <v>442</v>
      </c>
      <c r="E15" t="s">
        <v>443</v>
      </c>
      <c r="F15">
        <v>42.86</v>
      </c>
      <c r="G15">
        <v>20</v>
      </c>
      <c r="H15">
        <v>24.8</v>
      </c>
      <c r="I15">
        <v>4</v>
      </c>
      <c r="J15" t="s">
        <v>317</v>
      </c>
      <c r="K15">
        <v>91.66</v>
      </c>
      <c r="L15" t="s">
        <v>444</v>
      </c>
      <c r="N15">
        <v>11</v>
      </c>
      <c r="O15">
        <f t="shared" si="1"/>
        <v>1</v>
      </c>
    </row>
    <row r="16" spans="1:15" x14ac:dyDescent="0.2">
      <c r="A16" t="str">
        <f t="shared" si="0"/>
        <v>PC80Emmaleigh EvansColonel Gold Zipper</v>
      </c>
      <c r="B16" t="s">
        <v>75</v>
      </c>
      <c r="C16">
        <v>5</v>
      </c>
      <c r="D16" t="s">
        <v>445</v>
      </c>
      <c r="E16" t="s">
        <v>446</v>
      </c>
      <c r="F16">
        <v>38.57</v>
      </c>
      <c r="G16">
        <v>60</v>
      </c>
      <c r="H16">
        <v>1.2</v>
      </c>
      <c r="I16">
        <v>4</v>
      </c>
      <c r="J16" t="s">
        <v>317</v>
      </c>
      <c r="K16">
        <v>103.77</v>
      </c>
      <c r="L16" t="s">
        <v>447</v>
      </c>
      <c r="N16">
        <v>12</v>
      </c>
      <c r="O16">
        <f t="shared" si="1"/>
        <v>1</v>
      </c>
    </row>
    <row r="17" spans="1:15" x14ac:dyDescent="0.2">
      <c r="A17" t="str">
        <f t="shared" si="0"/>
        <v>PC80Lauren ContiGolden Gaytime</v>
      </c>
      <c r="B17" t="s">
        <v>75</v>
      </c>
      <c r="C17">
        <v>12</v>
      </c>
      <c r="D17" t="s">
        <v>448</v>
      </c>
      <c r="E17" t="s">
        <v>449</v>
      </c>
      <c r="F17">
        <v>46.79</v>
      </c>
      <c r="G17" t="s">
        <v>328</v>
      </c>
      <c r="I17">
        <v>4</v>
      </c>
      <c r="J17" t="s">
        <v>317</v>
      </c>
      <c r="M17" t="s">
        <v>450</v>
      </c>
      <c r="O17">
        <f t="shared" si="1"/>
        <v>0</v>
      </c>
    </row>
    <row r="18" spans="1:15" x14ac:dyDescent="0.2">
      <c r="B18" t="s">
        <v>730</v>
      </c>
      <c r="D18" t="s">
        <v>730</v>
      </c>
      <c r="E18" t="s">
        <v>730</v>
      </c>
      <c r="O18">
        <f t="shared" si="1"/>
        <v>0</v>
      </c>
    </row>
    <row r="19" spans="1:15" x14ac:dyDescent="0.2">
      <c r="A19" t="str">
        <f t="shared" ref="A19:A27" si="2">CONCATENATE(B19,D19,E19)</f>
        <v>AffiliateAlison WilliamsNotwithstanding</v>
      </c>
      <c r="B19" s="3" t="s">
        <v>1170</v>
      </c>
      <c r="C19">
        <v>23</v>
      </c>
      <c r="D19" t="s">
        <v>451</v>
      </c>
      <c r="E19" t="s">
        <v>452</v>
      </c>
      <c r="F19">
        <v>30.54</v>
      </c>
      <c r="G19" t="s">
        <v>317</v>
      </c>
      <c r="H19" t="s">
        <v>317</v>
      </c>
      <c r="I19" t="s">
        <v>317</v>
      </c>
      <c r="J19" t="s">
        <v>317</v>
      </c>
      <c r="K19">
        <v>30.54</v>
      </c>
      <c r="L19" t="s">
        <v>419</v>
      </c>
      <c r="N19">
        <v>1</v>
      </c>
      <c r="O19">
        <f t="shared" si="1"/>
        <v>7</v>
      </c>
    </row>
    <row r="20" spans="1:15" x14ac:dyDescent="0.2">
      <c r="A20" t="str">
        <f t="shared" si="2"/>
        <v>AffiliateJasmine HolliganHolmwood Trickster</v>
      </c>
      <c r="B20" s="3" t="s">
        <v>1170</v>
      </c>
      <c r="C20">
        <v>24</v>
      </c>
      <c r="D20" t="s">
        <v>453</v>
      </c>
      <c r="E20" t="s">
        <v>454</v>
      </c>
      <c r="F20">
        <v>33.04</v>
      </c>
      <c r="G20" t="s">
        <v>317</v>
      </c>
      <c r="H20">
        <v>2</v>
      </c>
      <c r="I20" t="s">
        <v>317</v>
      </c>
      <c r="J20" t="s">
        <v>317</v>
      </c>
      <c r="K20">
        <v>35.04</v>
      </c>
      <c r="L20" t="s">
        <v>422</v>
      </c>
      <c r="N20">
        <v>2</v>
      </c>
      <c r="O20">
        <f t="shared" si="1"/>
        <v>6</v>
      </c>
    </row>
    <row r="21" spans="1:15" x14ac:dyDescent="0.2">
      <c r="A21" t="str">
        <f t="shared" si="2"/>
        <v>AffiliateKellie LinkHunter</v>
      </c>
      <c r="B21" s="3" t="s">
        <v>1170</v>
      </c>
      <c r="C21">
        <v>18</v>
      </c>
      <c r="D21" t="s">
        <v>455</v>
      </c>
      <c r="E21" t="s">
        <v>456</v>
      </c>
      <c r="F21">
        <v>29.46</v>
      </c>
      <c r="G21" t="s">
        <v>317</v>
      </c>
      <c r="H21" t="s">
        <v>317</v>
      </c>
      <c r="I21">
        <v>8</v>
      </c>
      <c r="J21" t="s">
        <v>317</v>
      </c>
      <c r="K21">
        <v>37.46</v>
      </c>
      <c r="L21" t="s">
        <v>424</v>
      </c>
      <c r="N21">
        <v>3</v>
      </c>
      <c r="O21">
        <f t="shared" si="1"/>
        <v>5</v>
      </c>
    </row>
    <row r="22" spans="1:15" x14ac:dyDescent="0.2">
      <c r="A22" t="str">
        <f t="shared" si="2"/>
        <v>AffiliateTeagan JohnsonOldfield Heidi Whites</v>
      </c>
      <c r="B22" s="3" t="s">
        <v>1170</v>
      </c>
      <c r="C22">
        <v>17</v>
      </c>
      <c r="D22" t="s">
        <v>457</v>
      </c>
      <c r="E22" t="s">
        <v>458</v>
      </c>
      <c r="F22">
        <v>37.68</v>
      </c>
      <c r="G22" t="s">
        <v>317</v>
      </c>
      <c r="H22" t="s">
        <v>317</v>
      </c>
      <c r="I22" t="s">
        <v>317</v>
      </c>
      <c r="J22" t="s">
        <v>317</v>
      </c>
      <c r="K22">
        <v>37.68</v>
      </c>
      <c r="L22" t="s">
        <v>426</v>
      </c>
      <c r="N22">
        <v>4</v>
      </c>
      <c r="O22">
        <f t="shared" si="1"/>
        <v>4</v>
      </c>
    </row>
    <row r="23" spans="1:15" x14ac:dyDescent="0.2">
      <c r="A23" t="str">
        <f t="shared" si="2"/>
        <v>AffiliateMikayla JonesMclaren Gt</v>
      </c>
      <c r="B23" s="3" t="s">
        <v>1170</v>
      </c>
      <c r="C23">
        <v>19</v>
      </c>
      <c r="D23" t="s">
        <v>459</v>
      </c>
      <c r="E23" t="s">
        <v>460</v>
      </c>
      <c r="F23">
        <v>40.89</v>
      </c>
      <c r="G23" t="s">
        <v>317</v>
      </c>
      <c r="H23" t="s">
        <v>317</v>
      </c>
      <c r="I23" t="s">
        <v>317</v>
      </c>
      <c r="J23" t="s">
        <v>317</v>
      </c>
      <c r="K23">
        <v>40.89</v>
      </c>
      <c r="L23" t="s">
        <v>430</v>
      </c>
      <c r="N23">
        <v>5</v>
      </c>
      <c r="O23">
        <f t="shared" si="1"/>
        <v>3</v>
      </c>
    </row>
    <row r="24" spans="1:15" x14ac:dyDescent="0.2">
      <c r="A24" t="str">
        <f t="shared" si="2"/>
        <v>AffiliateJosephine MfuneKeshaar</v>
      </c>
      <c r="B24" s="3" t="s">
        <v>1170</v>
      </c>
      <c r="C24">
        <v>25</v>
      </c>
      <c r="D24" t="s">
        <v>461</v>
      </c>
      <c r="E24" t="s">
        <v>462</v>
      </c>
      <c r="K24">
        <v>53.45</v>
      </c>
      <c r="L24" t="s">
        <v>431</v>
      </c>
      <c r="N24">
        <v>6</v>
      </c>
      <c r="O24">
        <f t="shared" si="1"/>
        <v>2</v>
      </c>
    </row>
    <row r="25" spans="1:15" x14ac:dyDescent="0.2">
      <c r="A25" t="str">
        <f t="shared" si="2"/>
        <v>AffiliateKatie McGlinnEverest</v>
      </c>
      <c r="B25" s="3" t="s">
        <v>1170</v>
      </c>
      <c r="C25">
        <v>21</v>
      </c>
      <c r="D25" t="s">
        <v>463</v>
      </c>
      <c r="E25" t="s">
        <v>464</v>
      </c>
      <c r="F25">
        <v>29.64</v>
      </c>
      <c r="G25" t="s">
        <v>317</v>
      </c>
      <c r="H25">
        <v>26.8</v>
      </c>
      <c r="I25" t="s">
        <v>317</v>
      </c>
      <c r="J25" t="s">
        <v>317</v>
      </c>
      <c r="K25">
        <v>56.44</v>
      </c>
      <c r="L25" t="s">
        <v>434</v>
      </c>
      <c r="N25">
        <v>7</v>
      </c>
      <c r="O25">
        <f t="shared" si="1"/>
        <v>1</v>
      </c>
    </row>
    <row r="26" spans="1:15" x14ac:dyDescent="0.2">
      <c r="A26" t="str">
        <f t="shared" si="2"/>
        <v>AffiliateJayde WattsPablo Escobar</v>
      </c>
      <c r="B26" s="3" t="s">
        <v>1170</v>
      </c>
      <c r="C26">
        <v>22</v>
      </c>
      <c r="D26" t="s">
        <v>465</v>
      </c>
      <c r="E26" t="s">
        <v>466</v>
      </c>
      <c r="F26">
        <v>40.18</v>
      </c>
      <c r="G26">
        <v>20</v>
      </c>
      <c r="H26">
        <v>28</v>
      </c>
      <c r="I26">
        <v>4</v>
      </c>
      <c r="J26" t="s">
        <v>317</v>
      </c>
      <c r="K26">
        <v>92.18</v>
      </c>
      <c r="L26" t="s">
        <v>437</v>
      </c>
      <c r="N26">
        <v>8</v>
      </c>
      <c r="O26">
        <f t="shared" si="1"/>
        <v>1</v>
      </c>
    </row>
    <row r="27" spans="1:15" x14ac:dyDescent="0.2">
      <c r="A27" t="str">
        <f t="shared" si="2"/>
        <v>AffiliateLeanne MercerLowridge Diva</v>
      </c>
      <c r="B27" s="3" t="s">
        <v>1170</v>
      </c>
      <c r="C27">
        <v>20</v>
      </c>
      <c r="D27" t="s">
        <v>467</v>
      </c>
      <c r="E27" t="s">
        <v>468</v>
      </c>
      <c r="F27">
        <v>35.89</v>
      </c>
      <c r="G27" t="s">
        <v>328</v>
      </c>
      <c r="M27" t="s">
        <v>469</v>
      </c>
      <c r="O27">
        <f t="shared" si="1"/>
        <v>0</v>
      </c>
    </row>
    <row r="28" spans="1:15" x14ac:dyDescent="0.2">
      <c r="B28" t="s">
        <v>730</v>
      </c>
      <c r="D28" t="s">
        <v>730</v>
      </c>
      <c r="E28" t="s">
        <v>730</v>
      </c>
      <c r="O28">
        <f t="shared" si="1"/>
        <v>0</v>
      </c>
    </row>
    <row r="29" spans="1:15" x14ac:dyDescent="0.2">
      <c r="A29" t="str">
        <f t="shared" ref="A29:A35" si="3">CONCATENATE(B29,D29,E29)</f>
        <v>PC95Chloe GeeBarz Open</v>
      </c>
      <c r="B29" t="s">
        <v>41</v>
      </c>
      <c r="C29">
        <v>28</v>
      </c>
      <c r="D29" t="s">
        <v>16</v>
      </c>
      <c r="E29" t="s">
        <v>42</v>
      </c>
      <c r="F29">
        <v>21.96</v>
      </c>
      <c r="G29" t="s">
        <v>317</v>
      </c>
      <c r="H29">
        <v>1.6</v>
      </c>
      <c r="I29" t="s">
        <v>317</v>
      </c>
      <c r="J29" t="s">
        <v>317</v>
      </c>
      <c r="K29">
        <v>23.56</v>
      </c>
      <c r="L29" t="s">
        <v>419</v>
      </c>
      <c r="N29">
        <v>1</v>
      </c>
      <c r="O29">
        <f t="shared" si="1"/>
        <v>7</v>
      </c>
    </row>
    <row r="30" spans="1:15" x14ac:dyDescent="0.2">
      <c r="A30" t="str">
        <f t="shared" si="3"/>
        <v>PC95Brooke BishopTmp Hugo</v>
      </c>
      <c r="B30" t="s">
        <v>41</v>
      </c>
      <c r="C30">
        <v>29</v>
      </c>
      <c r="D30" t="s">
        <v>43</v>
      </c>
      <c r="E30" t="s">
        <v>44</v>
      </c>
      <c r="F30">
        <v>23.75</v>
      </c>
      <c r="G30" t="s">
        <v>317</v>
      </c>
      <c r="H30" t="s">
        <v>317</v>
      </c>
      <c r="I30">
        <v>8</v>
      </c>
      <c r="J30" t="s">
        <v>317</v>
      </c>
      <c r="K30">
        <v>31.75</v>
      </c>
      <c r="L30" t="s">
        <v>422</v>
      </c>
      <c r="N30">
        <v>2</v>
      </c>
      <c r="O30">
        <f t="shared" si="1"/>
        <v>6</v>
      </c>
    </row>
    <row r="31" spans="1:15" x14ac:dyDescent="0.2">
      <c r="A31" t="str">
        <f t="shared" si="3"/>
        <v>PC95Milly MathewsTalaq Citi</v>
      </c>
      <c r="B31" t="s">
        <v>41</v>
      </c>
      <c r="C31">
        <v>32</v>
      </c>
      <c r="D31" t="s">
        <v>45</v>
      </c>
      <c r="E31" t="s">
        <v>46</v>
      </c>
      <c r="F31">
        <v>26.43</v>
      </c>
      <c r="G31" t="s">
        <v>317</v>
      </c>
      <c r="H31" t="s">
        <v>317</v>
      </c>
      <c r="I31">
        <v>8</v>
      </c>
      <c r="J31" t="s">
        <v>317</v>
      </c>
      <c r="K31">
        <v>34.43</v>
      </c>
      <c r="L31" t="s">
        <v>424</v>
      </c>
      <c r="N31">
        <v>3</v>
      </c>
      <c r="O31">
        <f t="shared" si="1"/>
        <v>5</v>
      </c>
    </row>
    <row r="32" spans="1:15" x14ac:dyDescent="0.2">
      <c r="A32" t="str">
        <f t="shared" si="3"/>
        <v>PC95Tanaya RadeckerTalon Strike</v>
      </c>
      <c r="B32" t="s">
        <v>41</v>
      </c>
      <c r="C32">
        <v>31</v>
      </c>
      <c r="D32" t="s">
        <v>36</v>
      </c>
      <c r="E32" t="s">
        <v>470</v>
      </c>
      <c r="F32">
        <v>28.57</v>
      </c>
      <c r="G32" t="s">
        <v>317</v>
      </c>
      <c r="H32">
        <v>8.8000000000000007</v>
      </c>
      <c r="I32">
        <v>4</v>
      </c>
      <c r="J32" t="s">
        <v>317</v>
      </c>
      <c r="K32">
        <v>41.37</v>
      </c>
      <c r="L32" t="s">
        <v>426</v>
      </c>
      <c r="N32">
        <v>4</v>
      </c>
      <c r="O32">
        <f t="shared" si="1"/>
        <v>4</v>
      </c>
    </row>
    <row r="33" spans="1:15" x14ac:dyDescent="0.2">
      <c r="A33" t="str">
        <f t="shared" si="3"/>
        <v>PC95Nicola LachenichtNewhope Sparks Fly</v>
      </c>
      <c r="B33" t="s">
        <v>41</v>
      </c>
      <c r="C33">
        <v>34</v>
      </c>
      <c r="D33" t="s">
        <v>471</v>
      </c>
      <c r="E33" t="s">
        <v>472</v>
      </c>
      <c r="F33">
        <v>24.29</v>
      </c>
      <c r="G33">
        <v>20</v>
      </c>
      <c r="H33">
        <v>14.4</v>
      </c>
      <c r="I33">
        <v>12</v>
      </c>
      <c r="J33" t="s">
        <v>317</v>
      </c>
      <c r="K33">
        <v>70.69</v>
      </c>
      <c r="L33" t="s">
        <v>430</v>
      </c>
      <c r="N33">
        <v>5</v>
      </c>
      <c r="O33">
        <f t="shared" si="1"/>
        <v>3</v>
      </c>
    </row>
    <row r="34" spans="1:15" x14ac:dyDescent="0.2">
      <c r="A34" t="str">
        <f t="shared" si="3"/>
        <v>PC95Tory Ko-PeterneljCavallo Pazzo</v>
      </c>
      <c r="B34" t="s">
        <v>41</v>
      </c>
      <c r="C34">
        <v>33</v>
      </c>
      <c r="D34" t="s">
        <v>49</v>
      </c>
      <c r="E34" t="s">
        <v>50</v>
      </c>
      <c r="F34">
        <v>27.68</v>
      </c>
      <c r="G34" t="s">
        <v>328</v>
      </c>
      <c r="H34">
        <v>10</v>
      </c>
      <c r="I34">
        <v>4</v>
      </c>
      <c r="J34" t="s">
        <v>317</v>
      </c>
      <c r="M34" t="s">
        <v>473</v>
      </c>
      <c r="O34">
        <f t="shared" si="1"/>
        <v>0</v>
      </c>
    </row>
    <row r="35" spans="1:15" x14ac:dyDescent="0.2">
      <c r="A35" t="str">
        <f t="shared" si="3"/>
        <v>PC95Emma WieseKrystelle Park Impressive</v>
      </c>
      <c r="B35" t="s">
        <v>41</v>
      </c>
      <c r="C35">
        <v>30</v>
      </c>
      <c r="D35" t="s">
        <v>47</v>
      </c>
      <c r="E35" t="s">
        <v>48</v>
      </c>
      <c r="F35">
        <v>36.25</v>
      </c>
      <c r="G35">
        <v>63.75</v>
      </c>
      <c r="I35">
        <v>63.75</v>
      </c>
      <c r="M35" t="s">
        <v>474</v>
      </c>
      <c r="O35">
        <f t="shared" si="1"/>
        <v>0</v>
      </c>
    </row>
    <row r="36" spans="1:15" x14ac:dyDescent="0.2">
      <c r="B36" t="s">
        <v>730</v>
      </c>
      <c r="D36" t="s">
        <v>730</v>
      </c>
      <c r="E36" t="s">
        <v>730</v>
      </c>
      <c r="O36">
        <f t="shared" si="1"/>
        <v>0</v>
      </c>
    </row>
    <row r="37" spans="1:15" x14ac:dyDescent="0.2">
      <c r="A37" t="str">
        <f t="shared" ref="A37:A68" si="4">CONCATENATE(B37,D37,E37)</f>
        <v>AffiliateRebecca NairnKirby Park Irish Snow</v>
      </c>
      <c r="B37" s="3" t="s">
        <v>1170</v>
      </c>
      <c r="C37">
        <v>38</v>
      </c>
      <c r="D37" t="s">
        <v>475</v>
      </c>
      <c r="E37" t="s">
        <v>476</v>
      </c>
      <c r="K37">
        <v>35.86</v>
      </c>
      <c r="L37" t="s">
        <v>419</v>
      </c>
      <c r="N37">
        <v>1</v>
      </c>
      <c r="O37">
        <f t="shared" si="1"/>
        <v>7</v>
      </c>
    </row>
    <row r="38" spans="1:15" x14ac:dyDescent="0.2">
      <c r="A38" t="str">
        <f t="shared" si="4"/>
        <v>AffiliateLisa BrennanEve</v>
      </c>
      <c r="B38" s="3" t="s">
        <v>1170</v>
      </c>
      <c r="C38">
        <v>39</v>
      </c>
      <c r="D38" t="s">
        <v>477</v>
      </c>
      <c r="E38" t="s">
        <v>478</v>
      </c>
      <c r="F38">
        <v>26.61</v>
      </c>
      <c r="G38" t="s">
        <v>328</v>
      </c>
      <c r="I38">
        <v>4</v>
      </c>
      <c r="J38">
        <v>0.8</v>
      </c>
      <c r="M38" t="s">
        <v>473</v>
      </c>
      <c r="O38">
        <f t="shared" si="1"/>
        <v>0</v>
      </c>
    </row>
    <row r="39" spans="1:15" x14ac:dyDescent="0.2">
      <c r="A39" t="str">
        <f t="shared" si="4"/>
        <v/>
      </c>
      <c r="B39" t="s">
        <v>730</v>
      </c>
      <c r="D39" t="s">
        <v>730</v>
      </c>
      <c r="E39" t="s">
        <v>730</v>
      </c>
      <c r="O39">
        <f t="shared" si="1"/>
        <v>0</v>
      </c>
    </row>
    <row r="40" spans="1:15" x14ac:dyDescent="0.2">
      <c r="A40" t="str">
        <f t="shared" si="4"/>
        <v>PC105Chloe GeeTorridon Limited Edition</v>
      </c>
      <c r="B40" t="s">
        <v>15</v>
      </c>
      <c r="C40">
        <v>44</v>
      </c>
      <c r="D40" t="s">
        <v>16</v>
      </c>
      <c r="E40" t="s">
        <v>17</v>
      </c>
      <c r="F40">
        <v>34.71</v>
      </c>
      <c r="G40" t="s">
        <v>317</v>
      </c>
      <c r="H40">
        <v>4.4000000000000004</v>
      </c>
      <c r="I40">
        <v>4</v>
      </c>
      <c r="J40" t="s">
        <v>317</v>
      </c>
      <c r="K40">
        <v>43.11</v>
      </c>
      <c r="L40" t="s">
        <v>419</v>
      </c>
      <c r="N40">
        <v>1</v>
      </c>
      <c r="O40">
        <f t="shared" si="1"/>
        <v>7</v>
      </c>
    </row>
    <row r="41" spans="1:15" x14ac:dyDescent="0.2">
      <c r="A41" t="str">
        <f t="shared" si="4"/>
        <v>PC105Hannah JenkinsParkiarrup Carnival</v>
      </c>
      <c r="B41" t="s">
        <v>15</v>
      </c>
      <c r="C41">
        <v>43</v>
      </c>
      <c r="D41" t="s">
        <v>18</v>
      </c>
      <c r="E41" t="s">
        <v>19</v>
      </c>
      <c r="F41">
        <v>42.86</v>
      </c>
      <c r="G41">
        <v>57.14</v>
      </c>
      <c r="I41">
        <v>57.14</v>
      </c>
      <c r="K41">
        <v>98.08</v>
      </c>
      <c r="L41" t="s">
        <v>422</v>
      </c>
      <c r="N41">
        <v>2</v>
      </c>
      <c r="O41">
        <f t="shared" si="1"/>
        <v>6</v>
      </c>
    </row>
    <row r="42" spans="1:15" x14ac:dyDescent="0.2">
      <c r="A42" t="str">
        <f t="shared" si="4"/>
        <v/>
      </c>
      <c r="B42" t="s">
        <v>730</v>
      </c>
      <c r="D42" t="s">
        <v>730</v>
      </c>
      <c r="E42" t="s">
        <v>730</v>
      </c>
      <c r="O42">
        <f t="shared" si="1"/>
        <v>0</v>
      </c>
    </row>
    <row r="43" spans="1:15" x14ac:dyDescent="0.2">
      <c r="A43" t="str">
        <f t="shared" si="4"/>
        <v>AffiliateTeagan JohnsonOldfield Scooby Doo</v>
      </c>
      <c r="B43" s="3" t="s">
        <v>1170</v>
      </c>
      <c r="C43">
        <v>48</v>
      </c>
      <c r="D43" t="s">
        <v>457</v>
      </c>
      <c r="E43" t="s">
        <v>479</v>
      </c>
      <c r="F43">
        <v>40.54</v>
      </c>
      <c r="G43">
        <v>59.46</v>
      </c>
      <c r="I43">
        <v>59.46</v>
      </c>
      <c r="K43">
        <v>57.74</v>
      </c>
      <c r="L43" t="s">
        <v>419</v>
      </c>
      <c r="N43">
        <v>1</v>
      </c>
      <c r="O43">
        <f t="shared" si="1"/>
        <v>7</v>
      </c>
    </row>
    <row r="44" spans="1:15" x14ac:dyDescent="0.2">
      <c r="A44" t="str">
        <f t="shared" si="4"/>
        <v/>
      </c>
      <c r="B44" t="s">
        <v>730</v>
      </c>
      <c r="D44" t="s">
        <v>730</v>
      </c>
      <c r="E44" t="s">
        <v>730</v>
      </c>
      <c r="O44">
        <f t="shared" si="1"/>
        <v>0</v>
      </c>
    </row>
    <row r="45" spans="1:15" x14ac:dyDescent="0.2">
      <c r="A45" t="str">
        <f t="shared" si="4"/>
        <v>PC45Lucie WackerbarthBridge Pegasus</v>
      </c>
      <c r="B45" t="s">
        <v>246</v>
      </c>
      <c r="C45">
        <v>53</v>
      </c>
      <c r="D45" t="s">
        <v>480</v>
      </c>
      <c r="E45" t="s">
        <v>481</v>
      </c>
      <c r="F45">
        <v>30</v>
      </c>
      <c r="G45" t="s">
        <v>317</v>
      </c>
      <c r="H45" t="s">
        <v>317</v>
      </c>
      <c r="I45" t="s">
        <v>317</v>
      </c>
      <c r="J45" t="s">
        <v>317</v>
      </c>
      <c r="K45">
        <v>30</v>
      </c>
      <c r="L45" t="s">
        <v>419</v>
      </c>
      <c r="N45">
        <v>1</v>
      </c>
      <c r="O45">
        <f t="shared" si="1"/>
        <v>7</v>
      </c>
    </row>
    <row r="46" spans="1:15" x14ac:dyDescent="0.2">
      <c r="A46" t="str">
        <f t="shared" si="4"/>
        <v>PC45Baylee JenkinsBeelo Bi Ocker</v>
      </c>
      <c r="B46" t="s">
        <v>246</v>
      </c>
      <c r="C46">
        <v>66</v>
      </c>
      <c r="D46" t="s">
        <v>217</v>
      </c>
      <c r="E46" t="s">
        <v>219</v>
      </c>
      <c r="F46">
        <v>26</v>
      </c>
      <c r="G46" t="s">
        <v>317</v>
      </c>
      <c r="H46" t="s">
        <v>317</v>
      </c>
      <c r="I46">
        <v>8</v>
      </c>
      <c r="J46" t="s">
        <v>317</v>
      </c>
      <c r="K46">
        <v>34</v>
      </c>
      <c r="L46" t="s">
        <v>422</v>
      </c>
      <c r="N46">
        <v>2</v>
      </c>
      <c r="O46">
        <f t="shared" si="1"/>
        <v>6</v>
      </c>
    </row>
    <row r="47" spans="1:15" x14ac:dyDescent="0.2">
      <c r="A47" t="str">
        <f t="shared" si="4"/>
        <v>PC45Willow HawkinsFreeling Heights Whispers</v>
      </c>
      <c r="B47" t="s">
        <v>246</v>
      </c>
      <c r="C47">
        <v>59</v>
      </c>
      <c r="D47" t="s">
        <v>258</v>
      </c>
      <c r="E47" t="s">
        <v>259</v>
      </c>
      <c r="F47">
        <v>36</v>
      </c>
      <c r="G47" t="s">
        <v>317</v>
      </c>
      <c r="H47" t="s">
        <v>317</v>
      </c>
      <c r="I47" t="s">
        <v>317</v>
      </c>
      <c r="J47" t="s">
        <v>317</v>
      </c>
      <c r="K47">
        <v>36</v>
      </c>
      <c r="L47" t="s">
        <v>424</v>
      </c>
      <c r="N47">
        <v>3</v>
      </c>
      <c r="O47">
        <f t="shared" si="1"/>
        <v>5</v>
      </c>
    </row>
    <row r="48" spans="1:15" x14ac:dyDescent="0.2">
      <c r="A48" t="str">
        <f t="shared" si="4"/>
        <v>PC45Amelia AddisonPercy The Park Keeper</v>
      </c>
      <c r="B48" t="s">
        <v>246</v>
      </c>
      <c r="C48">
        <v>64</v>
      </c>
      <c r="D48" t="s">
        <v>167</v>
      </c>
      <c r="E48" t="s">
        <v>168</v>
      </c>
      <c r="F48">
        <v>37.799999999999997</v>
      </c>
      <c r="G48" t="s">
        <v>317</v>
      </c>
      <c r="H48" t="s">
        <v>317</v>
      </c>
      <c r="I48" t="s">
        <v>317</v>
      </c>
      <c r="J48" t="s">
        <v>317</v>
      </c>
      <c r="K48">
        <v>37.799999999999997</v>
      </c>
      <c r="L48" t="s">
        <v>426</v>
      </c>
      <c r="N48">
        <v>4</v>
      </c>
      <c r="O48">
        <f t="shared" si="1"/>
        <v>4</v>
      </c>
    </row>
    <row r="49" spans="1:15" x14ac:dyDescent="0.2">
      <c r="A49" t="str">
        <f t="shared" si="4"/>
        <v>PC45Rebecca SimpsonKasac Park Global Warrior</v>
      </c>
      <c r="B49" t="s">
        <v>246</v>
      </c>
      <c r="C49">
        <v>58</v>
      </c>
      <c r="D49" t="s">
        <v>193</v>
      </c>
      <c r="E49" t="s">
        <v>194</v>
      </c>
      <c r="F49">
        <v>33.200000000000003</v>
      </c>
      <c r="G49" t="s">
        <v>317</v>
      </c>
      <c r="H49">
        <v>4</v>
      </c>
      <c r="I49" t="s">
        <v>317</v>
      </c>
      <c r="J49">
        <v>2.8</v>
      </c>
      <c r="K49">
        <v>40</v>
      </c>
      <c r="L49" t="s">
        <v>430</v>
      </c>
      <c r="N49">
        <v>5</v>
      </c>
      <c r="O49">
        <f t="shared" si="1"/>
        <v>3</v>
      </c>
    </row>
    <row r="50" spans="1:15" x14ac:dyDescent="0.2">
      <c r="A50" t="str">
        <f t="shared" si="4"/>
        <v>PC45Kailani MuirApplewood Affair</v>
      </c>
      <c r="B50" t="s">
        <v>246</v>
      </c>
      <c r="C50">
        <v>54</v>
      </c>
      <c r="D50" t="s">
        <v>263</v>
      </c>
      <c r="E50" t="s">
        <v>264</v>
      </c>
      <c r="F50">
        <v>34.4</v>
      </c>
      <c r="G50">
        <v>20</v>
      </c>
      <c r="H50" t="s">
        <v>317</v>
      </c>
      <c r="I50" t="s">
        <v>317</v>
      </c>
      <c r="J50" t="s">
        <v>317</v>
      </c>
      <c r="K50">
        <v>54.4</v>
      </c>
      <c r="L50" t="s">
        <v>431</v>
      </c>
      <c r="N50">
        <v>6</v>
      </c>
      <c r="O50">
        <f t="shared" si="1"/>
        <v>2</v>
      </c>
    </row>
    <row r="51" spans="1:15" x14ac:dyDescent="0.2">
      <c r="A51" t="str">
        <f t="shared" si="4"/>
        <v>PC45Summer SherlockScarlet</v>
      </c>
      <c r="B51" t="s">
        <v>246</v>
      </c>
      <c r="C51">
        <v>65</v>
      </c>
      <c r="D51" t="s">
        <v>247</v>
      </c>
      <c r="E51" t="s">
        <v>248</v>
      </c>
      <c r="F51">
        <v>35.200000000000003</v>
      </c>
      <c r="G51" t="s">
        <v>317</v>
      </c>
      <c r="H51">
        <v>19.2</v>
      </c>
      <c r="I51" t="s">
        <v>317</v>
      </c>
      <c r="J51">
        <v>6.8</v>
      </c>
      <c r="K51">
        <v>61.2</v>
      </c>
      <c r="L51" t="s">
        <v>434</v>
      </c>
      <c r="N51">
        <v>7</v>
      </c>
      <c r="O51">
        <f t="shared" si="1"/>
        <v>1</v>
      </c>
    </row>
    <row r="52" spans="1:15" x14ac:dyDescent="0.2">
      <c r="A52" t="str">
        <f t="shared" si="4"/>
        <v>PC45Jessica NewmanSapphire</v>
      </c>
      <c r="B52" t="s">
        <v>246</v>
      </c>
      <c r="C52">
        <v>57</v>
      </c>
      <c r="D52" t="s">
        <v>482</v>
      </c>
      <c r="E52" t="s">
        <v>483</v>
      </c>
      <c r="F52">
        <v>39.4</v>
      </c>
      <c r="G52">
        <v>20</v>
      </c>
      <c r="H52">
        <v>15.2</v>
      </c>
      <c r="I52" t="s">
        <v>317</v>
      </c>
      <c r="J52">
        <v>1.6</v>
      </c>
      <c r="K52">
        <v>76.2</v>
      </c>
      <c r="L52" t="s">
        <v>437</v>
      </c>
      <c r="N52">
        <v>8</v>
      </c>
      <c r="O52">
        <f t="shared" si="1"/>
        <v>1</v>
      </c>
    </row>
    <row r="53" spans="1:15" x14ac:dyDescent="0.2">
      <c r="A53" t="str">
        <f t="shared" si="4"/>
        <v>PC45Chloe WinterGlenmich On Golden Wings</v>
      </c>
      <c r="B53" t="s">
        <v>246</v>
      </c>
      <c r="C53">
        <v>60</v>
      </c>
      <c r="D53" s="3" t="s">
        <v>484</v>
      </c>
      <c r="E53" s="3" t="s">
        <v>485</v>
      </c>
      <c r="F53">
        <v>35</v>
      </c>
      <c r="G53">
        <v>60</v>
      </c>
      <c r="H53">
        <v>32</v>
      </c>
      <c r="I53" t="s">
        <v>317</v>
      </c>
      <c r="J53" t="s">
        <v>317</v>
      </c>
      <c r="K53">
        <v>127</v>
      </c>
      <c r="L53" t="s">
        <v>438</v>
      </c>
      <c r="N53">
        <v>9</v>
      </c>
      <c r="O53">
        <f t="shared" si="1"/>
        <v>1</v>
      </c>
    </row>
    <row r="54" spans="1:15" x14ac:dyDescent="0.2">
      <c r="A54" t="str">
        <f t="shared" si="4"/>
        <v>PC45Shanti StanleyBatman</v>
      </c>
      <c r="B54" t="s">
        <v>246</v>
      </c>
      <c r="C54">
        <v>63</v>
      </c>
      <c r="D54" s="3" t="s">
        <v>486</v>
      </c>
      <c r="E54" t="s">
        <v>487</v>
      </c>
      <c r="K54">
        <v>146.19999999999999</v>
      </c>
      <c r="L54" t="s">
        <v>441</v>
      </c>
      <c r="N54">
        <v>10</v>
      </c>
      <c r="O54">
        <f t="shared" si="1"/>
        <v>1</v>
      </c>
    </row>
    <row r="55" spans="1:15" x14ac:dyDescent="0.2">
      <c r="A55" t="str">
        <f t="shared" si="4"/>
        <v>PC45Bella BarrArmani</v>
      </c>
      <c r="B55" t="s">
        <v>246</v>
      </c>
      <c r="C55">
        <v>52</v>
      </c>
      <c r="D55" t="s">
        <v>488</v>
      </c>
      <c r="E55" t="s">
        <v>489</v>
      </c>
      <c r="F55">
        <v>35</v>
      </c>
      <c r="G55">
        <v>20</v>
      </c>
      <c r="H55">
        <v>106.8</v>
      </c>
      <c r="I55" t="s">
        <v>317</v>
      </c>
      <c r="J55">
        <v>6.4</v>
      </c>
      <c r="K55">
        <v>168.2</v>
      </c>
      <c r="L55" t="s">
        <v>444</v>
      </c>
      <c r="N55">
        <v>11</v>
      </c>
      <c r="O55">
        <f t="shared" si="1"/>
        <v>1</v>
      </c>
    </row>
    <row r="56" spans="1:15" x14ac:dyDescent="0.2">
      <c r="A56" t="str">
        <f t="shared" si="4"/>
        <v>PC45Rosie PalmerSammy Brown</v>
      </c>
      <c r="B56" t="s">
        <v>246</v>
      </c>
      <c r="C56">
        <v>55</v>
      </c>
      <c r="D56" t="s">
        <v>490</v>
      </c>
      <c r="E56" t="s">
        <v>491</v>
      </c>
      <c r="F56">
        <v>39.6</v>
      </c>
      <c r="G56" t="s">
        <v>328</v>
      </c>
      <c r="I56">
        <v>16</v>
      </c>
      <c r="J56">
        <v>19.2</v>
      </c>
      <c r="M56" t="s">
        <v>492</v>
      </c>
      <c r="O56">
        <f t="shared" si="1"/>
        <v>0</v>
      </c>
    </row>
    <row r="57" spans="1:15" x14ac:dyDescent="0.2">
      <c r="A57" t="str">
        <f t="shared" si="4"/>
        <v>PC45Charlee Morton-SharpJaydana Flamin Impressive</v>
      </c>
      <c r="B57" t="s">
        <v>246</v>
      </c>
      <c r="C57">
        <v>56</v>
      </c>
      <c r="D57" t="s">
        <v>493</v>
      </c>
      <c r="E57" t="s">
        <v>494</v>
      </c>
      <c r="F57">
        <v>28.2</v>
      </c>
      <c r="G57" t="s">
        <v>328</v>
      </c>
      <c r="H57">
        <v>18.8</v>
      </c>
      <c r="I57" t="s">
        <v>317</v>
      </c>
      <c r="J57" t="s">
        <v>317</v>
      </c>
      <c r="M57" t="s">
        <v>495</v>
      </c>
      <c r="O57">
        <f t="shared" si="1"/>
        <v>0</v>
      </c>
    </row>
    <row r="58" spans="1:15" x14ac:dyDescent="0.2">
      <c r="A58" t="str">
        <f t="shared" si="4"/>
        <v>PC45Lily-Mae MuirMr Brown</v>
      </c>
      <c r="B58" t="s">
        <v>246</v>
      </c>
      <c r="C58">
        <v>62</v>
      </c>
      <c r="D58" t="s">
        <v>496</v>
      </c>
      <c r="E58" t="s">
        <v>497</v>
      </c>
      <c r="F58">
        <v>40</v>
      </c>
      <c r="G58" t="s">
        <v>328</v>
      </c>
      <c r="I58">
        <v>4</v>
      </c>
      <c r="J58">
        <v>4.4000000000000004</v>
      </c>
      <c r="M58" t="s">
        <v>498</v>
      </c>
      <c r="O58">
        <f t="shared" si="1"/>
        <v>0</v>
      </c>
    </row>
    <row r="59" spans="1:15" x14ac:dyDescent="0.2">
      <c r="A59" t="str">
        <f t="shared" si="4"/>
        <v>PC45Alexis WylliePangari Silver Dawn</v>
      </c>
      <c r="B59" t="s">
        <v>246</v>
      </c>
      <c r="C59">
        <v>61</v>
      </c>
      <c r="D59" t="s">
        <v>299</v>
      </c>
      <c r="E59" t="s">
        <v>300</v>
      </c>
      <c r="F59">
        <v>32</v>
      </c>
      <c r="G59" t="s">
        <v>328</v>
      </c>
      <c r="I59">
        <v>4</v>
      </c>
      <c r="J59">
        <v>1.6</v>
      </c>
      <c r="M59" t="s">
        <v>499</v>
      </c>
      <c r="O59">
        <f t="shared" si="1"/>
        <v>0</v>
      </c>
    </row>
    <row r="60" spans="1:15" x14ac:dyDescent="0.2">
      <c r="A60" t="str">
        <f t="shared" si="4"/>
        <v/>
      </c>
      <c r="B60" t="s">
        <v>730</v>
      </c>
      <c r="D60" t="s">
        <v>730</v>
      </c>
      <c r="E60" t="s">
        <v>730</v>
      </c>
      <c r="O60">
        <f t="shared" si="1"/>
        <v>0</v>
      </c>
    </row>
    <row r="61" spans="1:15" x14ac:dyDescent="0.2">
      <c r="A61" t="str">
        <f t="shared" si="4"/>
        <v>AffiliateLinda SharpSv Gladiator</v>
      </c>
      <c r="B61" s="3" t="s">
        <v>1170</v>
      </c>
      <c r="C61">
        <v>75</v>
      </c>
      <c r="D61" t="s">
        <v>500</v>
      </c>
      <c r="E61" t="s">
        <v>501</v>
      </c>
      <c r="K61">
        <v>29.8</v>
      </c>
      <c r="L61" t="s">
        <v>419</v>
      </c>
      <c r="N61">
        <v>1</v>
      </c>
      <c r="O61">
        <f t="shared" si="1"/>
        <v>7</v>
      </c>
    </row>
    <row r="62" spans="1:15" x14ac:dyDescent="0.2">
      <c r="A62" t="str">
        <f t="shared" si="4"/>
        <v>AffiliateShenae TilbeeThey Call Me Jack</v>
      </c>
      <c r="B62" s="3" t="s">
        <v>1170</v>
      </c>
      <c r="C62">
        <v>76</v>
      </c>
      <c r="D62" t="s">
        <v>502</v>
      </c>
      <c r="E62" t="s">
        <v>503</v>
      </c>
      <c r="F62">
        <v>34</v>
      </c>
      <c r="G62" t="s">
        <v>317</v>
      </c>
      <c r="H62">
        <v>1.6</v>
      </c>
      <c r="I62" t="s">
        <v>317</v>
      </c>
      <c r="J62" t="s">
        <v>317</v>
      </c>
      <c r="K62">
        <v>35.6</v>
      </c>
      <c r="L62" t="s">
        <v>422</v>
      </c>
      <c r="N62">
        <v>2</v>
      </c>
      <c r="O62">
        <f t="shared" si="1"/>
        <v>6</v>
      </c>
    </row>
    <row r="63" spans="1:15" x14ac:dyDescent="0.2">
      <c r="A63" t="str">
        <f t="shared" si="4"/>
        <v>AffiliateSara VroomIndiana Eclipse</v>
      </c>
      <c r="B63" s="3" t="s">
        <v>1170</v>
      </c>
      <c r="C63">
        <v>74</v>
      </c>
      <c r="D63" t="s">
        <v>504</v>
      </c>
      <c r="E63" t="s">
        <v>505</v>
      </c>
      <c r="F63">
        <v>31.2</v>
      </c>
      <c r="G63" t="s">
        <v>317</v>
      </c>
      <c r="H63">
        <v>6</v>
      </c>
      <c r="I63" t="s">
        <v>317</v>
      </c>
      <c r="J63" t="s">
        <v>317</v>
      </c>
      <c r="K63">
        <v>37.200000000000003</v>
      </c>
      <c r="L63" t="s">
        <v>424</v>
      </c>
      <c r="N63">
        <v>3</v>
      </c>
      <c r="O63">
        <f t="shared" si="1"/>
        <v>5</v>
      </c>
    </row>
    <row r="64" spans="1:15" x14ac:dyDescent="0.2">
      <c r="A64" t="str">
        <f t="shared" si="4"/>
        <v>AffiliateNatalie BarrHolland Park Geneva</v>
      </c>
      <c r="B64" s="3" t="s">
        <v>1170</v>
      </c>
      <c r="C64">
        <v>80</v>
      </c>
      <c r="D64" t="s">
        <v>506</v>
      </c>
      <c r="E64" t="s">
        <v>507</v>
      </c>
      <c r="F64">
        <v>25.4</v>
      </c>
      <c r="G64" t="s">
        <v>317</v>
      </c>
      <c r="H64">
        <v>31.6</v>
      </c>
      <c r="I64" t="s">
        <v>317</v>
      </c>
      <c r="J64" t="s">
        <v>317</v>
      </c>
      <c r="K64">
        <v>57</v>
      </c>
      <c r="L64" t="s">
        <v>426</v>
      </c>
      <c r="N64">
        <v>4</v>
      </c>
      <c r="O64">
        <f t="shared" si="1"/>
        <v>4</v>
      </c>
    </row>
    <row r="65" spans="1:15" x14ac:dyDescent="0.2">
      <c r="A65" t="str">
        <f t="shared" si="4"/>
        <v>AffiliateAmanda DaveyMojo</v>
      </c>
      <c r="B65" s="3" t="s">
        <v>1170</v>
      </c>
      <c r="C65">
        <v>77</v>
      </c>
      <c r="D65" t="s">
        <v>508</v>
      </c>
      <c r="E65" t="s">
        <v>509</v>
      </c>
      <c r="F65">
        <v>39.6</v>
      </c>
      <c r="G65" t="s">
        <v>317</v>
      </c>
      <c r="H65">
        <v>29.6</v>
      </c>
      <c r="I65" t="s">
        <v>317</v>
      </c>
      <c r="J65" t="s">
        <v>317</v>
      </c>
      <c r="K65">
        <v>69.2</v>
      </c>
      <c r="L65" t="s">
        <v>430</v>
      </c>
      <c r="N65">
        <v>5</v>
      </c>
      <c r="O65">
        <f t="shared" si="1"/>
        <v>3</v>
      </c>
    </row>
    <row r="66" spans="1:15" x14ac:dyDescent="0.2">
      <c r="A66" t="str">
        <f t="shared" si="4"/>
        <v>AffiliateLisa GleesonModesty Blaze</v>
      </c>
      <c r="B66" s="3" t="s">
        <v>1170</v>
      </c>
      <c r="C66">
        <v>78</v>
      </c>
      <c r="D66" t="s">
        <v>510</v>
      </c>
      <c r="E66" t="s">
        <v>511</v>
      </c>
      <c r="F66">
        <v>30.8</v>
      </c>
      <c r="G66">
        <v>40</v>
      </c>
      <c r="H66">
        <v>25.2</v>
      </c>
      <c r="I66">
        <v>8</v>
      </c>
      <c r="J66">
        <v>9.6</v>
      </c>
      <c r="K66">
        <v>113.6</v>
      </c>
      <c r="L66" t="s">
        <v>431</v>
      </c>
      <c r="N66">
        <v>6</v>
      </c>
      <c r="O66">
        <f t="shared" si="1"/>
        <v>2</v>
      </c>
    </row>
    <row r="67" spans="1:15" x14ac:dyDescent="0.2">
      <c r="A67" t="str">
        <f t="shared" si="4"/>
        <v>AffiliateDavina BaxterStar Operative</v>
      </c>
      <c r="B67" s="3" t="s">
        <v>1170</v>
      </c>
      <c r="C67">
        <v>81</v>
      </c>
      <c r="D67" t="s">
        <v>512</v>
      </c>
      <c r="E67" t="s">
        <v>513</v>
      </c>
      <c r="F67">
        <v>38.799999999999997</v>
      </c>
      <c r="G67" t="s">
        <v>317</v>
      </c>
      <c r="H67">
        <v>100</v>
      </c>
      <c r="I67">
        <v>4</v>
      </c>
      <c r="J67">
        <v>16.8</v>
      </c>
      <c r="K67">
        <v>159.6</v>
      </c>
      <c r="L67" t="s">
        <v>434</v>
      </c>
      <c r="N67">
        <v>7</v>
      </c>
      <c r="O67">
        <f t="shared" si="1"/>
        <v>1</v>
      </c>
    </row>
    <row r="68" spans="1:15" x14ac:dyDescent="0.2">
      <c r="A68" t="str">
        <f t="shared" si="4"/>
        <v>AffiliateCourtney ForwardClaylee Smooth Criminal</v>
      </c>
      <c r="B68" s="3" t="s">
        <v>1170</v>
      </c>
      <c r="C68">
        <v>72</v>
      </c>
      <c r="D68" t="s">
        <v>514</v>
      </c>
      <c r="E68" t="s">
        <v>515</v>
      </c>
      <c r="G68" t="s">
        <v>317</v>
      </c>
      <c r="H68">
        <v>44.4</v>
      </c>
      <c r="I68" t="s">
        <v>317</v>
      </c>
      <c r="J68" t="s">
        <v>317</v>
      </c>
      <c r="M68" t="s">
        <v>516</v>
      </c>
      <c r="O68">
        <f t="shared" si="1"/>
        <v>0</v>
      </c>
    </row>
    <row r="69" spans="1:15" x14ac:dyDescent="0.2">
      <c r="A69" t="str">
        <f t="shared" ref="A69:A100" si="5">CONCATENATE(B69,D69,E69)</f>
        <v>AffiliateHannah MulleyTiaja Park Folly</v>
      </c>
      <c r="B69" s="3" t="s">
        <v>1170</v>
      </c>
      <c r="C69">
        <v>73</v>
      </c>
      <c r="D69" t="s">
        <v>517</v>
      </c>
      <c r="E69" t="s">
        <v>518</v>
      </c>
      <c r="G69" t="s">
        <v>317</v>
      </c>
      <c r="H69" t="s">
        <v>317</v>
      </c>
      <c r="I69" t="s">
        <v>317</v>
      </c>
      <c r="J69" t="s">
        <v>317</v>
      </c>
      <c r="M69" t="s">
        <v>516</v>
      </c>
      <c r="O69">
        <f t="shared" si="1"/>
        <v>0</v>
      </c>
    </row>
    <row r="70" spans="1:15" x14ac:dyDescent="0.2">
      <c r="A70" t="str">
        <f t="shared" si="5"/>
        <v>AffiliatePauline SouthallButch Cassidy</v>
      </c>
      <c r="B70" s="3" t="s">
        <v>1170</v>
      </c>
      <c r="C70">
        <v>71</v>
      </c>
      <c r="D70" t="s">
        <v>519</v>
      </c>
      <c r="E70" t="s">
        <v>520</v>
      </c>
      <c r="G70" t="s">
        <v>317</v>
      </c>
      <c r="H70">
        <v>3.2</v>
      </c>
      <c r="I70" t="s">
        <v>317</v>
      </c>
      <c r="J70" t="s">
        <v>317</v>
      </c>
      <c r="M70" t="s">
        <v>516</v>
      </c>
      <c r="O70">
        <f t="shared" si="1"/>
        <v>0</v>
      </c>
    </row>
    <row r="71" spans="1:15" x14ac:dyDescent="0.2">
      <c r="A71" t="str">
        <f t="shared" si="5"/>
        <v/>
      </c>
      <c r="B71" t="s">
        <v>730</v>
      </c>
      <c r="D71" t="s">
        <v>730</v>
      </c>
      <c r="E71" t="s">
        <v>730</v>
      </c>
      <c r="O71">
        <f t="shared" ref="O71:O109" si="6">IF(N71=1,7,IF(N71=2,6,IF(N71=3,5,IF(N71=4,4,IF(N71=5,3,IF(N71=6,2,IF(N71&gt;=6,1,0)))))))</f>
        <v>0</v>
      </c>
    </row>
    <row r="72" spans="1:15" x14ac:dyDescent="0.2">
      <c r="A72" t="str">
        <f t="shared" si="5"/>
        <v>PC65Rebecca SuvaljkoSp Obsession</v>
      </c>
      <c r="B72" t="s">
        <v>138</v>
      </c>
      <c r="C72">
        <v>90</v>
      </c>
      <c r="D72" t="s">
        <v>159</v>
      </c>
      <c r="E72" t="s">
        <v>160</v>
      </c>
      <c r="F72">
        <v>29.11</v>
      </c>
      <c r="G72" t="s">
        <v>317</v>
      </c>
      <c r="H72" t="s">
        <v>317</v>
      </c>
      <c r="I72" t="s">
        <v>317</v>
      </c>
      <c r="J72" t="s">
        <v>317</v>
      </c>
      <c r="K72">
        <v>29.11</v>
      </c>
      <c r="L72" t="s">
        <v>419</v>
      </c>
      <c r="N72">
        <v>1</v>
      </c>
      <c r="O72">
        <f t="shared" si="6"/>
        <v>7</v>
      </c>
    </row>
    <row r="73" spans="1:15" x14ac:dyDescent="0.2">
      <c r="A73" t="str">
        <f t="shared" si="5"/>
        <v>PC65Hannah SimpsonRuby Rose</v>
      </c>
      <c r="B73" t="s">
        <v>138</v>
      </c>
      <c r="C73">
        <v>96</v>
      </c>
      <c r="D73" t="s">
        <v>161</v>
      </c>
      <c r="E73" t="s">
        <v>162</v>
      </c>
      <c r="F73">
        <v>31.96</v>
      </c>
      <c r="G73" t="s">
        <v>317</v>
      </c>
      <c r="H73" t="s">
        <v>317</v>
      </c>
      <c r="I73" t="s">
        <v>317</v>
      </c>
      <c r="J73" t="s">
        <v>317</v>
      </c>
      <c r="K73">
        <v>31.96</v>
      </c>
      <c r="L73" t="s">
        <v>422</v>
      </c>
      <c r="N73">
        <v>2</v>
      </c>
      <c r="O73">
        <f t="shared" si="6"/>
        <v>6</v>
      </c>
    </row>
    <row r="74" spans="1:15" x14ac:dyDescent="0.2">
      <c r="A74" t="str">
        <f t="shared" si="5"/>
        <v>PC65Alina CamarriGo Faraglioni</v>
      </c>
      <c r="B74" t="s">
        <v>138</v>
      </c>
      <c r="C74">
        <v>98</v>
      </c>
      <c r="D74" t="s">
        <v>132</v>
      </c>
      <c r="E74" t="s">
        <v>133</v>
      </c>
      <c r="F74">
        <v>28.57</v>
      </c>
      <c r="G74" t="s">
        <v>317</v>
      </c>
      <c r="H74">
        <v>6</v>
      </c>
      <c r="I74" t="s">
        <v>317</v>
      </c>
      <c r="J74" t="s">
        <v>317</v>
      </c>
      <c r="K74">
        <v>34.57</v>
      </c>
      <c r="L74" t="s">
        <v>424</v>
      </c>
      <c r="M74" t="s">
        <v>521</v>
      </c>
      <c r="N74">
        <v>3</v>
      </c>
      <c r="O74">
        <f t="shared" si="6"/>
        <v>5</v>
      </c>
    </row>
    <row r="75" spans="1:15" x14ac:dyDescent="0.2">
      <c r="A75" t="str">
        <f t="shared" si="5"/>
        <v>PC65Ava GleesonPhoenix Rising</v>
      </c>
      <c r="B75" t="s">
        <v>138</v>
      </c>
      <c r="C75">
        <v>91</v>
      </c>
      <c r="D75" t="s">
        <v>522</v>
      </c>
      <c r="E75" t="s">
        <v>523</v>
      </c>
      <c r="F75">
        <v>34.82</v>
      </c>
      <c r="G75" t="s">
        <v>317</v>
      </c>
      <c r="H75" t="s">
        <v>317</v>
      </c>
      <c r="I75" t="s">
        <v>317</v>
      </c>
      <c r="J75" t="s">
        <v>317</v>
      </c>
      <c r="K75">
        <v>34.82</v>
      </c>
      <c r="L75" t="s">
        <v>426</v>
      </c>
      <c r="N75">
        <v>4</v>
      </c>
      <c r="O75">
        <f t="shared" si="6"/>
        <v>4</v>
      </c>
    </row>
    <row r="76" spans="1:15" x14ac:dyDescent="0.2">
      <c r="A76" t="str">
        <f t="shared" si="5"/>
        <v>PC65Joanne LangeJackson’s Lucky Charm</v>
      </c>
      <c r="B76" t="s">
        <v>138</v>
      </c>
      <c r="C76">
        <v>88</v>
      </c>
      <c r="D76" t="s">
        <v>358</v>
      </c>
      <c r="E76" t="s">
        <v>524</v>
      </c>
      <c r="F76">
        <v>45.74</v>
      </c>
      <c r="G76">
        <v>54.26</v>
      </c>
      <c r="I76">
        <v>54.26</v>
      </c>
      <c r="K76">
        <v>38.659999999999997</v>
      </c>
      <c r="L76" t="s">
        <v>430</v>
      </c>
      <c r="N76">
        <v>5</v>
      </c>
      <c r="O76">
        <f t="shared" si="6"/>
        <v>3</v>
      </c>
    </row>
    <row r="77" spans="1:15" x14ac:dyDescent="0.2">
      <c r="A77" t="str">
        <f t="shared" si="5"/>
        <v>PC65Jasmine Di CandiloAdonis Creation</v>
      </c>
      <c r="B77" t="s">
        <v>138</v>
      </c>
      <c r="C77">
        <v>86</v>
      </c>
      <c r="D77" t="s">
        <v>525</v>
      </c>
      <c r="E77" t="s">
        <v>526</v>
      </c>
      <c r="F77">
        <v>35.54</v>
      </c>
      <c r="G77" t="s">
        <v>317</v>
      </c>
      <c r="H77" t="s">
        <v>317</v>
      </c>
      <c r="I77">
        <v>4</v>
      </c>
      <c r="J77" t="s">
        <v>317</v>
      </c>
      <c r="K77">
        <v>39.54</v>
      </c>
      <c r="L77" t="s">
        <v>431</v>
      </c>
      <c r="N77">
        <v>6</v>
      </c>
      <c r="O77">
        <f t="shared" si="6"/>
        <v>2</v>
      </c>
    </row>
    <row r="78" spans="1:15" x14ac:dyDescent="0.2">
      <c r="A78" t="str">
        <f t="shared" si="5"/>
        <v>PC65Georgia VaughanForgotten Fanta-See</v>
      </c>
      <c r="B78" t="s">
        <v>138</v>
      </c>
      <c r="C78">
        <v>102</v>
      </c>
      <c r="D78" t="s">
        <v>139</v>
      </c>
      <c r="E78" t="s">
        <v>527</v>
      </c>
      <c r="F78">
        <v>30.54</v>
      </c>
      <c r="G78" t="s">
        <v>317</v>
      </c>
      <c r="H78" t="s">
        <v>317</v>
      </c>
      <c r="I78">
        <v>8</v>
      </c>
      <c r="J78">
        <v>2.8</v>
      </c>
      <c r="K78">
        <v>41.34</v>
      </c>
      <c r="L78" t="s">
        <v>434</v>
      </c>
      <c r="N78">
        <v>7</v>
      </c>
      <c r="O78">
        <f t="shared" si="6"/>
        <v>1</v>
      </c>
    </row>
    <row r="79" spans="1:15" x14ac:dyDescent="0.2">
      <c r="A79" t="str">
        <f t="shared" si="5"/>
        <v>PC65Isabelle MillerLocke Lamora</v>
      </c>
      <c r="B79" t="s">
        <v>138</v>
      </c>
      <c r="C79">
        <v>99</v>
      </c>
      <c r="D79" t="s">
        <v>187</v>
      </c>
      <c r="E79" t="s">
        <v>528</v>
      </c>
      <c r="F79">
        <v>37.5</v>
      </c>
      <c r="G79" t="s">
        <v>317</v>
      </c>
      <c r="H79" t="s">
        <v>317</v>
      </c>
      <c r="I79">
        <v>4</v>
      </c>
      <c r="J79">
        <v>0.4</v>
      </c>
      <c r="K79">
        <v>41.9</v>
      </c>
      <c r="L79" t="s">
        <v>437</v>
      </c>
      <c r="N79">
        <v>8</v>
      </c>
      <c r="O79">
        <f t="shared" si="6"/>
        <v>1</v>
      </c>
    </row>
    <row r="80" spans="1:15" x14ac:dyDescent="0.2">
      <c r="A80" t="str">
        <f t="shared" si="5"/>
        <v>PC65Jasmine Di CandiloCryptic Warrior</v>
      </c>
      <c r="B80" t="s">
        <v>138</v>
      </c>
      <c r="C80">
        <v>111</v>
      </c>
      <c r="D80" t="s">
        <v>525</v>
      </c>
      <c r="E80" t="s">
        <v>529</v>
      </c>
      <c r="F80">
        <v>41.96</v>
      </c>
      <c r="G80" t="s">
        <v>317</v>
      </c>
      <c r="H80" t="s">
        <v>317</v>
      </c>
      <c r="I80" t="s">
        <v>317</v>
      </c>
      <c r="J80" t="s">
        <v>317</v>
      </c>
      <c r="K80">
        <v>41.96</v>
      </c>
      <c r="L80" t="s">
        <v>438</v>
      </c>
      <c r="N80">
        <v>9</v>
      </c>
      <c r="O80">
        <f t="shared" si="6"/>
        <v>1</v>
      </c>
    </row>
    <row r="81" spans="1:16" x14ac:dyDescent="0.2">
      <c r="A81" t="str">
        <f t="shared" si="5"/>
        <v>PC65Alexis StubbsPoppi</v>
      </c>
      <c r="B81" t="s">
        <v>138</v>
      </c>
      <c r="C81">
        <v>109</v>
      </c>
      <c r="D81" t="s">
        <v>530</v>
      </c>
      <c r="E81" t="s">
        <v>531</v>
      </c>
      <c r="F81">
        <v>32.32</v>
      </c>
      <c r="G81" t="s">
        <v>317</v>
      </c>
      <c r="H81">
        <v>6</v>
      </c>
      <c r="I81">
        <v>4</v>
      </c>
      <c r="J81" t="s">
        <v>317</v>
      </c>
      <c r="K81">
        <v>42.32</v>
      </c>
      <c r="L81" t="s">
        <v>441</v>
      </c>
      <c r="M81" t="s">
        <v>521</v>
      </c>
      <c r="N81">
        <v>10</v>
      </c>
      <c r="O81">
        <f t="shared" si="6"/>
        <v>1</v>
      </c>
    </row>
    <row r="82" spans="1:16" x14ac:dyDescent="0.2">
      <c r="A82" t="str">
        <f t="shared" si="5"/>
        <v>PC65Zoe PurserChaysa Dream</v>
      </c>
      <c r="B82" t="s">
        <v>138</v>
      </c>
      <c r="C82">
        <v>107</v>
      </c>
      <c r="D82" t="s">
        <v>532</v>
      </c>
      <c r="E82" t="s">
        <v>533</v>
      </c>
      <c r="F82">
        <v>41.25</v>
      </c>
      <c r="G82" t="s">
        <v>317</v>
      </c>
      <c r="H82">
        <v>2</v>
      </c>
      <c r="I82">
        <v>4</v>
      </c>
      <c r="J82" t="s">
        <v>317</v>
      </c>
      <c r="K82">
        <v>47.25</v>
      </c>
      <c r="L82" t="s">
        <v>444</v>
      </c>
      <c r="M82" t="s">
        <v>534</v>
      </c>
      <c r="N82">
        <v>11</v>
      </c>
      <c r="O82">
        <f t="shared" si="6"/>
        <v>1</v>
      </c>
    </row>
    <row r="83" spans="1:16" x14ac:dyDescent="0.2">
      <c r="A83" t="str">
        <f t="shared" si="5"/>
        <v>PC65Charli HolmesJudaroo Houston</v>
      </c>
      <c r="B83" t="s">
        <v>138</v>
      </c>
      <c r="C83">
        <v>104</v>
      </c>
      <c r="D83" t="s">
        <v>535</v>
      </c>
      <c r="E83" t="s">
        <v>222</v>
      </c>
      <c r="F83">
        <v>43.75</v>
      </c>
      <c r="G83" t="s">
        <v>317</v>
      </c>
      <c r="H83">
        <v>1.2</v>
      </c>
      <c r="I83">
        <v>4</v>
      </c>
      <c r="J83" t="s">
        <v>317</v>
      </c>
      <c r="K83">
        <v>48.95</v>
      </c>
      <c r="L83" t="s">
        <v>447</v>
      </c>
      <c r="N83">
        <v>12</v>
      </c>
      <c r="O83">
        <f t="shared" si="6"/>
        <v>1</v>
      </c>
    </row>
    <row r="84" spans="1:16" x14ac:dyDescent="0.2">
      <c r="A84" t="str">
        <f t="shared" si="5"/>
        <v>PC65Keelan HinchcliffeCurrie Park Kippen</v>
      </c>
      <c r="B84" t="s">
        <v>138</v>
      </c>
      <c r="C84">
        <v>105</v>
      </c>
      <c r="D84" t="s">
        <v>164</v>
      </c>
      <c r="E84" t="s">
        <v>165</v>
      </c>
      <c r="F84">
        <v>39.64</v>
      </c>
      <c r="G84" t="s">
        <v>317</v>
      </c>
      <c r="H84">
        <v>2.4</v>
      </c>
      <c r="I84">
        <v>12</v>
      </c>
      <c r="J84" t="s">
        <v>317</v>
      </c>
      <c r="K84">
        <v>54.04</v>
      </c>
      <c r="L84" t="s">
        <v>536</v>
      </c>
      <c r="N84">
        <v>13</v>
      </c>
      <c r="O84">
        <f t="shared" si="6"/>
        <v>1</v>
      </c>
    </row>
    <row r="85" spans="1:16" x14ac:dyDescent="0.2">
      <c r="A85" t="str">
        <f t="shared" si="5"/>
        <v>PC65Amy LethleanClare Downs Charisma</v>
      </c>
      <c r="B85" t="s">
        <v>138</v>
      </c>
      <c r="C85">
        <v>110</v>
      </c>
      <c r="D85" t="s">
        <v>537</v>
      </c>
      <c r="E85" t="s">
        <v>538</v>
      </c>
      <c r="F85">
        <v>42.5</v>
      </c>
      <c r="G85" t="s">
        <v>317</v>
      </c>
      <c r="H85" t="s">
        <v>317</v>
      </c>
      <c r="I85">
        <v>8</v>
      </c>
      <c r="J85">
        <v>6</v>
      </c>
      <c r="K85">
        <v>56.5</v>
      </c>
      <c r="L85" t="s">
        <v>539</v>
      </c>
      <c r="N85">
        <v>0</v>
      </c>
      <c r="O85">
        <f t="shared" si="6"/>
        <v>0</v>
      </c>
      <c r="P85" s="3" t="s">
        <v>1870</v>
      </c>
    </row>
    <row r="86" spans="1:16" x14ac:dyDescent="0.2">
      <c r="A86" t="str">
        <f t="shared" si="5"/>
        <v>PC65Kayla LaityEnvy</v>
      </c>
      <c r="B86" t="s">
        <v>138</v>
      </c>
      <c r="C86">
        <v>87</v>
      </c>
      <c r="D86" t="s">
        <v>540</v>
      </c>
      <c r="E86" t="s">
        <v>541</v>
      </c>
      <c r="F86">
        <v>52.5</v>
      </c>
      <c r="G86" t="s">
        <v>317</v>
      </c>
      <c r="H86">
        <v>6</v>
      </c>
      <c r="I86" t="s">
        <v>317</v>
      </c>
      <c r="J86" t="s">
        <v>317</v>
      </c>
      <c r="K86">
        <v>58.5</v>
      </c>
      <c r="L86" t="s">
        <v>542</v>
      </c>
      <c r="M86" t="s">
        <v>521</v>
      </c>
      <c r="N86">
        <v>15</v>
      </c>
      <c r="O86">
        <f t="shared" si="6"/>
        <v>1</v>
      </c>
    </row>
    <row r="87" spans="1:16" x14ac:dyDescent="0.2">
      <c r="A87" t="str">
        <f t="shared" si="5"/>
        <v>PC65Ashlee BoardmanPura Raza Allyana</v>
      </c>
      <c r="B87" t="s">
        <v>138</v>
      </c>
      <c r="C87">
        <v>95</v>
      </c>
      <c r="D87" t="s">
        <v>543</v>
      </c>
      <c r="E87" t="s">
        <v>544</v>
      </c>
      <c r="F87">
        <v>42.68</v>
      </c>
      <c r="G87" t="s">
        <v>317</v>
      </c>
      <c r="H87">
        <v>14.8</v>
      </c>
      <c r="I87" t="s">
        <v>317</v>
      </c>
      <c r="J87">
        <v>5.6</v>
      </c>
      <c r="K87">
        <v>63.08</v>
      </c>
      <c r="L87" t="s">
        <v>545</v>
      </c>
      <c r="N87">
        <v>16</v>
      </c>
      <c r="O87">
        <f t="shared" si="6"/>
        <v>1</v>
      </c>
    </row>
    <row r="88" spans="1:16" x14ac:dyDescent="0.2">
      <c r="A88" t="str">
        <f t="shared" si="5"/>
        <v>PC65Amy LockhartKingsbury</v>
      </c>
      <c r="B88" t="s">
        <v>138</v>
      </c>
      <c r="C88">
        <v>103</v>
      </c>
      <c r="D88" t="s">
        <v>546</v>
      </c>
      <c r="E88" t="s">
        <v>209</v>
      </c>
      <c r="F88">
        <v>31.96</v>
      </c>
      <c r="G88">
        <v>20</v>
      </c>
      <c r="H88">
        <v>36</v>
      </c>
      <c r="I88" t="s">
        <v>317</v>
      </c>
      <c r="J88" t="s">
        <v>317</v>
      </c>
      <c r="K88">
        <v>87.96</v>
      </c>
      <c r="L88" t="s">
        <v>547</v>
      </c>
      <c r="N88">
        <v>17</v>
      </c>
      <c r="O88">
        <f t="shared" si="6"/>
        <v>1</v>
      </c>
    </row>
    <row r="89" spans="1:16" x14ac:dyDescent="0.2">
      <c r="A89" t="str">
        <f t="shared" si="5"/>
        <v>PC65Keira OlsenTamblyn Park Shine</v>
      </c>
      <c r="B89" t="s">
        <v>138</v>
      </c>
      <c r="C89">
        <v>101</v>
      </c>
      <c r="D89" t="s">
        <v>106</v>
      </c>
      <c r="E89" t="s">
        <v>166</v>
      </c>
      <c r="F89">
        <v>34.29</v>
      </c>
      <c r="G89">
        <v>60</v>
      </c>
      <c r="H89" t="s">
        <v>317</v>
      </c>
      <c r="I89">
        <v>4</v>
      </c>
      <c r="J89">
        <v>0.4</v>
      </c>
      <c r="K89">
        <v>98.69</v>
      </c>
      <c r="L89" t="s">
        <v>548</v>
      </c>
      <c r="N89">
        <v>18</v>
      </c>
      <c r="O89">
        <f t="shared" si="6"/>
        <v>1</v>
      </c>
    </row>
    <row r="90" spans="1:16" x14ac:dyDescent="0.2">
      <c r="A90" t="str">
        <f t="shared" si="5"/>
        <v>PC65Mya DorricottThorne Park Hightime</v>
      </c>
      <c r="B90" t="s">
        <v>138</v>
      </c>
      <c r="C90">
        <v>92</v>
      </c>
      <c r="D90" t="s">
        <v>549</v>
      </c>
      <c r="E90" t="s">
        <v>550</v>
      </c>
      <c r="F90">
        <v>38.04</v>
      </c>
      <c r="G90">
        <v>20</v>
      </c>
      <c r="H90">
        <v>42</v>
      </c>
      <c r="I90">
        <v>4</v>
      </c>
      <c r="J90">
        <v>2.8</v>
      </c>
      <c r="K90">
        <v>106.84</v>
      </c>
      <c r="L90" t="s">
        <v>551</v>
      </c>
      <c r="N90">
        <v>19</v>
      </c>
      <c r="O90">
        <f t="shared" si="6"/>
        <v>1</v>
      </c>
    </row>
    <row r="91" spans="1:16" x14ac:dyDescent="0.2">
      <c r="A91" t="str">
        <f t="shared" si="5"/>
        <v>PC65Bailey PetersCrumpet</v>
      </c>
      <c r="B91" t="s">
        <v>138</v>
      </c>
      <c r="C91">
        <v>94</v>
      </c>
      <c r="D91" t="s">
        <v>552</v>
      </c>
      <c r="E91" t="s">
        <v>553</v>
      </c>
      <c r="F91">
        <v>42.32</v>
      </c>
      <c r="G91">
        <v>40</v>
      </c>
      <c r="H91">
        <v>72.400000000000006</v>
      </c>
      <c r="I91" t="s">
        <v>328</v>
      </c>
      <c r="M91" t="s">
        <v>554</v>
      </c>
      <c r="O91">
        <f t="shared" si="6"/>
        <v>0</v>
      </c>
    </row>
    <row r="92" spans="1:16" x14ac:dyDescent="0.2">
      <c r="A92" t="str">
        <f t="shared" si="5"/>
        <v>PC65Eden DuffusKrescendo</v>
      </c>
      <c r="B92" t="s">
        <v>138</v>
      </c>
      <c r="C92">
        <v>93</v>
      </c>
      <c r="D92" t="s">
        <v>555</v>
      </c>
      <c r="E92" t="s">
        <v>556</v>
      </c>
      <c r="F92">
        <v>38.57</v>
      </c>
      <c r="G92" t="s">
        <v>328</v>
      </c>
      <c r="I92" t="s">
        <v>328</v>
      </c>
      <c r="M92" t="s">
        <v>557</v>
      </c>
      <c r="O92">
        <f t="shared" si="6"/>
        <v>0</v>
      </c>
    </row>
    <row r="93" spans="1:16" x14ac:dyDescent="0.2">
      <c r="A93" t="str">
        <f t="shared" si="5"/>
        <v>PC65Angelina DonellyBenito Linc</v>
      </c>
      <c r="B93" t="s">
        <v>138</v>
      </c>
      <c r="C93">
        <v>106</v>
      </c>
      <c r="D93" t="s">
        <v>558</v>
      </c>
      <c r="E93" t="s">
        <v>559</v>
      </c>
      <c r="F93">
        <v>40.89</v>
      </c>
      <c r="G93" t="s">
        <v>328</v>
      </c>
      <c r="H93" t="s">
        <v>317</v>
      </c>
      <c r="I93" t="s">
        <v>317</v>
      </c>
      <c r="J93">
        <v>2.8</v>
      </c>
      <c r="M93" t="s">
        <v>560</v>
      </c>
      <c r="O93">
        <f t="shared" si="6"/>
        <v>0</v>
      </c>
    </row>
    <row r="94" spans="1:16" x14ac:dyDescent="0.2">
      <c r="A94" t="str">
        <f t="shared" si="5"/>
        <v>PC65Jemma SwartsWithout Compromise</v>
      </c>
      <c r="B94" t="s">
        <v>138</v>
      </c>
      <c r="C94">
        <v>97</v>
      </c>
      <c r="D94" t="s">
        <v>561</v>
      </c>
      <c r="E94" t="s">
        <v>562</v>
      </c>
      <c r="F94">
        <v>35.89</v>
      </c>
      <c r="G94" t="s">
        <v>328</v>
      </c>
      <c r="I94" t="s">
        <v>317</v>
      </c>
      <c r="J94" t="s">
        <v>317</v>
      </c>
      <c r="M94" t="s">
        <v>563</v>
      </c>
      <c r="O94">
        <f t="shared" si="6"/>
        <v>0</v>
      </c>
    </row>
    <row r="95" spans="1:16" x14ac:dyDescent="0.2">
      <c r="A95" t="str">
        <f t="shared" si="5"/>
        <v/>
      </c>
      <c r="B95" t="s">
        <v>730</v>
      </c>
      <c r="D95" t="s">
        <v>730</v>
      </c>
      <c r="E95" t="s">
        <v>730</v>
      </c>
      <c r="O95">
        <f t="shared" si="6"/>
        <v>0</v>
      </c>
    </row>
    <row r="96" spans="1:16" x14ac:dyDescent="0.2">
      <c r="A96" t="str">
        <f t="shared" si="5"/>
        <v>AffiliateKeyara GuthrieEmpire Down</v>
      </c>
      <c r="B96" s="3" t="s">
        <v>1170</v>
      </c>
      <c r="C96">
        <v>119</v>
      </c>
      <c r="D96" t="s">
        <v>564</v>
      </c>
      <c r="E96" t="s">
        <v>107</v>
      </c>
      <c r="F96">
        <v>36.79</v>
      </c>
      <c r="G96" t="s">
        <v>317</v>
      </c>
      <c r="H96" t="s">
        <v>317</v>
      </c>
      <c r="I96" t="s">
        <v>317</v>
      </c>
      <c r="J96" t="s">
        <v>317</v>
      </c>
      <c r="K96">
        <v>36.79</v>
      </c>
      <c r="L96" t="s">
        <v>419</v>
      </c>
      <c r="N96">
        <v>1</v>
      </c>
      <c r="O96">
        <f t="shared" si="6"/>
        <v>7</v>
      </c>
    </row>
    <row r="97" spans="1:15" x14ac:dyDescent="0.2">
      <c r="A97" t="str">
        <f t="shared" si="5"/>
        <v>AffiliateJoanne PedleyPlatinum Spirit</v>
      </c>
      <c r="B97" s="3" t="s">
        <v>1170</v>
      </c>
      <c r="C97">
        <v>121</v>
      </c>
      <c r="D97" t="s">
        <v>565</v>
      </c>
      <c r="E97" t="s">
        <v>566</v>
      </c>
      <c r="F97">
        <v>36.79</v>
      </c>
      <c r="G97" t="s">
        <v>317</v>
      </c>
      <c r="H97" t="s">
        <v>317</v>
      </c>
      <c r="I97" t="s">
        <v>317</v>
      </c>
      <c r="J97">
        <v>0.8</v>
      </c>
      <c r="K97">
        <v>37.590000000000003</v>
      </c>
      <c r="L97" t="s">
        <v>422</v>
      </c>
      <c r="N97">
        <v>2</v>
      </c>
      <c r="O97">
        <f t="shared" si="6"/>
        <v>6</v>
      </c>
    </row>
    <row r="98" spans="1:15" x14ac:dyDescent="0.2">
      <c r="A98" t="str">
        <f t="shared" si="5"/>
        <v>AffiliateSusannah ThomasSaxsonic Jack</v>
      </c>
      <c r="B98" s="3" t="s">
        <v>1170</v>
      </c>
      <c r="C98">
        <v>124</v>
      </c>
      <c r="D98" t="s">
        <v>567</v>
      </c>
      <c r="E98" t="s">
        <v>568</v>
      </c>
      <c r="F98">
        <v>34.46</v>
      </c>
      <c r="G98" t="s">
        <v>317</v>
      </c>
      <c r="H98" t="s">
        <v>317</v>
      </c>
      <c r="I98" t="s">
        <v>317</v>
      </c>
      <c r="J98">
        <v>4.4000000000000004</v>
      </c>
      <c r="K98">
        <v>38.86</v>
      </c>
      <c r="L98" t="s">
        <v>424</v>
      </c>
      <c r="N98">
        <v>3</v>
      </c>
      <c r="O98">
        <f t="shared" si="6"/>
        <v>5</v>
      </c>
    </row>
    <row r="99" spans="1:15" x14ac:dyDescent="0.2">
      <c r="A99" t="str">
        <f t="shared" si="5"/>
        <v>AffiliateEva LewisHolland Park Vienna</v>
      </c>
      <c r="B99" s="3" t="s">
        <v>1170</v>
      </c>
      <c r="C99">
        <v>125</v>
      </c>
      <c r="D99" t="s">
        <v>569</v>
      </c>
      <c r="E99" t="s">
        <v>570</v>
      </c>
      <c r="F99">
        <v>43.04</v>
      </c>
      <c r="G99" t="s">
        <v>317</v>
      </c>
      <c r="H99" t="s">
        <v>317</v>
      </c>
      <c r="I99" t="s">
        <v>317</v>
      </c>
      <c r="J99" t="s">
        <v>317</v>
      </c>
      <c r="K99">
        <v>43.04</v>
      </c>
      <c r="L99" t="s">
        <v>426</v>
      </c>
      <c r="N99">
        <v>4</v>
      </c>
      <c r="O99">
        <f t="shared" si="6"/>
        <v>4</v>
      </c>
    </row>
    <row r="100" spans="1:15" x14ac:dyDescent="0.2">
      <c r="A100" t="str">
        <f t="shared" si="5"/>
        <v>AffiliateTamarin SmithNew Horizons</v>
      </c>
      <c r="B100" s="3" t="s">
        <v>1170</v>
      </c>
      <c r="C100">
        <v>122</v>
      </c>
      <c r="D100" t="s">
        <v>571</v>
      </c>
      <c r="E100" t="s">
        <v>572</v>
      </c>
      <c r="F100">
        <v>40.18</v>
      </c>
      <c r="G100" t="s">
        <v>317</v>
      </c>
      <c r="H100">
        <v>2</v>
      </c>
      <c r="I100" t="s">
        <v>317</v>
      </c>
      <c r="J100">
        <v>1.2</v>
      </c>
      <c r="K100">
        <v>43.38</v>
      </c>
      <c r="L100" t="s">
        <v>430</v>
      </c>
      <c r="N100">
        <v>5</v>
      </c>
      <c r="O100">
        <f t="shared" si="6"/>
        <v>3</v>
      </c>
    </row>
    <row r="101" spans="1:15" x14ac:dyDescent="0.2">
      <c r="A101" t="str">
        <f t="shared" ref="A101:A129" si="7">CONCATENATE(B101,D101,E101)</f>
        <v>AffiliateGeorgia SharpeAPH Donatello</v>
      </c>
      <c r="B101" s="3" t="s">
        <v>1170</v>
      </c>
      <c r="C101">
        <v>114</v>
      </c>
      <c r="D101" t="s">
        <v>573</v>
      </c>
      <c r="E101" t="s">
        <v>574</v>
      </c>
      <c r="F101">
        <v>45</v>
      </c>
      <c r="G101" t="s">
        <v>317</v>
      </c>
      <c r="H101" t="s">
        <v>317</v>
      </c>
      <c r="I101" t="s">
        <v>317</v>
      </c>
      <c r="J101" t="s">
        <v>317</v>
      </c>
      <c r="K101">
        <v>45</v>
      </c>
      <c r="L101" t="s">
        <v>431</v>
      </c>
      <c r="N101">
        <v>6</v>
      </c>
      <c r="O101">
        <f t="shared" si="6"/>
        <v>2</v>
      </c>
    </row>
    <row r="102" spans="1:15" x14ac:dyDescent="0.2">
      <c r="A102" t="str">
        <f t="shared" si="7"/>
        <v>AffiliateRachelle MillardMatty</v>
      </c>
      <c r="B102" s="3" t="s">
        <v>1170</v>
      </c>
      <c r="C102">
        <v>120</v>
      </c>
      <c r="D102" t="s">
        <v>575</v>
      </c>
      <c r="E102" t="s">
        <v>576</v>
      </c>
      <c r="F102">
        <v>41.25</v>
      </c>
      <c r="G102" t="s">
        <v>317</v>
      </c>
      <c r="H102">
        <v>7.2</v>
      </c>
      <c r="I102" t="s">
        <v>317</v>
      </c>
      <c r="J102" t="s">
        <v>317</v>
      </c>
      <c r="K102">
        <v>48.45</v>
      </c>
      <c r="L102" t="s">
        <v>434</v>
      </c>
      <c r="M102" t="s">
        <v>577</v>
      </c>
      <c r="N102">
        <v>7</v>
      </c>
      <c r="O102">
        <f t="shared" si="6"/>
        <v>1</v>
      </c>
    </row>
    <row r="103" spans="1:15" x14ac:dyDescent="0.2">
      <c r="A103" t="str">
        <f t="shared" si="7"/>
        <v>AffiliateMichael HerbertNonamecity</v>
      </c>
      <c r="B103" s="3" t="s">
        <v>1170</v>
      </c>
      <c r="C103">
        <v>123</v>
      </c>
      <c r="D103" t="s">
        <v>578</v>
      </c>
      <c r="E103" t="s">
        <v>579</v>
      </c>
      <c r="F103">
        <v>39.82</v>
      </c>
      <c r="G103" t="s">
        <v>317</v>
      </c>
      <c r="H103">
        <v>12</v>
      </c>
      <c r="I103" t="s">
        <v>317</v>
      </c>
      <c r="J103" t="s">
        <v>317</v>
      </c>
      <c r="K103">
        <v>51.82</v>
      </c>
      <c r="L103" t="s">
        <v>437</v>
      </c>
      <c r="N103">
        <v>8</v>
      </c>
      <c r="O103">
        <f t="shared" si="6"/>
        <v>1</v>
      </c>
    </row>
    <row r="104" spans="1:15" x14ac:dyDescent="0.2">
      <c r="A104" t="str">
        <f t="shared" si="7"/>
        <v>AffiliateMegan HazeldenYarrabee Lodge Charisma</v>
      </c>
      <c r="B104" s="3" t="s">
        <v>1170</v>
      </c>
      <c r="C104">
        <v>115</v>
      </c>
      <c r="D104" t="s">
        <v>580</v>
      </c>
      <c r="E104" t="s">
        <v>581</v>
      </c>
      <c r="F104">
        <v>26</v>
      </c>
      <c r="G104">
        <v>74</v>
      </c>
      <c r="I104">
        <v>74</v>
      </c>
      <c r="K104">
        <v>61.91</v>
      </c>
      <c r="L104" t="s">
        <v>438</v>
      </c>
      <c r="N104">
        <v>9</v>
      </c>
      <c r="O104">
        <f t="shared" si="6"/>
        <v>1</v>
      </c>
    </row>
    <row r="105" spans="1:15" x14ac:dyDescent="0.2">
      <c r="A105" t="str">
        <f t="shared" si="7"/>
        <v>AffiliateEmma AustenBaloo</v>
      </c>
      <c r="B105" s="3" t="s">
        <v>1170</v>
      </c>
      <c r="C105">
        <v>116</v>
      </c>
      <c r="D105" t="s">
        <v>582</v>
      </c>
      <c r="E105" t="s">
        <v>583</v>
      </c>
      <c r="F105">
        <v>44.29</v>
      </c>
      <c r="G105" t="s">
        <v>317</v>
      </c>
      <c r="H105">
        <v>18.8</v>
      </c>
      <c r="I105" t="s">
        <v>317</v>
      </c>
      <c r="J105" t="s">
        <v>317</v>
      </c>
      <c r="K105">
        <v>63.09</v>
      </c>
      <c r="L105" t="s">
        <v>441</v>
      </c>
      <c r="N105">
        <v>10</v>
      </c>
      <c r="O105">
        <f t="shared" si="6"/>
        <v>1</v>
      </c>
    </row>
    <row r="106" spans="1:15" x14ac:dyDescent="0.2">
      <c r="A106" t="str">
        <f t="shared" si="7"/>
        <v>AffiliateJo MorleyNorth View Man In The Mirror</v>
      </c>
      <c r="B106" s="3" t="s">
        <v>1170</v>
      </c>
      <c r="C106">
        <v>117</v>
      </c>
      <c r="D106" t="s">
        <v>584</v>
      </c>
      <c r="E106" t="s">
        <v>585</v>
      </c>
      <c r="F106">
        <v>41.79</v>
      </c>
      <c r="G106">
        <v>40</v>
      </c>
      <c r="H106">
        <v>24.8</v>
      </c>
      <c r="I106" t="s">
        <v>317</v>
      </c>
      <c r="J106" t="s">
        <v>317</v>
      </c>
      <c r="K106">
        <v>106.59</v>
      </c>
      <c r="L106" t="s">
        <v>444</v>
      </c>
      <c r="N106">
        <v>11</v>
      </c>
      <c r="O106">
        <f t="shared" si="6"/>
        <v>1</v>
      </c>
    </row>
    <row r="107" spans="1:15" x14ac:dyDescent="0.2">
      <c r="A107" t="str">
        <f t="shared" si="7"/>
        <v>AffiliateJessica MarshAria Park Avenue</v>
      </c>
      <c r="B107" s="3" t="s">
        <v>1170</v>
      </c>
      <c r="C107">
        <v>127</v>
      </c>
      <c r="D107" t="s">
        <v>586</v>
      </c>
      <c r="E107" t="s">
        <v>587</v>
      </c>
      <c r="F107">
        <v>28.04</v>
      </c>
      <c r="G107">
        <v>40</v>
      </c>
      <c r="H107">
        <v>38</v>
      </c>
      <c r="I107" t="s">
        <v>317</v>
      </c>
      <c r="J107">
        <v>4.4000000000000004</v>
      </c>
      <c r="K107">
        <v>110.44</v>
      </c>
      <c r="L107" t="s">
        <v>447</v>
      </c>
      <c r="N107">
        <v>12</v>
      </c>
      <c r="O107">
        <f t="shared" si="6"/>
        <v>1</v>
      </c>
    </row>
    <row r="108" spans="1:15" x14ac:dyDescent="0.2">
      <c r="A108" t="str">
        <f t="shared" si="7"/>
        <v>AffiliateKate StoneyDundee</v>
      </c>
      <c r="B108" s="3" t="s">
        <v>1170</v>
      </c>
      <c r="C108">
        <v>126</v>
      </c>
      <c r="D108" t="s">
        <v>588</v>
      </c>
      <c r="E108" t="s">
        <v>589</v>
      </c>
      <c r="F108">
        <v>38.75</v>
      </c>
      <c r="G108" t="s">
        <v>328</v>
      </c>
      <c r="H108">
        <v>21.2</v>
      </c>
      <c r="I108" t="s">
        <v>317</v>
      </c>
      <c r="J108">
        <v>3.6</v>
      </c>
      <c r="M108" t="s">
        <v>590</v>
      </c>
      <c r="O108">
        <f t="shared" si="6"/>
        <v>0</v>
      </c>
    </row>
    <row r="109" spans="1:15" x14ac:dyDescent="0.2">
      <c r="A109" t="str">
        <f t="shared" si="7"/>
        <v>AffiliateNicole HallMonteverdi</v>
      </c>
      <c r="B109" s="3" t="s">
        <v>1170</v>
      </c>
      <c r="C109">
        <v>118</v>
      </c>
      <c r="D109" t="s">
        <v>591</v>
      </c>
      <c r="E109" t="s">
        <v>592</v>
      </c>
      <c r="F109">
        <v>44.64</v>
      </c>
      <c r="G109">
        <v>20</v>
      </c>
      <c r="H109">
        <v>11.6</v>
      </c>
      <c r="I109" t="s">
        <v>328</v>
      </c>
      <c r="M109" t="s">
        <v>593</v>
      </c>
      <c r="O109">
        <f t="shared" si="6"/>
        <v>0</v>
      </c>
    </row>
    <row r="110" spans="1:15" x14ac:dyDescent="0.2">
      <c r="A110" t="str">
        <f t="shared" si="7"/>
        <v/>
      </c>
      <c r="B110" t="s">
        <v>730</v>
      </c>
      <c r="D110" t="s">
        <v>730</v>
      </c>
      <c r="E110" t="s">
        <v>730</v>
      </c>
      <c r="O110">
        <f t="shared" ref="O110:O124" si="8">IF(N112=1,7,IF(N112=2,6,IF(N112=3,5,IF(N112=4,4,IF(N112=5,3,IF(N112=6,2,IF(N112&gt;=6,1,0)))))))</f>
        <v>0</v>
      </c>
    </row>
    <row r="111" spans="1:15" x14ac:dyDescent="0.2">
      <c r="A111" t="str">
        <f t="shared" si="7"/>
        <v/>
      </c>
      <c r="B111" t="s">
        <v>730</v>
      </c>
      <c r="D111" t="s">
        <v>730</v>
      </c>
      <c r="E111" t="s">
        <v>730</v>
      </c>
      <c r="O111">
        <f t="shared" si="8"/>
        <v>0</v>
      </c>
    </row>
    <row r="112" spans="1:15" x14ac:dyDescent="0.2">
      <c r="A112" t="str">
        <f t="shared" si="7"/>
        <v/>
      </c>
      <c r="B112" t="s">
        <v>730</v>
      </c>
      <c r="D112" t="s">
        <v>730</v>
      </c>
      <c r="E112" t="s">
        <v>730</v>
      </c>
      <c r="O112">
        <f t="shared" si="8"/>
        <v>0</v>
      </c>
    </row>
    <row r="113" spans="1:15" x14ac:dyDescent="0.2">
      <c r="A113" t="str">
        <f t="shared" si="7"/>
        <v/>
      </c>
      <c r="B113" t="s">
        <v>730</v>
      </c>
      <c r="D113" t="s">
        <v>730</v>
      </c>
      <c r="E113" t="s">
        <v>730</v>
      </c>
      <c r="O113">
        <f t="shared" si="8"/>
        <v>0</v>
      </c>
    </row>
    <row r="114" spans="1:15" x14ac:dyDescent="0.2">
      <c r="A114" t="str">
        <f t="shared" si="7"/>
        <v/>
      </c>
      <c r="B114" t="s">
        <v>730</v>
      </c>
      <c r="D114" t="s">
        <v>730</v>
      </c>
      <c r="E114" t="s">
        <v>730</v>
      </c>
      <c r="O114">
        <f t="shared" si="8"/>
        <v>0</v>
      </c>
    </row>
    <row r="115" spans="1:15" x14ac:dyDescent="0.2">
      <c r="A115" t="str">
        <f t="shared" si="7"/>
        <v/>
      </c>
      <c r="B115" t="s">
        <v>730</v>
      </c>
      <c r="D115" t="s">
        <v>730</v>
      </c>
      <c r="E115" t="s">
        <v>730</v>
      </c>
      <c r="O115">
        <f t="shared" si="8"/>
        <v>0</v>
      </c>
    </row>
    <row r="116" spans="1:15" x14ac:dyDescent="0.2">
      <c r="A116" t="str">
        <f t="shared" si="7"/>
        <v/>
      </c>
      <c r="B116" t="s">
        <v>730</v>
      </c>
      <c r="D116" t="s">
        <v>730</v>
      </c>
      <c r="E116" t="s">
        <v>730</v>
      </c>
      <c r="O116">
        <f t="shared" si="8"/>
        <v>0</v>
      </c>
    </row>
    <row r="117" spans="1:15" x14ac:dyDescent="0.2">
      <c r="A117" t="str">
        <f t="shared" si="7"/>
        <v/>
      </c>
      <c r="B117" t="s">
        <v>730</v>
      </c>
      <c r="D117" t="s">
        <v>730</v>
      </c>
      <c r="E117" t="s">
        <v>730</v>
      </c>
      <c r="O117">
        <f t="shared" si="8"/>
        <v>0</v>
      </c>
    </row>
    <row r="118" spans="1:15" x14ac:dyDescent="0.2">
      <c r="A118" t="str">
        <f t="shared" si="7"/>
        <v/>
      </c>
      <c r="B118" t="s">
        <v>730</v>
      </c>
      <c r="D118" t="s">
        <v>730</v>
      </c>
      <c r="E118" t="s">
        <v>730</v>
      </c>
      <c r="O118">
        <f t="shared" si="8"/>
        <v>0</v>
      </c>
    </row>
    <row r="119" spans="1:15" x14ac:dyDescent="0.2">
      <c r="A119" t="str">
        <f t="shared" si="7"/>
        <v/>
      </c>
      <c r="B119" t="s">
        <v>730</v>
      </c>
      <c r="D119" t="s">
        <v>730</v>
      </c>
      <c r="E119" t="s">
        <v>730</v>
      </c>
      <c r="O119">
        <f t="shared" si="8"/>
        <v>0</v>
      </c>
    </row>
    <row r="120" spans="1:15" x14ac:dyDescent="0.2">
      <c r="A120" t="str">
        <f t="shared" si="7"/>
        <v/>
      </c>
      <c r="B120" t="s">
        <v>730</v>
      </c>
      <c r="D120" t="s">
        <v>730</v>
      </c>
      <c r="E120" t="s">
        <v>730</v>
      </c>
      <c r="O120">
        <f t="shared" si="8"/>
        <v>0</v>
      </c>
    </row>
    <row r="121" spans="1:15" x14ac:dyDescent="0.2">
      <c r="A121" t="str">
        <f t="shared" si="7"/>
        <v/>
      </c>
      <c r="B121" t="s">
        <v>730</v>
      </c>
      <c r="D121" t="s">
        <v>730</v>
      </c>
      <c r="E121" t="s">
        <v>730</v>
      </c>
      <c r="O121">
        <f t="shared" si="8"/>
        <v>0</v>
      </c>
    </row>
    <row r="122" spans="1:15" x14ac:dyDescent="0.2">
      <c r="A122" t="str">
        <f t="shared" si="7"/>
        <v/>
      </c>
      <c r="B122" t="s">
        <v>730</v>
      </c>
      <c r="D122" t="s">
        <v>730</v>
      </c>
      <c r="E122" t="s">
        <v>730</v>
      </c>
      <c r="O122">
        <f t="shared" si="8"/>
        <v>0</v>
      </c>
    </row>
    <row r="123" spans="1:15" x14ac:dyDescent="0.2">
      <c r="A123" t="str">
        <f t="shared" si="7"/>
        <v/>
      </c>
      <c r="B123" t="s">
        <v>730</v>
      </c>
      <c r="D123" t="s">
        <v>730</v>
      </c>
      <c r="E123" t="s">
        <v>730</v>
      </c>
      <c r="O123">
        <f t="shared" si="8"/>
        <v>0</v>
      </c>
    </row>
    <row r="124" spans="1:15" x14ac:dyDescent="0.2">
      <c r="A124" t="str">
        <f t="shared" si="7"/>
        <v/>
      </c>
      <c r="B124" t="s">
        <v>730</v>
      </c>
      <c r="D124" t="s">
        <v>730</v>
      </c>
      <c r="E124" t="s">
        <v>730</v>
      </c>
      <c r="O124">
        <f t="shared" si="8"/>
        <v>0</v>
      </c>
    </row>
    <row r="125" spans="1:15" x14ac:dyDescent="0.2">
      <c r="A125" t="str">
        <f t="shared" si="7"/>
        <v/>
      </c>
      <c r="B125" t="s">
        <v>730</v>
      </c>
      <c r="D125" t="s">
        <v>730</v>
      </c>
      <c r="E125" t="s">
        <v>730</v>
      </c>
      <c r="O125">
        <f t="shared" ref="O125:O129" si="9">IF(N125=1,7,IF(N125=2,6,IF(N125=3,5,IF(N125=4,4,IF(N125=5,3,IF(N125=6,2,IF(N125&gt;=6,1,0)))))))</f>
        <v>0</v>
      </c>
    </row>
    <row r="126" spans="1:15" x14ac:dyDescent="0.2">
      <c r="A126" t="str">
        <f t="shared" si="7"/>
        <v/>
      </c>
      <c r="B126" t="s">
        <v>730</v>
      </c>
      <c r="D126" t="s">
        <v>730</v>
      </c>
      <c r="E126" t="s">
        <v>730</v>
      </c>
      <c r="O126">
        <f t="shared" si="9"/>
        <v>0</v>
      </c>
    </row>
    <row r="127" spans="1:15" x14ac:dyDescent="0.2">
      <c r="A127" t="str">
        <f t="shared" si="7"/>
        <v/>
      </c>
      <c r="B127" t="s">
        <v>730</v>
      </c>
      <c r="D127" t="s">
        <v>730</v>
      </c>
      <c r="E127" t="s">
        <v>730</v>
      </c>
      <c r="O127">
        <f t="shared" si="9"/>
        <v>0</v>
      </c>
    </row>
    <row r="128" spans="1:15" x14ac:dyDescent="0.2">
      <c r="A128" t="str">
        <f t="shared" si="7"/>
        <v/>
      </c>
      <c r="B128" t="s">
        <v>730</v>
      </c>
      <c r="D128" t="s">
        <v>730</v>
      </c>
      <c r="E128" t="s">
        <v>730</v>
      </c>
      <c r="O128">
        <f t="shared" si="9"/>
        <v>0</v>
      </c>
    </row>
    <row r="129" spans="1:15" x14ac:dyDescent="0.2">
      <c r="A129" t="str">
        <f t="shared" si="7"/>
        <v/>
      </c>
      <c r="B129" t="s">
        <v>730</v>
      </c>
      <c r="D129" t="s">
        <v>730</v>
      </c>
      <c r="E129" t="s">
        <v>730</v>
      </c>
      <c r="O129">
        <f t="shared" si="9"/>
        <v>0</v>
      </c>
    </row>
    <row r="130" spans="1:15" x14ac:dyDescent="0.2">
      <c r="A130" cm="1">
        <f t="array" ref="A130">SUMPRODUCT((A5:A129&lt;&gt;"")/COUNTIF(A5:A129,A5:A129&amp;""))</f>
        <v>96</v>
      </c>
    </row>
    <row r="131" spans="1:15" x14ac:dyDescent="0.2">
      <c r="A131">
        <v>2</v>
      </c>
    </row>
    <row r="132" spans="1:15" x14ac:dyDescent="0.2">
      <c r="A132">
        <f>SUM(A130-A131)</f>
        <v>94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2D1C0-AE02-43E7-BA54-82817E1B6CEA}">
  <sheetPr>
    <tabColor rgb="FF7030A0"/>
  </sheetPr>
  <dimension ref="A1:Q98"/>
  <sheetViews>
    <sheetView workbookViewId="0">
      <selection activeCell="D51" sqref="D51"/>
    </sheetView>
  </sheetViews>
  <sheetFormatPr defaultRowHeight="12.75" x14ac:dyDescent="0.2"/>
  <cols>
    <col min="2" max="2" width="5.7109375" bestFit="1" customWidth="1"/>
    <col min="3" max="3" width="4" bestFit="1" customWidth="1"/>
    <col min="4" max="4" width="19.7109375" bestFit="1" customWidth="1"/>
    <col min="5" max="5" width="28.140625" bestFit="1" customWidth="1"/>
    <col min="6" max="6" width="11.28515625" bestFit="1" customWidth="1"/>
    <col min="7" max="7" width="6.42578125" bestFit="1" customWidth="1"/>
    <col min="8" max="8" width="5.5703125" bestFit="1" customWidth="1"/>
    <col min="9" max="9" width="6.5703125" bestFit="1" customWidth="1"/>
    <col min="10" max="10" width="5" bestFit="1" customWidth="1"/>
    <col min="11" max="11" width="13.140625" bestFit="1" customWidth="1"/>
    <col min="12" max="12" width="6.5703125" bestFit="1" customWidth="1"/>
    <col min="13" max="13" width="37.28515625" bestFit="1" customWidth="1"/>
    <col min="14" max="14" width="5.7109375" style="86" bestFit="1" customWidth="1"/>
    <col min="15" max="15" width="11.28515625" bestFit="1" customWidth="1"/>
  </cols>
  <sheetData>
    <row r="1" spans="1:17" s="15" customFormat="1" ht="18.75" customHeight="1" x14ac:dyDescent="0.25">
      <c r="A1" s="319" t="s">
        <v>303</v>
      </c>
      <c r="B1" s="319"/>
      <c r="C1" s="320"/>
      <c r="D1" s="14" t="s">
        <v>304</v>
      </c>
      <c r="E1" s="321" t="s">
        <v>721</v>
      </c>
      <c r="F1" s="321"/>
      <c r="G1" s="321"/>
      <c r="H1" s="321"/>
      <c r="I1" s="321"/>
      <c r="J1" s="321"/>
      <c r="K1" s="322" t="s">
        <v>305</v>
      </c>
      <c r="L1" s="323"/>
      <c r="M1" s="324">
        <v>44037</v>
      </c>
      <c r="N1" s="325"/>
      <c r="O1" s="326"/>
    </row>
    <row r="2" spans="1:17" s="17" customFormat="1" ht="15" customHeight="1" x14ac:dyDescent="0.25">
      <c r="A2" s="16"/>
      <c r="B2" s="327" t="s">
        <v>306</v>
      </c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</row>
    <row r="3" spans="1:17" s="17" customFormat="1" ht="15" customHeight="1" x14ac:dyDescent="0.25">
      <c r="A3" s="16"/>
      <c r="B3" s="329"/>
      <c r="C3" s="319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</row>
    <row r="4" spans="1:17" s="3" customFormat="1" ht="15" customHeight="1" x14ac:dyDescent="0.2">
      <c r="A4" s="62"/>
      <c r="B4" s="18" t="s">
        <v>307</v>
      </c>
      <c r="C4" s="18" t="s">
        <v>308</v>
      </c>
      <c r="D4" s="18" t="s">
        <v>309</v>
      </c>
      <c r="E4" s="18" t="s">
        <v>310</v>
      </c>
      <c r="F4" s="19" t="s">
        <v>311</v>
      </c>
      <c r="G4" s="60" t="s">
        <v>413</v>
      </c>
      <c r="H4" s="61" t="s">
        <v>414</v>
      </c>
      <c r="I4" s="60" t="s">
        <v>415</v>
      </c>
      <c r="J4" s="61" t="s">
        <v>416</v>
      </c>
      <c r="K4" s="20" t="s">
        <v>417</v>
      </c>
      <c r="L4" s="20" t="s">
        <v>9</v>
      </c>
      <c r="M4" s="20" t="s">
        <v>418</v>
      </c>
      <c r="N4" s="85" t="s">
        <v>9</v>
      </c>
      <c r="O4" s="18" t="s">
        <v>315</v>
      </c>
    </row>
    <row r="5" spans="1:17" ht="15" x14ac:dyDescent="0.2">
      <c r="A5" s="62" t="str">
        <f t="shared" ref="A5:A61" si="0">CONCATENATE(B5,D5,E5)</f>
        <v>PC80Kate AddisonHumphrey B Bear</v>
      </c>
      <c r="B5" s="81" t="s">
        <v>75</v>
      </c>
      <c r="C5" s="81" t="s">
        <v>763</v>
      </c>
      <c r="D5" s="81" t="s">
        <v>764</v>
      </c>
      <c r="E5" s="81" t="s">
        <v>84</v>
      </c>
      <c r="F5" s="81" t="s">
        <v>765</v>
      </c>
      <c r="G5" s="81" t="s">
        <v>727</v>
      </c>
      <c r="H5" s="81" t="s">
        <v>727</v>
      </c>
      <c r="I5" s="81" t="s">
        <v>727</v>
      </c>
      <c r="J5" s="81" t="s">
        <v>727</v>
      </c>
      <c r="K5" s="81" t="s">
        <v>765</v>
      </c>
      <c r="L5" s="81" t="s">
        <v>728</v>
      </c>
      <c r="M5" s="81" t="s">
        <v>730</v>
      </c>
      <c r="N5" s="87">
        <v>1</v>
      </c>
      <c r="O5" s="84">
        <f t="shared" ref="O5:O61" si="1">IF(N5=1,7,IF(N5=2,6,IF(N5=3,5,IF(N5=4,4,IF(N5=5,3,IF(N5=6,2,IF(N5&gt;=6,1,0)))))))</f>
        <v>7</v>
      </c>
      <c r="P5" s="81"/>
      <c r="Q5" s="81"/>
    </row>
    <row r="6" spans="1:17" ht="15" x14ac:dyDescent="0.2">
      <c r="A6" s="62" t="str">
        <f t="shared" si="0"/>
        <v>PC80Annabel CreekChaussettes</v>
      </c>
      <c r="B6" t="s">
        <v>75</v>
      </c>
      <c r="C6" t="s">
        <v>766</v>
      </c>
      <c r="D6" s="3" t="s">
        <v>767</v>
      </c>
      <c r="E6" t="s">
        <v>768</v>
      </c>
      <c r="F6" t="s">
        <v>769</v>
      </c>
      <c r="G6" t="s">
        <v>727</v>
      </c>
      <c r="H6" t="s">
        <v>727</v>
      </c>
      <c r="I6" t="s">
        <v>743</v>
      </c>
      <c r="J6" t="s">
        <v>727</v>
      </c>
      <c r="K6" t="s">
        <v>770</v>
      </c>
      <c r="L6" t="s">
        <v>733</v>
      </c>
      <c r="M6" t="s">
        <v>730</v>
      </c>
      <c r="N6" s="86">
        <v>2</v>
      </c>
      <c r="O6" s="84">
        <f t="shared" si="1"/>
        <v>6</v>
      </c>
    </row>
    <row r="7" spans="1:17" ht="15" x14ac:dyDescent="0.2">
      <c r="A7" s="62" t="str">
        <f t="shared" si="0"/>
        <v>PC80Charlee Morton-SharpImpazzire</v>
      </c>
      <c r="B7" t="s">
        <v>75</v>
      </c>
      <c r="C7" t="s">
        <v>771</v>
      </c>
      <c r="D7" t="s">
        <v>493</v>
      </c>
      <c r="E7" t="s">
        <v>772</v>
      </c>
      <c r="F7" t="s">
        <v>773</v>
      </c>
      <c r="G7" t="s">
        <v>727</v>
      </c>
      <c r="H7" t="s">
        <v>727</v>
      </c>
      <c r="I7" t="s">
        <v>727</v>
      </c>
      <c r="J7" t="s">
        <v>727</v>
      </c>
      <c r="K7" t="s">
        <v>773</v>
      </c>
      <c r="L7" t="s">
        <v>738</v>
      </c>
      <c r="M7" t="s">
        <v>730</v>
      </c>
      <c r="N7" s="86">
        <v>3</v>
      </c>
      <c r="O7" s="84">
        <f t="shared" si="1"/>
        <v>5</v>
      </c>
    </row>
    <row r="8" spans="1:17" ht="15" x14ac:dyDescent="0.2">
      <c r="A8" s="62" t="str">
        <f t="shared" si="0"/>
        <v>PC80Matilda JonesGem Park Man Of Style</v>
      </c>
      <c r="B8" t="s">
        <v>75</v>
      </c>
      <c r="C8" t="s">
        <v>774</v>
      </c>
      <c r="D8" s="3" t="s">
        <v>775</v>
      </c>
      <c r="E8" t="s">
        <v>776</v>
      </c>
      <c r="F8" t="s">
        <v>777</v>
      </c>
      <c r="G8" t="s">
        <v>727</v>
      </c>
      <c r="H8" t="s">
        <v>727</v>
      </c>
      <c r="I8" t="s">
        <v>727</v>
      </c>
      <c r="J8" t="s">
        <v>727</v>
      </c>
      <c r="K8" t="s">
        <v>777</v>
      </c>
      <c r="L8" t="s">
        <v>743</v>
      </c>
      <c r="M8" t="s">
        <v>730</v>
      </c>
      <c r="N8" s="86">
        <v>4</v>
      </c>
      <c r="O8" s="84">
        <f t="shared" si="1"/>
        <v>4</v>
      </c>
    </row>
    <row r="9" spans="1:17" ht="15" x14ac:dyDescent="0.2">
      <c r="A9" s="62" t="str">
        <f t="shared" si="0"/>
        <v>PC80Teagan ChristieAmani Phantasie</v>
      </c>
      <c r="B9" t="s">
        <v>75</v>
      </c>
      <c r="C9" t="s">
        <v>778</v>
      </c>
      <c r="D9" s="3" t="s">
        <v>242</v>
      </c>
      <c r="E9" t="s">
        <v>243</v>
      </c>
      <c r="F9" t="s">
        <v>777</v>
      </c>
      <c r="G9" t="s">
        <v>727</v>
      </c>
      <c r="H9" t="s">
        <v>779</v>
      </c>
      <c r="I9" t="s">
        <v>727</v>
      </c>
      <c r="J9" t="s">
        <v>727</v>
      </c>
      <c r="K9" t="s">
        <v>780</v>
      </c>
      <c r="L9" t="s">
        <v>746</v>
      </c>
      <c r="M9" t="s">
        <v>781</v>
      </c>
      <c r="N9" s="86">
        <v>5</v>
      </c>
      <c r="O9" s="84">
        <f t="shared" si="1"/>
        <v>3</v>
      </c>
    </row>
    <row r="10" spans="1:17" ht="15" x14ac:dyDescent="0.2">
      <c r="A10" s="62" t="str">
        <f t="shared" si="0"/>
        <v>PC80Aoife Coveney-BrowneWarrekyl Court Jester</v>
      </c>
      <c r="B10" t="s">
        <v>75</v>
      </c>
      <c r="C10" t="s">
        <v>782</v>
      </c>
      <c r="D10" t="s">
        <v>92</v>
      </c>
      <c r="E10" t="s">
        <v>93</v>
      </c>
      <c r="F10" t="s">
        <v>783</v>
      </c>
      <c r="G10" t="s">
        <v>727</v>
      </c>
      <c r="H10" t="s">
        <v>779</v>
      </c>
      <c r="I10" t="s">
        <v>727</v>
      </c>
      <c r="J10" t="s">
        <v>727</v>
      </c>
      <c r="K10" t="s">
        <v>784</v>
      </c>
      <c r="L10" t="s">
        <v>750</v>
      </c>
      <c r="M10" t="s">
        <v>781</v>
      </c>
      <c r="N10" s="86">
        <v>6</v>
      </c>
      <c r="O10" s="84">
        <f t="shared" si="1"/>
        <v>2</v>
      </c>
    </row>
    <row r="11" spans="1:17" ht="15" x14ac:dyDescent="0.2">
      <c r="A11" s="62" t="str">
        <f t="shared" si="0"/>
        <v>PC80Bridie JohnsonKarteeka</v>
      </c>
      <c r="B11" t="s">
        <v>75</v>
      </c>
      <c r="C11" t="s">
        <v>785</v>
      </c>
      <c r="D11" t="s">
        <v>375</v>
      </c>
      <c r="E11" t="s">
        <v>376</v>
      </c>
      <c r="F11" t="s">
        <v>786</v>
      </c>
      <c r="G11" t="s">
        <v>727</v>
      </c>
      <c r="H11" t="s">
        <v>727</v>
      </c>
      <c r="I11" t="s">
        <v>727</v>
      </c>
      <c r="J11" t="s">
        <v>727</v>
      </c>
      <c r="K11" t="s">
        <v>786</v>
      </c>
      <c r="L11" t="s">
        <v>756</v>
      </c>
      <c r="M11" t="s">
        <v>730</v>
      </c>
      <c r="N11" s="86">
        <v>7</v>
      </c>
      <c r="O11" s="84">
        <f t="shared" si="1"/>
        <v>1</v>
      </c>
    </row>
    <row r="12" spans="1:17" ht="15" x14ac:dyDescent="0.2">
      <c r="A12" s="62" t="str">
        <f t="shared" si="0"/>
        <v>PC80Alina CamarriGo Faraglioni</v>
      </c>
      <c r="B12" t="s">
        <v>75</v>
      </c>
      <c r="C12" t="s">
        <v>787</v>
      </c>
      <c r="D12" s="3" t="s">
        <v>132</v>
      </c>
      <c r="E12" t="s">
        <v>133</v>
      </c>
      <c r="F12" t="s">
        <v>788</v>
      </c>
      <c r="G12" t="s">
        <v>727</v>
      </c>
      <c r="H12" t="s">
        <v>789</v>
      </c>
      <c r="I12" t="s">
        <v>743</v>
      </c>
      <c r="J12" t="s">
        <v>727</v>
      </c>
      <c r="K12" t="s">
        <v>790</v>
      </c>
      <c r="L12" t="s">
        <v>729</v>
      </c>
      <c r="M12" t="s">
        <v>730</v>
      </c>
      <c r="N12" s="86">
        <v>8</v>
      </c>
      <c r="O12" s="84">
        <f t="shared" si="1"/>
        <v>1</v>
      </c>
    </row>
    <row r="13" spans="1:17" ht="15" x14ac:dyDescent="0.2">
      <c r="A13" s="62" t="str">
        <f t="shared" si="0"/>
        <v>PC80Alexis StubbsPoppi</v>
      </c>
      <c r="B13" t="s">
        <v>75</v>
      </c>
      <c r="C13" t="s">
        <v>791</v>
      </c>
      <c r="D13" s="3" t="s">
        <v>530</v>
      </c>
      <c r="E13" t="s">
        <v>531</v>
      </c>
      <c r="F13" t="s">
        <v>792</v>
      </c>
      <c r="G13" t="s">
        <v>727</v>
      </c>
      <c r="H13" t="s">
        <v>727</v>
      </c>
      <c r="I13" t="s">
        <v>727</v>
      </c>
      <c r="J13" t="s">
        <v>727</v>
      </c>
      <c r="K13" t="s">
        <v>792</v>
      </c>
      <c r="L13" t="s">
        <v>793</v>
      </c>
      <c r="M13" t="s">
        <v>794</v>
      </c>
      <c r="N13" s="86">
        <v>9</v>
      </c>
      <c r="O13" s="84">
        <f t="shared" si="1"/>
        <v>1</v>
      </c>
    </row>
    <row r="14" spans="1:17" ht="15" x14ac:dyDescent="0.2">
      <c r="A14" s="62" t="str">
        <f t="shared" si="0"/>
        <v>PC80Emmaleigh EvansColonel Gold Zipper</v>
      </c>
      <c r="B14" t="s">
        <v>75</v>
      </c>
      <c r="C14" t="s">
        <v>795</v>
      </c>
      <c r="D14" t="s">
        <v>445</v>
      </c>
      <c r="E14" t="s">
        <v>446</v>
      </c>
      <c r="F14" t="s">
        <v>796</v>
      </c>
      <c r="G14" t="s">
        <v>727</v>
      </c>
      <c r="H14" t="s">
        <v>727</v>
      </c>
      <c r="I14" t="s">
        <v>743</v>
      </c>
      <c r="J14" t="s">
        <v>727</v>
      </c>
      <c r="K14" t="s">
        <v>792</v>
      </c>
      <c r="L14" t="s">
        <v>797</v>
      </c>
      <c r="M14" t="s">
        <v>794</v>
      </c>
      <c r="N14" s="86">
        <v>10</v>
      </c>
      <c r="O14" s="84">
        <f t="shared" si="1"/>
        <v>1</v>
      </c>
    </row>
    <row r="15" spans="1:17" ht="15" x14ac:dyDescent="0.2">
      <c r="A15" s="62" t="str">
        <f t="shared" si="0"/>
        <v>PC80Emily JeansDelta</v>
      </c>
      <c r="B15" t="s">
        <v>75</v>
      </c>
      <c r="C15" t="s">
        <v>798</v>
      </c>
      <c r="D15" t="s">
        <v>693</v>
      </c>
      <c r="E15" t="s">
        <v>694</v>
      </c>
      <c r="F15" t="s">
        <v>799</v>
      </c>
      <c r="G15" t="s">
        <v>727</v>
      </c>
      <c r="H15" t="s">
        <v>727</v>
      </c>
      <c r="I15" t="s">
        <v>727</v>
      </c>
      <c r="J15" t="s">
        <v>727</v>
      </c>
      <c r="K15" t="s">
        <v>799</v>
      </c>
      <c r="L15" t="s">
        <v>800</v>
      </c>
      <c r="M15" t="s">
        <v>730</v>
      </c>
      <c r="N15" s="86">
        <v>11</v>
      </c>
      <c r="O15" s="84">
        <f t="shared" si="1"/>
        <v>1</v>
      </c>
    </row>
    <row r="16" spans="1:17" ht="15" x14ac:dyDescent="0.2">
      <c r="A16" s="62" t="str">
        <f t="shared" si="0"/>
        <v>PC80Bailey RenzulloFlirtz No More</v>
      </c>
      <c r="B16" t="s">
        <v>75</v>
      </c>
      <c r="C16" t="s">
        <v>801</v>
      </c>
      <c r="D16" t="s">
        <v>96</v>
      </c>
      <c r="E16" t="s">
        <v>97</v>
      </c>
      <c r="F16" t="s">
        <v>802</v>
      </c>
      <c r="G16" t="s">
        <v>727</v>
      </c>
      <c r="H16" t="s">
        <v>727</v>
      </c>
      <c r="I16" t="s">
        <v>727</v>
      </c>
      <c r="J16" t="s">
        <v>727</v>
      </c>
      <c r="K16" t="s">
        <v>802</v>
      </c>
      <c r="L16" t="s">
        <v>748</v>
      </c>
      <c r="M16" t="s">
        <v>730</v>
      </c>
      <c r="N16" s="86">
        <v>12</v>
      </c>
      <c r="O16" s="84">
        <f t="shared" si="1"/>
        <v>1</v>
      </c>
    </row>
    <row r="17" spans="1:15" ht="15" x14ac:dyDescent="0.2">
      <c r="A17" s="62" t="str">
        <f t="shared" si="0"/>
        <v>PC80Brenna CookAnother Zero</v>
      </c>
      <c r="B17" t="s">
        <v>75</v>
      </c>
      <c r="C17" t="s">
        <v>803</v>
      </c>
      <c r="D17" t="s">
        <v>804</v>
      </c>
      <c r="E17" t="s">
        <v>805</v>
      </c>
      <c r="F17" t="s">
        <v>806</v>
      </c>
      <c r="G17" t="s">
        <v>727</v>
      </c>
      <c r="H17" t="s">
        <v>807</v>
      </c>
      <c r="I17" t="s">
        <v>727</v>
      </c>
      <c r="J17" t="s">
        <v>727</v>
      </c>
      <c r="K17" t="s">
        <v>808</v>
      </c>
      <c r="L17" t="s">
        <v>809</v>
      </c>
      <c r="M17" t="s">
        <v>730</v>
      </c>
      <c r="N17" s="86">
        <v>13</v>
      </c>
      <c r="O17" s="84">
        <f t="shared" si="1"/>
        <v>1</v>
      </c>
    </row>
    <row r="18" spans="1:15" ht="15" x14ac:dyDescent="0.2">
      <c r="A18" s="62" t="str">
        <f t="shared" si="0"/>
        <v>PC80Kaitlyn BrownJoshua Brook Chase Me Charlie</v>
      </c>
      <c r="B18" t="s">
        <v>75</v>
      </c>
      <c r="C18" t="s">
        <v>810</v>
      </c>
      <c r="D18" t="s">
        <v>90</v>
      </c>
      <c r="E18" t="s">
        <v>91</v>
      </c>
      <c r="F18" t="s">
        <v>811</v>
      </c>
      <c r="G18" t="s">
        <v>727</v>
      </c>
      <c r="H18" t="s">
        <v>789</v>
      </c>
      <c r="I18" t="s">
        <v>727</v>
      </c>
      <c r="J18" t="s">
        <v>727</v>
      </c>
      <c r="K18" t="s">
        <v>812</v>
      </c>
      <c r="L18" t="s">
        <v>813</v>
      </c>
      <c r="M18" t="s">
        <v>730</v>
      </c>
      <c r="N18" s="86">
        <v>14</v>
      </c>
      <c r="O18" s="84">
        <f t="shared" si="1"/>
        <v>1</v>
      </c>
    </row>
    <row r="19" spans="1:15" ht="15" x14ac:dyDescent="0.2">
      <c r="A19" s="62" t="str">
        <f t="shared" si="0"/>
        <v>PC80Amber RobertsonHoffman’s Lexi</v>
      </c>
      <c r="B19" t="s">
        <v>75</v>
      </c>
      <c r="C19" t="s">
        <v>814</v>
      </c>
      <c r="D19" t="s">
        <v>815</v>
      </c>
      <c r="E19" s="82" t="s">
        <v>816</v>
      </c>
      <c r="F19" t="s">
        <v>745</v>
      </c>
      <c r="G19" t="s">
        <v>727</v>
      </c>
      <c r="H19" t="s">
        <v>727</v>
      </c>
      <c r="I19" t="s">
        <v>743</v>
      </c>
      <c r="J19" t="s">
        <v>727</v>
      </c>
      <c r="K19" t="s">
        <v>817</v>
      </c>
      <c r="L19" t="s">
        <v>818</v>
      </c>
      <c r="M19" t="s">
        <v>730</v>
      </c>
      <c r="N19" s="86">
        <v>15</v>
      </c>
      <c r="O19" s="84">
        <f t="shared" si="1"/>
        <v>1</v>
      </c>
    </row>
    <row r="20" spans="1:15" ht="15" x14ac:dyDescent="0.2">
      <c r="A20" s="62" t="str">
        <f t="shared" si="0"/>
        <v>PC80Sarah CarterCasey</v>
      </c>
      <c r="B20" t="s">
        <v>75</v>
      </c>
      <c r="C20" t="s">
        <v>819</v>
      </c>
      <c r="D20" t="s">
        <v>87</v>
      </c>
      <c r="E20" t="s">
        <v>88</v>
      </c>
      <c r="F20" t="s">
        <v>820</v>
      </c>
      <c r="G20" t="s">
        <v>727</v>
      </c>
      <c r="H20" t="s">
        <v>821</v>
      </c>
      <c r="I20" t="s">
        <v>727</v>
      </c>
      <c r="J20" t="s">
        <v>727</v>
      </c>
      <c r="K20" t="s">
        <v>822</v>
      </c>
      <c r="L20" t="s">
        <v>823</v>
      </c>
      <c r="M20" t="s">
        <v>730</v>
      </c>
      <c r="N20" s="86">
        <v>16</v>
      </c>
      <c r="O20" s="84">
        <f t="shared" si="1"/>
        <v>1</v>
      </c>
    </row>
    <row r="21" spans="1:15" ht="15" x14ac:dyDescent="0.2">
      <c r="A21" s="62" t="str">
        <f t="shared" si="0"/>
        <v>PC80Gabrielle HouseHalo</v>
      </c>
      <c r="B21" t="s">
        <v>75</v>
      </c>
      <c r="C21" t="s">
        <v>824</v>
      </c>
      <c r="D21" t="s">
        <v>825</v>
      </c>
      <c r="E21" t="s">
        <v>663</v>
      </c>
      <c r="F21" t="s">
        <v>826</v>
      </c>
      <c r="G21" t="s">
        <v>727</v>
      </c>
      <c r="H21" t="s">
        <v>827</v>
      </c>
      <c r="I21" t="s">
        <v>729</v>
      </c>
      <c r="J21" t="s">
        <v>727</v>
      </c>
      <c r="K21" t="s">
        <v>828</v>
      </c>
      <c r="L21" t="s">
        <v>829</v>
      </c>
      <c r="M21" t="s">
        <v>730</v>
      </c>
      <c r="N21" s="86">
        <v>17</v>
      </c>
      <c r="O21" s="84">
        <f t="shared" si="1"/>
        <v>1</v>
      </c>
    </row>
    <row r="22" spans="1:15" ht="15" x14ac:dyDescent="0.2">
      <c r="A22" s="62" t="str">
        <f t="shared" si="0"/>
        <v>PC80Grace FlanneryPapa's Surprise</v>
      </c>
      <c r="B22" t="s">
        <v>75</v>
      </c>
      <c r="C22" t="s">
        <v>830</v>
      </c>
      <c r="D22" t="s">
        <v>831</v>
      </c>
      <c r="E22" t="s">
        <v>832</v>
      </c>
      <c r="F22" t="s">
        <v>833</v>
      </c>
      <c r="G22" t="s">
        <v>727</v>
      </c>
      <c r="H22" t="s">
        <v>834</v>
      </c>
      <c r="I22" t="s">
        <v>727</v>
      </c>
      <c r="J22" t="s">
        <v>727</v>
      </c>
      <c r="K22" t="s">
        <v>835</v>
      </c>
      <c r="L22" t="s">
        <v>836</v>
      </c>
      <c r="M22" t="s">
        <v>730</v>
      </c>
      <c r="N22" s="86">
        <v>18</v>
      </c>
      <c r="O22" s="84">
        <f t="shared" si="1"/>
        <v>1</v>
      </c>
    </row>
    <row r="23" spans="1:15" ht="15" x14ac:dyDescent="0.2">
      <c r="A23" s="62" t="str">
        <f t="shared" si="0"/>
        <v>PC80Emily BillingCarmen Court</v>
      </c>
      <c r="B23" t="s">
        <v>75</v>
      </c>
      <c r="C23" t="s">
        <v>837</v>
      </c>
      <c r="D23" t="s">
        <v>838</v>
      </c>
      <c r="E23" t="s">
        <v>839</v>
      </c>
      <c r="F23" t="s">
        <v>840</v>
      </c>
      <c r="G23" t="s">
        <v>727</v>
      </c>
      <c r="H23" t="s">
        <v>841</v>
      </c>
      <c r="I23" t="s">
        <v>727</v>
      </c>
      <c r="J23" t="s">
        <v>727</v>
      </c>
      <c r="K23" t="s">
        <v>842</v>
      </c>
      <c r="L23" t="s">
        <v>843</v>
      </c>
      <c r="M23" t="s">
        <v>730</v>
      </c>
      <c r="N23" s="86">
        <v>19</v>
      </c>
      <c r="O23" s="84">
        <f t="shared" si="1"/>
        <v>1</v>
      </c>
    </row>
    <row r="24" spans="1:15" ht="15" x14ac:dyDescent="0.2">
      <c r="A24" s="62" t="str">
        <f t="shared" si="0"/>
        <v>PC80Jessica NapperQC Percival</v>
      </c>
      <c r="B24" t="s">
        <v>75</v>
      </c>
      <c r="C24" t="s">
        <v>844</v>
      </c>
      <c r="D24" t="s">
        <v>696</v>
      </c>
      <c r="E24" t="s">
        <v>845</v>
      </c>
      <c r="F24" t="s">
        <v>777</v>
      </c>
      <c r="G24" t="s">
        <v>727</v>
      </c>
      <c r="H24" t="s">
        <v>846</v>
      </c>
      <c r="I24" t="s">
        <v>727</v>
      </c>
      <c r="J24" t="s">
        <v>727</v>
      </c>
      <c r="K24" t="s">
        <v>847</v>
      </c>
      <c r="L24" t="s">
        <v>848</v>
      </c>
      <c r="M24" t="s">
        <v>730</v>
      </c>
      <c r="N24" s="86">
        <v>20</v>
      </c>
      <c r="O24" s="84">
        <f t="shared" si="1"/>
        <v>1</v>
      </c>
    </row>
    <row r="25" spans="1:15" ht="15" x14ac:dyDescent="0.2">
      <c r="A25" s="62" t="str">
        <f t="shared" si="0"/>
        <v>PC80Taiah CurtisJus Poppin</v>
      </c>
      <c r="B25" t="s">
        <v>75</v>
      </c>
      <c r="C25" t="s">
        <v>849</v>
      </c>
      <c r="D25" t="s">
        <v>322</v>
      </c>
      <c r="E25" t="s">
        <v>368</v>
      </c>
      <c r="F25" t="s">
        <v>850</v>
      </c>
      <c r="G25" t="s">
        <v>727</v>
      </c>
      <c r="H25" t="s">
        <v>851</v>
      </c>
      <c r="I25" t="s">
        <v>743</v>
      </c>
      <c r="J25" t="s">
        <v>727</v>
      </c>
      <c r="K25" t="s">
        <v>852</v>
      </c>
      <c r="L25" t="s">
        <v>853</v>
      </c>
      <c r="M25" t="s">
        <v>730</v>
      </c>
      <c r="N25" s="86">
        <v>21</v>
      </c>
      <c r="O25" s="84">
        <f t="shared" si="1"/>
        <v>1</v>
      </c>
    </row>
    <row r="26" spans="1:15" ht="15" x14ac:dyDescent="0.2">
      <c r="A26" s="62" t="str">
        <f t="shared" si="0"/>
        <v>PC80Ruby WeightmanCapote</v>
      </c>
      <c r="B26" t="s">
        <v>75</v>
      </c>
      <c r="C26" t="s">
        <v>854</v>
      </c>
      <c r="D26" t="s">
        <v>855</v>
      </c>
      <c r="E26" t="s">
        <v>856</v>
      </c>
      <c r="F26" t="s">
        <v>777</v>
      </c>
      <c r="G26" t="s">
        <v>848</v>
      </c>
      <c r="H26" t="s">
        <v>857</v>
      </c>
      <c r="I26" t="s">
        <v>743</v>
      </c>
      <c r="J26" t="s">
        <v>727</v>
      </c>
      <c r="K26" t="s">
        <v>858</v>
      </c>
      <c r="L26" t="s">
        <v>859</v>
      </c>
      <c r="M26" t="s">
        <v>730</v>
      </c>
      <c r="N26" s="86">
        <v>22</v>
      </c>
      <c r="O26" s="84">
        <f t="shared" si="1"/>
        <v>1</v>
      </c>
    </row>
    <row r="27" spans="1:15" ht="15" x14ac:dyDescent="0.2">
      <c r="A27" s="62" t="str">
        <f t="shared" si="0"/>
        <v>PC80Ameliah DolanSerenity Park Calais</v>
      </c>
      <c r="B27" t="s">
        <v>75</v>
      </c>
      <c r="C27" t="s">
        <v>860</v>
      </c>
      <c r="D27" t="s">
        <v>40</v>
      </c>
      <c r="E27" t="s">
        <v>134</v>
      </c>
      <c r="F27" t="s">
        <v>861</v>
      </c>
      <c r="G27" t="s">
        <v>862</v>
      </c>
      <c r="H27" t="s">
        <v>863</v>
      </c>
      <c r="I27" t="s">
        <v>823</v>
      </c>
      <c r="J27" t="s">
        <v>727</v>
      </c>
      <c r="K27" t="s">
        <v>864</v>
      </c>
      <c r="L27" t="s">
        <v>865</v>
      </c>
      <c r="M27" t="s">
        <v>730</v>
      </c>
      <c r="N27" s="86">
        <v>23</v>
      </c>
      <c r="O27" s="84">
        <f t="shared" si="1"/>
        <v>1</v>
      </c>
    </row>
    <row r="28" spans="1:15" ht="15" x14ac:dyDescent="0.2">
      <c r="A28" s="62" t="str">
        <f t="shared" si="0"/>
        <v>PC80Alexandra FlanneryPapa’s Hope</v>
      </c>
      <c r="B28" t="s">
        <v>75</v>
      </c>
      <c r="C28" t="s">
        <v>866</v>
      </c>
      <c r="D28" t="s">
        <v>867</v>
      </c>
      <c r="E28" t="s">
        <v>868</v>
      </c>
      <c r="F28" t="s">
        <v>826</v>
      </c>
      <c r="G28" t="s">
        <v>869</v>
      </c>
      <c r="H28" t="s">
        <v>730</v>
      </c>
      <c r="I28" t="s">
        <v>730</v>
      </c>
      <c r="J28" t="s">
        <v>730</v>
      </c>
      <c r="K28" t="s">
        <v>730</v>
      </c>
      <c r="L28" t="s">
        <v>730</v>
      </c>
      <c r="M28" t="s">
        <v>870</v>
      </c>
      <c r="N28" s="86">
        <v>0</v>
      </c>
      <c r="O28" s="84">
        <f t="shared" si="1"/>
        <v>0</v>
      </c>
    </row>
    <row r="29" spans="1:15" ht="15" x14ac:dyDescent="0.2">
      <c r="A29" s="62" t="str">
        <f t="shared" si="0"/>
        <v>PC80Olivia WilliamsHappyvale Flynn Ryder</v>
      </c>
      <c r="B29" t="s">
        <v>75</v>
      </c>
      <c r="C29" t="s">
        <v>871</v>
      </c>
      <c r="D29" t="s">
        <v>872</v>
      </c>
      <c r="E29" t="s">
        <v>873</v>
      </c>
      <c r="F29" t="s">
        <v>745</v>
      </c>
      <c r="G29" t="s">
        <v>874</v>
      </c>
      <c r="H29" t="s">
        <v>841</v>
      </c>
      <c r="I29" t="s">
        <v>875</v>
      </c>
      <c r="J29" t="s">
        <v>730</v>
      </c>
      <c r="K29" t="s">
        <v>730</v>
      </c>
      <c r="L29" t="s">
        <v>730</v>
      </c>
      <c r="M29" t="s">
        <v>876</v>
      </c>
      <c r="N29" s="86">
        <v>0</v>
      </c>
      <c r="O29" s="84">
        <f t="shared" si="1"/>
        <v>0</v>
      </c>
    </row>
    <row r="30" spans="1:15" ht="15" x14ac:dyDescent="0.2">
      <c r="A30" s="62" t="str">
        <f t="shared" si="0"/>
        <v>PC80Blake AcacioLakeview Farm Heletex</v>
      </c>
      <c r="B30" t="s">
        <v>75</v>
      </c>
      <c r="C30" t="s">
        <v>877</v>
      </c>
      <c r="D30" t="s">
        <v>878</v>
      </c>
      <c r="E30" t="s">
        <v>879</v>
      </c>
      <c r="F30" t="s">
        <v>799</v>
      </c>
      <c r="G30" t="s">
        <v>880</v>
      </c>
      <c r="H30" t="s">
        <v>730</v>
      </c>
      <c r="I30" t="s">
        <v>730</v>
      </c>
      <c r="J30" t="s">
        <v>730</v>
      </c>
      <c r="K30" t="s">
        <v>730</v>
      </c>
      <c r="L30" t="s">
        <v>730</v>
      </c>
      <c r="M30" t="s">
        <v>881</v>
      </c>
      <c r="N30" s="86">
        <v>0</v>
      </c>
      <c r="O30" s="84">
        <f t="shared" si="1"/>
        <v>0</v>
      </c>
    </row>
    <row r="31" spans="1:15" ht="15" x14ac:dyDescent="0.2">
      <c r="A31" s="62" t="str">
        <f t="shared" si="0"/>
        <v>PC80Grace BillingMav</v>
      </c>
      <c r="B31" t="s">
        <v>75</v>
      </c>
      <c r="C31" t="s">
        <v>882</v>
      </c>
      <c r="D31" t="s">
        <v>883</v>
      </c>
      <c r="E31" t="s">
        <v>884</v>
      </c>
      <c r="F31" t="s">
        <v>861</v>
      </c>
      <c r="G31" t="s">
        <v>727</v>
      </c>
      <c r="H31" t="s">
        <v>857</v>
      </c>
      <c r="I31" t="s">
        <v>885</v>
      </c>
      <c r="J31" t="s">
        <v>730</v>
      </c>
      <c r="K31" t="s">
        <v>730</v>
      </c>
      <c r="L31" t="s">
        <v>730</v>
      </c>
      <c r="M31" t="s">
        <v>886</v>
      </c>
      <c r="N31" s="86">
        <v>0</v>
      </c>
      <c r="O31" s="84">
        <f t="shared" si="1"/>
        <v>0</v>
      </c>
    </row>
    <row r="32" spans="1:15" ht="15" x14ac:dyDescent="0.2">
      <c r="A32" s="62" t="str">
        <f t="shared" si="0"/>
        <v>PC80Claudia FeltonAnjara Park Titania</v>
      </c>
      <c r="B32" t="s">
        <v>75</v>
      </c>
      <c r="C32" t="s">
        <v>887</v>
      </c>
      <c r="D32" t="s">
        <v>888</v>
      </c>
      <c r="E32" t="s">
        <v>889</v>
      </c>
      <c r="F32" t="s">
        <v>786</v>
      </c>
      <c r="G32" t="s">
        <v>761</v>
      </c>
      <c r="H32" t="s">
        <v>730</v>
      </c>
      <c r="I32" t="s">
        <v>730</v>
      </c>
      <c r="J32" t="s">
        <v>730</v>
      </c>
      <c r="K32" t="s">
        <v>730</v>
      </c>
      <c r="L32" t="s">
        <v>730</v>
      </c>
      <c r="M32" t="s">
        <v>499</v>
      </c>
      <c r="N32" s="86">
        <v>0</v>
      </c>
      <c r="O32" s="84">
        <f t="shared" si="1"/>
        <v>0</v>
      </c>
    </row>
    <row r="33" spans="1:17" ht="15" x14ac:dyDescent="0.2">
      <c r="A33" s="62" t="str">
        <f t="shared" si="0"/>
        <v>PC65Rebecca SuvaljkoSP Obsession</v>
      </c>
      <c r="B33" s="81" t="s">
        <v>138</v>
      </c>
      <c r="C33" s="81" t="s">
        <v>890</v>
      </c>
      <c r="D33" s="81" t="s">
        <v>159</v>
      </c>
      <c r="E33" s="81" t="s">
        <v>891</v>
      </c>
      <c r="F33" s="81" t="s">
        <v>892</v>
      </c>
      <c r="G33" s="81" t="s">
        <v>727</v>
      </c>
      <c r="H33" s="81" t="s">
        <v>727</v>
      </c>
      <c r="I33" s="81" t="s">
        <v>727</v>
      </c>
      <c r="J33" s="81" t="s">
        <v>893</v>
      </c>
      <c r="K33" s="81" t="s">
        <v>894</v>
      </c>
      <c r="L33" s="81" t="s">
        <v>728</v>
      </c>
      <c r="M33" s="81" t="s">
        <v>730</v>
      </c>
      <c r="N33" s="87">
        <v>1</v>
      </c>
      <c r="O33" s="84">
        <f t="shared" si="1"/>
        <v>7</v>
      </c>
      <c r="P33" s="81"/>
      <c r="Q33" s="81"/>
    </row>
    <row r="34" spans="1:17" ht="15" x14ac:dyDescent="0.2">
      <c r="A34" s="62" t="str">
        <f t="shared" si="0"/>
        <v>PC65Eleanor HattonKingstown Fantasia</v>
      </c>
      <c r="B34" t="s">
        <v>138</v>
      </c>
      <c r="C34" t="s">
        <v>895</v>
      </c>
      <c r="D34" t="s">
        <v>896</v>
      </c>
      <c r="E34" t="s">
        <v>897</v>
      </c>
      <c r="F34" t="s">
        <v>898</v>
      </c>
      <c r="G34" t="s">
        <v>727</v>
      </c>
      <c r="H34" t="s">
        <v>727</v>
      </c>
      <c r="I34" t="s">
        <v>727</v>
      </c>
      <c r="J34" t="s">
        <v>727</v>
      </c>
      <c r="K34" t="s">
        <v>898</v>
      </c>
      <c r="L34" t="s">
        <v>733</v>
      </c>
      <c r="M34" t="s">
        <v>730</v>
      </c>
      <c r="N34" s="86">
        <v>2</v>
      </c>
      <c r="O34" s="84">
        <f t="shared" si="1"/>
        <v>6</v>
      </c>
    </row>
    <row r="35" spans="1:17" ht="15" x14ac:dyDescent="0.2">
      <c r="A35" s="62" t="str">
        <f t="shared" si="0"/>
        <v>PC65Krystina BerceneMiss Polly Pocket</v>
      </c>
      <c r="B35" t="s">
        <v>138</v>
      </c>
      <c r="C35" t="s">
        <v>899</v>
      </c>
      <c r="D35" t="s">
        <v>900</v>
      </c>
      <c r="E35" t="s">
        <v>230</v>
      </c>
      <c r="F35" t="s">
        <v>901</v>
      </c>
      <c r="G35" t="s">
        <v>727</v>
      </c>
      <c r="H35" t="s">
        <v>727</v>
      </c>
      <c r="I35" t="s">
        <v>727</v>
      </c>
      <c r="J35" t="s">
        <v>727</v>
      </c>
      <c r="K35" t="s">
        <v>901</v>
      </c>
      <c r="L35" t="s">
        <v>738</v>
      </c>
      <c r="M35" t="s">
        <v>730</v>
      </c>
      <c r="N35" s="86">
        <v>3</v>
      </c>
      <c r="O35" s="84">
        <f t="shared" si="1"/>
        <v>5</v>
      </c>
    </row>
    <row r="36" spans="1:17" ht="15" x14ac:dyDescent="0.2">
      <c r="A36" s="62" t="str">
        <f t="shared" si="0"/>
        <v>PC65Josie FeltonSilkwood Golden Ties</v>
      </c>
      <c r="B36" t="s">
        <v>138</v>
      </c>
      <c r="C36" t="s">
        <v>902</v>
      </c>
      <c r="D36" t="s">
        <v>903</v>
      </c>
      <c r="E36" t="s">
        <v>904</v>
      </c>
      <c r="F36" t="s">
        <v>905</v>
      </c>
      <c r="G36" t="s">
        <v>727</v>
      </c>
      <c r="H36" t="s">
        <v>863</v>
      </c>
      <c r="I36" t="s">
        <v>727</v>
      </c>
      <c r="J36" t="s">
        <v>727</v>
      </c>
      <c r="K36" t="s">
        <v>737</v>
      </c>
      <c r="L36" t="s">
        <v>743</v>
      </c>
      <c r="M36" t="s">
        <v>730</v>
      </c>
      <c r="N36" s="86">
        <v>4</v>
      </c>
      <c r="O36" s="84">
        <f t="shared" si="1"/>
        <v>4</v>
      </c>
    </row>
    <row r="37" spans="1:17" ht="15" x14ac:dyDescent="0.2">
      <c r="A37" s="62" t="str">
        <f t="shared" si="0"/>
        <v>PC65Jessica MasonNemuriko Thunderstruck</v>
      </c>
      <c r="B37" t="s">
        <v>138</v>
      </c>
      <c r="C37" t="s">
        <v>906</v>
      </c>
      <c r="D37" t="s">
        <v>689</v>
      </c>
      <c r="E37" t="s">
        <v>907</v>
      </c>
      <c r="F37" t="s">
        <v>796</v>
      </c>
      <c r="G37" t="s">
        <v>727</v>
      </c>
      <c r="H37" t="s">
        <v>727</v>
      </c>
      <c r="I37" t="s">
        <v>727</v>
      </c>
      <c r="J37" t="s">
        <v>727</v>
      </c>
      <c r="K37" t="s">
        <v>796</v>
      </c>
      <c r="L37" t="s">
        <v>746</v>
      </c>
      <c r="M37" t="s">
        <v>730</v>
      </c>
      <c r="N37" s="86">
        <v>5</v>
      </c>
      <c r="O37" s="84">
        <f t="shared" si="1"/>
        <v>3</v>
      </c>
    </row>
    <row r="38" spans="1:17" ht="15" x14ac:dyDescent="0.2">
      <c r="A38" s="62" t="str">
        <f t="shared" si="0"/>
        <v>PC65Kirby BrooksThorne Park Broadway</v>
      </c>
      <c r="B38" t="s">
        <v>138</v>
      </c>
      <c r="C38" t="s">
        <v>908</v>
      </c>
      <c r="D38" t="s">
        <v>651</v>
      </c>
      <c r="E38" t="s">
        <v>190</v>
      </c>
      <c r="F38" t="s">
        <v>909</v>
      </c>
      <c r="G38" t="s">
        <v>727</v>
      </c>
      <c r="H38" t="s">
        <v>910</v>
      </c>
      <c r="I38" t="s">
        <v>727</v>
      </c>
      <c r="J38" t="s">
        <v>727</v>
      </c>
      <c r="K38" t="s">
        <v>833</v>
      </c>
      <c r="L38" t="s">
        <v>750</v>
      </c>
      <c r="M38" t="s">
        <v>911</v>
      </c>
      <c r="N38" s="86">
        <v>6</v>
      </c>
      <c r="O38" s="84">
        <f t="shared" si="1"/>
        <v>2</v>
      </c>
    </row>
    <row r="39" spans="1:17" ht="15" x14ac:dyDescent="0.2">
      <c r="A39" s="62" t="str">
        <f t="shared" si="0"/>
        <v>PC65Caitlin GodfreyTreelea Tribal Prince</v>
      </c>
      <c r="B39" t="s">
        <v>138</v>
      </c>
      <c r="C39" t="s">
        <v>912</v>
      </c>
      <c r="D39" t="s">
        <v>913</v>
      </c>
      <c r="E39" t="s">
        <v>914</v>
      </c>
      <c r="F39" t="s">
        <v>732</v>
      </c>
      <c r="G39" t="s">
        <v>727</v>
      </c>
      <c r="H39" t="s">
        <v>789</v>
      </c>
      <c r="I39" t="s">
        <v>727</v>
      </c>
      <c r="J39" t="s">
        <v>727</v>
      </c>
      <c r="K39" t="s">
        <v>915</v>
      </c>
      <c r="L39" t="s">
        <v>756</v>
      </c>
      <c r="M39" t="s">
        <v>916</v>
      </c>
      <c r="N39" s="86">
        <v>7</v>
      </c>
      <c r="O39" s="84">
        <f t="shared" si="1"/>
        <v>1</v>
      </c>
    </row>
    <row r="40" spans="1:17" ht="15" x14ac:dyDescent="0.2">
      <c r="A40" s="62" t="str">
        <f t="shared" si="0"/>
        <v>PC65Zarli CurtisProtectable</v>
      </c>
      <c r="B40" t="s">
        <v>138</v>
      </c>
      <c r="C40" t="s">
        <v>917</v>
      </c>
      <c r="D40" t="s">
        <v>356</v>
      </c>
      <c r="E40" t="s">
        <v>357</v>
      </c>
      <c r="F40" t="s">
        <v>918</v>
      </c>
      <c r="G40" t="s">
        <v>727</v>
      </c>
      <c r="H40" t="s">
        <v>727</v>
      </c>
      <c r="I40" t="s">
        <v>743</v>
      </c>
      <c r="J40" t="s">
        <v>727</v>
      </c>
      <c r="K40" t="s">
        <v>919</v>
      </c>
      <c r="L40" t="s">
        <v>729</v>
      </c>
      <c r="M40" t="s">
        <v>730</v>
      </c>
      <c r="N40" s="86">
        <v>8</v>
      </c>
      <c r="O40" s="84">
        <f t="shared" si="1"/>
        <v>1</v>
      </c>
    </row>
    <row r="41" spans="1:17" ht="15" x14ac:dyDescent="0.2">
      <c r="A41" s="62" t="str">
        <f t="shared" si="0"/>
        <v>PC65Siena StasiwPaintworx</v>
      </c>
      <c r="B41" t="s">
        <v>138</v>
      </c>
      <c r="C41" t="s">
        <v>920</v>
      </c>
      <c r="D41" t="s">
        <v>921</v>
      </c>
      <c r="E41" t="s">
        <v>922</v>
      </c>
      <c r="F41" t="s">
        <v>918</v>
      </c>
      <c r="G41" t="s">
        <v>727</v>
      </c>
      <c r="H41" t="s">
        <v>923</v>
      </c>
      <c r="I41" t="s">
        <v>743</v>
      </c>
      <c r="J41" t="s">
        <v>727</v>
      </c>
      <c r="K41" t="s">
        <v>924</v>
      </c>
      <c r="L41" t="s">
        <v>793</v>
      </c>
      <c r="M41" t="s">
        <v>730</v>
      </c>
      <c r="N41" s="86">
        <v>9</v>
      </c>
      <c r="O41" s="84">
        <f t="shared" si="1"/>
        <v>1</v>
      </c>
    </row>
    <row r="42" spans="1:17" ht="15" x14ac:dyDescent="0.2">
      <c r="A42" s="62" t="str">
        <f t="shared" si="0"/>
        <v>PC65Charli HolmesJudaroo Houston</v>
      </c>
      <c r="B42" t="s">
        <v>138</v>
      </c>
      <c r="C42" t="s">
        <v>925</v>
      </c>
      <c r="D42" t="s">
        <v>535</v>
      </c>
      <c r="E42" t="s">
        <v>222</v>
      </c>
      <c r="F42" t="s">
        <v>926</v>
      </c>
      <c r="G42" t="s">
        <v>727</v>
      </c>
      <c r="H42" t="s">
        <v>927</v>
      </c>
      <c r="I42" t="s">
        <v>727</v>
      </c>
      <c r="J42" t="s">
        <v>727</v>
      </c>
      <c r="K42" t="s">
        <v>928</v>
      </c>
      <c r="L42" t="s">
        <v>797</v>
      </c>
      <c r="M42" t="s">
        <v>929</v>
      </c>
      <c r="N42" s="86">
        <v>10</v>
      </c>
      <c r="O42" s="84">
        <f t="shared" si="1"/>
        <v>1</v>
      </c>
    </row>
    <row r="43" spans="1:17" ht="15" x14ac:dyDescent="0.2">
      <c r="A43" s="62" t="str">
        <f t="shared" si="0"/>
        <v>PC65Noah WoodyerJudaroo Love Bug</v>
      </c>
      <c r="B43" t="s">
        <v>138</v>
      </c>
      <c r="C43" t="s">
        <v>930</v>
      </c>
      <c r="D43" t="s">
        <v>290</v>
      </c>
      <c r="E43" t="s">
        <v>931</v>
      </c>
      <c r="F43" t="s">
        <v>796</v>
      </c>
      <c r="G43" t="s">
        <v>727</v>
      </c>
      <c r="H43" t="s">
        <v>932</v>
      </c>
      <c r="I43" t="s">
        <v>743</v>
      </c>
      <c r="J43" t="s">
        <v>727</v>
      </c>
      <c r="K43" t="s">
        <v>933</v>
      </c>
      <c r="L43" t="s">
        <v>800</v>
      </c>
      <c r="M43" t="s">
        <v>934</v>
      </c>
      <c r="N43" s="86">
        <v>11</v>
      </c>
      <c r="O43" s="84">
        <f t="shared" si="1"/>
        <v>1</v>
      </c>
    </row>
    <row r="44" spans="1:17" ht="15" x14ac:dyDescent="0.2">
      <c r="A44" s="62" t="str">
        <f t="shared" si="0"/>
        <v>PC65MacKenzie WallrodtRoman Gift</v>
      </c>
      <c r="B44" t="s">
        <v>138</v>
      </c>
      <c r="C44" t="s">
        <v>935</v>
      </c>
      <c r="D44" t="s">
        <v>936</v>
      </c>
      <c r="E44" t="s">
        <v>213</v>
      </c>
      <c r="F44" t="s">
        <v>833</v>
      </c>
      <c r="G44" t="s">
        <v>727</v>
      </c>
      <c r="H44" t="s">
        <v>937</v>
      </c>
      <c r="I44" t="s">
        <v>743</v>
      </c>
      <c r="J44" t="s">
        <v>893</v>
      </c>
      <c r="K44" t="s">
        <v>938</v>
      </c>
      <c r="L44" t="s">
        <v>748</v>
      </c>
      <c r="M44" t="s">
        <v>730</v>
      </c>
      <c r="N44" s="86">
        <v>12</v>
      </c>
      <c r="O44" s="84">
        <f t="shared" si="1"/>
        <v>1</v>
      </c>
    </row>
    <row r="45" spans="1:17" ht="15" x14ac:dyDescent="0.2">
      <c r="A45" s="62" t="str">
        <f t="shared" si="0"/>
        <v>PC65Chloe GibsonBoxer</v>
      </c>
      <c r="B45" t="s">
        <v>138</v>
      </c>
      <c r="C45" t="s">
        <v>939</v>
      </c>
      <c r="D45" t="s">
        <v>940</v>
      </c>
      <c r="E45" t="s">
        <v>941</v>
      </c>
      <c r="F45" t="s">
        <v>820</v>
      </c>
      <c r="G45" t="s">
        <v>848</v>
      </c>
      <c r="H45" t="s">
        <v>727</v>
      </c>
      <c r="I45" t="s">
        <v>727</v>
      </c>
      <c r="J45" t="s">
        <v>727</v>
      </c>
      <c r="K45" t="s">
        <v>942</v>
      </c>
      <c r="L45" t="s">
        <v>809</v>
      </c>
      <c r="M45" t="s">
        <v>730</v>
      </c>
      <c r="N45" s="86">
        <v>13</v>
      </c>
      <c r="O45" s="84">
        <f t="shared" si="1"/>
        <v>1</v>
      </c>
    </row>
    <row r="46" spans="1:17" ht="15" x14ac:dyDescent="0.2">
      <c r="A46" s="62" t="str">
        <f t="shared" si="0"/>
        <v>PC65Amy LockhartRich Rancher</v>
      </c>
      <c r="B46" t="s">
        <v>138</v>
      </c>
      <c r="C46" t="s">
        <v>943</v>
      </c>
      <c r="D46" t="s">
        <v>546</v>
      </c>
      <c r="E46" t="s">
        <v>210</v>
      </c>
      <c r="F46" t="s">
        <v>944</v>
      </c>
      <c r="G46" t="s">
        <v>727</v>
      </c>
      <c r="H46" t="s">
        <v>846</v>
      </c>
      <c r="I46" t="s">
        <v>727</v>
      </c>
      <c r="J46" t="s">
        <v>945</v>
      </c>
      <c r="K46" t="s">
        <v>946</v>
      </c>
      <c r="L46" t="s">
        <v>813</v>
      </c>
      <c r="M46" t="s">
        <v>730</v>
      </c>
      <c r="N46" s="86">
        <v>14</v>
      </c>
      <c r="O46" s="84">
        <f t="shared" si="1"/>
        <v>1</v>
      </c>
    </row>
    <row r="47" spans="1:17" ht="15" x14ac:dyDescent="0.2">
      <c r="A47" s="62" t="str">
        <f t="shared" si="0"/>
        <v>PC65Leah SorensenWendamar Merritt</v>
      </c>
      <c r="B47" t="s">
        <v>138</v>
      </c>
      <c r="C47" t="s">
        <v>947</v>
      </c>
      <c r="D47" t="s">
        <v>948</v>
      </c>
      <c r="E47" t="s">
        <v>646</v>
      </c>
      <c r="F47" t="s">
        <v>811</v>
      </c>
      <c r="G47" t="s">
        <v>727</v>
      </c>
      <c r="H47" t="s">
        <v>857</v>
      </c>
      <c r="I47" t="s">
        <v>727</v>
      </c>
      <c r="J47" t="s">
        <v>779</v>
      </c>
      <c r="K47" t="s">
        <v>949</v>
      </c>
      <c r="L47" t="s">
        <v>818</v>
      </c>
      <c r="M47" t="s">
        <v>730</v>
      </c>
      <c r="N47" s="86">
        <v>15</v>
      </c>
      <c r="O47" s="84">
        <f t="shared" si="1"/>
        <v>1</v>
      </c>
    </row>
    <row r="48" spans="1:17" ht="15" x14ac:dyDescent="0.2">
      <c r="A48" s="62" t="str">
        <f t="shared" si="0"/>
        <v>PC65Harriet WardLittle Asha</v>
      </c>
      <c r="B48" t="s">
        <v>138</v>
      </c>
      <c r="C48" t="s">
        <v>950</v>
      </c>
      <c r="D48" t="s">
        <v>951</v>
      </c>
      <c r="E48" t="s">
        <v>952</v>
      </c>
      <c r="F48" t="s">
        <v>773</v>
      </c>
      <c r="G48" t="s">
        <v>727</v>
      </c>
      <c r="H48" t="s">
        <v>953</v>
      </c>
      <c r="I48" t="s">
        <v>727</v>
      </c>
      <c r="J48" t="s">
        <v>954</v>
      </c>
      <c r="K48" t="s">
        <v>955</v>
      </c>
      <c r="L48" t="s">
        <v>823</v>
      </c>
      <c r="M48" t="s">
        <v>730</v>
      </c>
      <c r="N48" s="86">
        <v>16</v>
      </c>
      <c r="O48" s="84">
        <f t="shared" si="1"/>
        <v>1</v>
      </c>
    </row>
    <row r="49" spans="1:16" ht="15" x14ac:dyDescent="0.2">
      <c r="A49" s="62" t="str">
        <f t="shared" si="0"/>
        <v>PC65Indigo SmithBuddy</v>
      </c>
      <c r="B49" t="s">
        <v>138</v>
      </c>
      <c r="C49" t="s">
        <v>956</v>
      </c>
      <c r="D49" t="s">
        <v>957</v>
      </c>
      <c r="E49" t="s">
        <v>958</v>
      </c>
      <c r="F49" t="s">
        <v>959</v>
      </c>
      <c r="G49" t="s">
        <v>848</v>
      </c>
      <c r="H49" t="s">
        <v>932</v>
      </c>
      <c r="I49" t="s">
        <v>727</v>
      </c>
      <c r="J49" t="s">
        <v>727</v>
      </c>
      <c r="K49" t="s">
        <v>960</v>
      </c>
      <c r="L49" t="s">
        <v>829</v>
      </c>
      <c r="M49" t="s">
        <v>730</v>
      </c>
      <c r="N49" s="86">
        <v>17</v>
      </c>
      <c r="O49" s="84">
        <f t="shared" si="1"/>
        <v>1</v>
      </c>
    </row>
    <row r="50" spans="1:16" ht="15" x14ac:dyDescent="0.2">
      <c r="A50" s="62" t="str">
        <f t="shared" si="0"/>
        <v>PC65Isabella SpriggWeston Park Carolina</v>
      </c>
      <c r="B50" t="s">
        <v>138</v>
      </c>
      <c r="C50" t="s">
        <v>961</v>
      </c>
      <c r="D50" t="s">
        <v>962</v>
      </c>
      <c r="E50" t="s">
        <v>963</v>
      </c>
      <c r="F50" t="s">
        <v>926</v>
      </c>
      <c r="G50" t="s">
        <v>848</v>
      </c>
      <c r="H50" t="s">
        <v>964</v>
      </c>
      <c r="I50" t="s">
        <v>727</v>
      </c>
      <c r="J50" t="s">
        <v>727</v>
      </c>
      <c r="K50" t="s">
        <v>965</v>
      </c>
      <c r="L50" t="s">
        <v>836</v>
      </c>
      <c r="M50" t="s">
        <v>966</v>
      </c>
      <c r="N50" s="86">
        <v>18</v>
      </c>
      <c r="O50" s="84">
        <f t="shared" si="1"/>
        <v>1</v>
      </c>
    </row>
    <row r="51" spans="1:16" ht="15" x14ac:dyDescent="0.2">
      <c r="A51" s="62" t="str">
        <f t="shared" si="0"/>
        <v>PC65Holly BrimblecombeLurch Forward</v>
      </c>
      <c r="B51" t="s">
        <v>138</v>
      </c>
      <c r="C51" t="s">
        <v>967</v>
      </c>
      <c r="D51" t="s">
        <v>968</v>
      </c>
      <c r="E51" t="s">
        <v>969</v>
      </c>
      <c r="F51" t="s">
        <v>820</v>
      </c>
      <c r="G51" t="s">
        <v>848</v>
      </c>
      <c r="H51" t="s">
        <v>754</v>
      </c>
      <c r="I51" t="s">
        <v>727</v>
      </c>
      <c r="J51" t="s">
        <v>827</v>
      </c>
      <c r="K51" t="s">
        <v>970</v>
      </c>
      <c r="L51" t="s">
        <v>843</v>
      </c>
      <c r="M51" t="s">
        <v>730</v>
      </c>
      <c r="N51" s="86">
        <v>19</v>
      </c>
      <c r="O51" s="84">
        <f t="shared" si="1"/>
        <v>1</v>
      </c>
    </row>
    <row r="52" spans="1:16" ht="15" x14ac:dyDescent="0.2">
      <c r="A52" s="62" t="str">
        <f t="shared" si="0"/>
        <v>PC65Georgie UrkkoDreamer</v>
      </c>
      <c r="B52" t="s">
        <v>138</v>
      </c>
      <c r="C52" t="s">
        <v>971</v>
      </c>
      <c r="D52" t="s">
        <v>157</v>
      </c>
      <c r="E52" t="s">
        <v>972</v>
      </c>
      <c r="F52" t="s">
        <v>792</v>
      </c>
      <c r="G52" t="s">
        <v>848</v>
      </c>
      <c r="H52" t="s">
        <v>973</v>
      </c>
      <c r="I52" t="s">
        <v>727</v>
      </c>
      <c r="J52" t="s">
        <v>727</v>
      </c>
      <c r="K52" t="s">
        <v>974</v>
      </c>
      <c r="L52" t="s">
        <v>848</v>
      </c>
      <c r="M52" t="s">
        <v>730</v>
      </c>
      <c r="N52" s="86">
        <v>0</v>
      </c>
      <c r="O52" s="84">
        <f t="shared" si="1"/>
        <v>0</v>
      </c>
      <c r="P52" s="3" t="s">
        <v>1830</v>
      </c>
    </row>
    <row r="53" spans="1:16" ht="15" x14ac:dyDescent="0.2">
      <c r="A53" s="62" t="str">
        <f t="shared" si="0"/>
        <v>PC65Ella McCrumAsha</v>
      </c>
      <c r="B53" t="s">
        <v>138</v>
      </c>
      <c r="C53" t="s">
        <v>975</v>
      </c>
      <c r="D53" t="s">
        <v>682</v>
      </c>
      <c r="E53" t="s">
        <v>976</v>
      </c>
      <c r="F53" t="s">
        <v>732</v>
      </c>
      <c r="G53" t="s">
        <v>874</v>
      </c>
      <c r="H53" t="s">
        <v>727</v>
      </c>
      <c r="I53" t="s">
        <v>727</v>
      </c>
      <c r="J53" t="s">
        <v>727</v>
      </c>
      <c r="K53" t="s">
        <v>977</v>
      </c>
      <c r="L53" t="s">
        <v>853</v>
      </c>
      <c r="M53" t="s">
        <v>730</v>
      </c>
      <c r="N53" s="86">
        <v>21</v>
      </c>
      <c r="O53" s="84">
        <f t="shared" si="1"/>
        <v>1</v>
      </c>
    </row>
    <row r="54" spans="1:16" ht="15" x14ac:dyDescent="0.2">
      <c r="A54" s="62" t="str">
        <f t="shared" si="0"/>
        <v>PC65Jessica SmithLebonstern Alliance</v>
      </c>
      <c r="B54" t="s">
        <v>138</v>
      </c>
      <c r="C54" t="s">
        <v>978</v>
      </c>
      <c r="D54" t="s">
        <v>150</v>
      </c>
      <c r="E54" t="s">
        <v>151</v>
      </c>
      <c r="F54" t="s">
        <v>773</v>
      </c>
      <c r="G54" t="s">
        <v>874</v>
      </c>
      <c r="H54" t="s">
        <v>979</v>
      </c>
      <c r="I54" t="s">
        <v>727</v>
      </c>
      <c r="J54" t="s">
        <v>727</v>
      </c>
      <c r="K54" t="s">
        <v>980</v>
      </c>
      <c r="L54" t="s">
        <v>859</v>
      </c>
      <c r="M54" t="s">
        <v>730</v>
      </c>
      <c r="N54" s="86">
        <v>22</v>
      </c>
      <c r="O54" s="84">
        <f t="shared" si="1"/>
        <v>1</v>
      </c>
    </row>
    <row r="55" spans="1:16" ht="15" x14ac:dyDescent="0.2">
      <c r="A55" s="62" t="str">
        <f t="shared" si="0"/>
        <v>PC65Islay McGregorFlyer</v>
      </c>
      <c r="B55" t="s">
        <v>138</v>
      </c>
      <c r="C55" t="s">
        <v>981</v>
      </c>
      <c r="D55" t="s">
        <v>982</v>
      </c>
      <c r="E55" t="s">
        <v>983</v>
      </c>
      <c r="F55" t="s">
        <v>926</v>
      </c>
      <c r="G55" t="s">
        <v>874</v>
      </c>
      <c r="H55" t="s">
        <v>979</v>
      </c>
      <c r="I55" t="s">
        <v>727</v>
      </c>
      <c r="J55" t="s">
        <v>727</v>
      </c>
      <c r="K55" t="s">
        <v>984</v>
      </c>
      <c r="L55" t="s">
        <v>865</v>
      </c>
      <c r="M55" t="s">
        <v>730</v>
      </c>
      <c r="N55" s="86">
        <v>23</v>
      </c>
      <c r="O55" s="84">
        <f t="shared" si="1"/>
        <v>1</v>
      </c>
    </row>
    <row r="56" spans="1:16" ht="15" x14ac:dyDescent="0.2">
      <c r="A56" s="62" t="str">
        <f t="shared" si="0"/>
        <v>PC65Michaela De GraafFifi</v>
      </c>
      <c r="B56" t="s">
        <v>138</v>
      </c>
      <c r="C56" t="s">
        <v>985</v>
      </c>
      <c r="D56" t="s">
        <v>986</v>
      </c>
      <c r="E56" t="s">
        <v>987</v>
      </c>
      <c r="F56" t="s">
        <v>988</v>
      </c>
      <c r="G56" t="s">
        <v>874</v>
      </c>
      <c r="H56" t="s">
        <v>989</v>
      </c>
      <c r="I56" t="s">
        <v>743</v>
      </c>
      <c r="J56" t="s">
        <v>727</v>
      </c>
      <c r="K56" t="s">
        <v>990</v>
      </c>
      <c r="L56" t="s">
        <v>991</v>
      </c>
      <c r="M56" t="s">
        <v>730</v>
      </c>
      <c r="N56" s="86">
        <v>24</v>
      </c>
      <c r="O56" s="84">
        <f t="shared" si="1"/>
        <v>1</v>
      </c>
    </row>
    <row r="57" spans="1:16" ht="15" x14ac:dyDescent="0.2">
      <c r="A57" s="62" t="str">
        <f t="shared" si="0"/>
        <v>PC65Tanaya RadeckerChinnamon</v>
      </c>
      <c r="B57" t="s">
        <v>138</v>
      </c>
      <c r="C57" t="s">
        <v>992</v>
      </c>
      <c r="D57" t="s">
        <v>36</v>
      </c>
      <c r="E57" t="s">
        <v>993</v>
      </c>
      <c r="F57" t="s">
        <v>994</v>
      </c>
      <c r="G57" t="s">
        <v>995</v>
      </c>
      <c r="H57" t="s">
        <v>996</v>
      </c>
      <c r="I57" t="s">
        <v>727</v>
      </c>
      <c r="J57" t="s">
        <v>923</v>
      </c>
      <c r="K57" t="s">
        <v>997</v>
      </c>
      <c r="L57" t="s">
        <v>998</v>
      </c>
      <c r="M57" t="s">
        <v>730</v>
      </c>
      <c r="N57" s="86">
        <v>25</v>
      </c>
      <c r="O57" s="84">
        <f t="shared" si="1"/>
        <v>1</v>
      </c>
    </row>
    <row r="58" spans="1:16" ht="15" x14ac:dyDescent="0.2">
      <c r="A58" s="62" t="str">
        <f t="shared" si="0"/>
        <v>PC65Bella MacRiForestdew Calypso</v>
      </c>
      <c r="B58" t="s">
        <v>138</v>
      </c>
      <c r="C58" t="s">
        <v>999</v>
      </c>
      <c r="D58" t="s">
        <v>1000</v>
      </c>
      <c r="E58" t="s">
        <v>1001</v>
      </c>
      <c r="F58" t="s">
        <v>765</v>
      </c>
      <c r="G58" t="s">
        <v>730</v>
      </c>
      <c r="H58" t="s">
        <v>730</v>
      </c>
      <c r="I58" t="s">
        <v>1002</v>
      </c>
      <c r="J58" t="s">
        <v>730</v>
      </c>
      <c r="M58" t="s">
        <v>1003</v>
      </c>
      <c r="N58" s="86">
        <v>0</v>
      </c>
      <c r="O58" s="84">
        <f t="shared" si="1"/>
        <v>0</v>
      </c>
    </row>
    <row r="59" spans="1:16" ht="15" x14ac:dyDescent="0.2">
      <c r="A59" s="62" t="str">
        <f t="shared" si="0"/>
        <v>PC65Hannah StanleyEJ Lucy In The Sky</v>
      </c>
      <c r="B59" t="s">
        <v>138</v>
      </c>
      <c r="C59" t="s">
        <v>1004</v>
      </c>
      <c r="D59" t="s">
        <v>183</v>
      </c>
      <c r="E59" t="s">
        <v>1005</v>
      </c>
      <c r="F59" t="s">
        <v>745</v>
      </c>
      <c r="G59" t="s">
        <v>869</v>
      </c>
      <c r="H59" t="s">
        <v>730</v>
      </c>
      <c r="I59" t="s">
        <v>727</v>
      </c>
      <c r="J59" t="s">
        <v>727</v>
      </c>
      <c r="M59" t="s">
        <v>870</v>
      </c>
      <c r="N59" s="86">
        <v>0</v>
      </c>
      <c r="O59" s="84">
        <f t="shared" si="1"/>
        <v>0</v>
      </c>
    </row>
    <row r="60" spans="1:16" ht="15" x14ac:dyDescent="0.2">
      <c r="A60" s="62" t="str">
        <f t="shared" si="0"/>
        <v>PC65Kate CusickAmberwood Ridge Sabre</v>
      </c>
      <c r="B60" t="s">
        <v>138</v>
      </c>
      <c r="C60" t="s">
        <v>1006</v>
      </c>
      <c r="D60" t="s">
        <v>1007</v>
      </c>
      <c r="E60" t="s">
        <v>1008</v>
      </c>
      <c r="F60" t="s">
        <v>850</v>
      </c>
      <c r="G60" t="s">
        <v>1009</v>
      </c>
      <c r="H60" t="s">
        <v>730</v>
      </c>
      <c r="I60" t="s">
        <v>743</v>
      </c>
      <c r="J60" t="s">
        <v>1010</v>
      </c>
      <c r="M60" t="s">
        <v>1011</v>
      </c>
      <c r="N60" s="86">
        <v>0</v>
      </c>
      <c r="O60" s="84">
        <f t="shared" si="1"/>
        <v>0</v>
      </c>
    </row>
    <row r="61" spans="1:16" ht="15" x14ac:dyDescent="0.2">
      <c r="A61" s="62" t="str">
        <f t="shared" si="0"/>
        <v>PC65Amelia AddisonPercy</v>
      </c>
      <c r="B61" t="s">
        <v>138</v>
      </c>
      <c r="C61" t="s">
        <v>1012</v>
      </c>
      <c r="D61" t="s">
        <v>167</v>
      </c>
      <c r="E61" t="s">
        <v>697</v>
      </c>
      <c r="F61" t="s">
        <v>783</v>
      </c>
      <c r="G61" t="s">
        <v>1013</v>
      </c>
      <c r="H61" t="s">
        <v>1014</v>
      </c>
      <c r="I61" t="s">
        <v>727</v>
      </c>
      <c r="J61" t="s">
        <v>727</v>
      </c>
      <c r="M61" t="s">
        <v>1015</v>
      </c>
      <c r="N61" s="86">
        <v>0</v>
      </c>
      <c r="O61" s="84">
        <f t="shared" si="1"/>
        <v>0</v>
      </c>
    </row>
    <row r="62" spans="1:16" ht="15" x14ac:dyDescent="0.2">
      <c r="A62" s="62" t="str">
        <f t="shared" ref="A62:A98" si="2">CONCATENATE(B62,D62,E62)</f>
        <v>PC65Isabelle MillerLocke Lamora</v>
      </c>
      <c r="B62" t="s">
        <v>138</v>
      </c>
      <c r="C62" t="s">
        <v>1016</v>
      </c>
      <c r="D62" t="s">
        <v>187</v>
      </c>
      <c r="E62" t="s">
        <v>528</v>
      </c>
      <c r="F62" t="s">
        <v>1017</v>
      </c>
      <c r="G62" t="s">
        <v>1013</v>
      </c>
      <c r="H62" t="s">
        <v>727</v>
      </c>
      <c r="I62" t="s">
        <v>727</v>
      </c>
      <c r="J62" t="s">
        <v>727</v>
      </c>
      <c r="M62" s="83" t="s">
        <v>1018</v>
      </c>
      <c r="N62" s="86">
        <v>0</v>
      </c>
      <c r="O62" s="84">
        <f t="shared" ref="O62:O98" si="3">IF(N62=1,7,IF(N62=2,6,IF(N62=3,5,IF(N62=4,4,IF(N62=5,3,IF(N62=6,2,IF(N62&gt;=6,1,0)))))))</f>
        <v>0</v>
      </c>
      <c r="P62" s="83"/>
    </row>
    <row r="63" spans="1:16" ht="15" x14ac:dyDescent="0.2">
      <c r="A63" s="62" t="str">
        <f t="shared" si="2"/>
        <v>PC65Mair DaviesLillie</v>
      </c>
      <c r="B63" t="s">
        <v>138</v>
      </c>
      <c r="C63" t="s">
        <v>1019</v>
      </c>
      <c r="D63" t="s">
        <v>1020</v>
      </c>
      <c r="E63" t="s">
        <v>1021</v>
      </c>
      <c r="F63" t="s">
        <v>730</v>
      </c>
      <c r="G63" t="s">
        <v>880</v>
      </c>
      <c r="H63" t="s">
        <v>937</v>
      </c>
      <c r="I63" t="s">
        <v>743</v>
      </c>
      <c r="J63" t="s">
        <v>910</v>
      </c>
      <c r="M63" s="83" t="s">
        <v>1022</v>
      </c>
      <c r="N63" s="86">
        <v>0</v>
      </c>
      <c r="O63" s="84">
        <f t="shared" si="3"/>
        <v>0</v>
      </c>
      <c r="P63" s="83"/>
    </row>
    <row r="64" spans="1:16" ht="15" x14ac:dyDescent="0.2">
      <c r="A64" s="62" t="str">
        <f t="shared" si="2"/>
        <v>PC65Maggie HalfordLottie</v>
      </c>
      <c r="B64" t="s">
        <v>138</v>
      </c>
      <c r="C64" t="s">
        <v>1023</v>
      </c>
      <c r="D64" t="s">
        <v>1024</v>
      </c>
      <c r="E64" t="s">
        <v>1025</v>
      </c>
      <c r="F64" t="s">
        <v>1026</v>
      </c>
      <c r="G64" t="s">
        <v>761</v>
      </c>
      <c r="H64" t="s">
        <v>730</v>
      </c>
      <c r="I64" t="s">
        <v>727</v>
      </c>
      <c r="J64" t="s">
        <v>727</v>
      </c>
      <c r="M64" t="s">
        <v>1027</v>
      </c>
      <c r="N64" s="86">
        <v>0</v>
      </c>
      <c r="O64" s="84">
        <f t="shared" si="3"/>
        <v>0</v>
      </c>
    </row>
    <row r="65" spans="1:17" ht="15" x14ac:dyDescent="0.2">
      <c r="A65" s="62" t="str">
        <f t="shared" si="2"/>
        <v>PC65Amelia ElliottIndianna Summergold</v>
      </c>
      <c r="B65" t="s">
        <v>138</v>
      </c>
      <c r="C65" t="s">
        <v>1028</v>
      </c>
      <c r="D65" t="s">
        <v>1029</v>
      </c>
      <c r="E65" t="s">
        <v>1030</v>
      </c>
      <c r="F65" t="s">
        <v>826</v>
      </c>
      <c r="G65" t="s">
        <v>761</v>
      </c>
      <c r="H65" t="s">
        <v>730</v>
      </c>
      <c r="I65" t="s">
        <v>727</v>
      </c>
      <c r="J65" t="s">
        <v>727</v>
      </c>
      <c r="M65" t="s">
        <v>499</v>
      </c>
      <c r="N65" s="86">
        <v>0</v>
      </c>
      <c r="O65" s="84">
        <f t="shared" si="3"/>
        <v>0</v>
      </c>
    </row>
    <row r="66" spans="1:17" ht="15" x14ac:dyDescent="0.2">
      <c r="A66" s="62" t="str">
        <f t="shared" si="2"/>
        <v>PC45Lana ScullyBevanlee Gandalf</v>
      </c>
      <c r="B66" s="81" t="s">
        <v>246</v>
      </c>
      <c r="C66" s="81" t="s">
        <v>1031</v>
      </c>
      <c r="D66" s="81" t="s">
        <v>1032</v>
      </c>
      <c r="E66" s="81" t="s">
        <v>1033</v>
      </c>
      <c r="F66" s="81" t="s">
        <v>773</v>
      </c>
      <c r="G66" s="81" t="s">
        <v>727</v>
      </c>
      <c r="H66" s="81" t="s">
        <v>893</v>
      </c>
      <c r="I66" s="81" t="s">
        <v>727</v>
      </c>
      <c r="J66" s="81" t="s">
        <v>727</v>
      </c>
      <c r="K66" s="81" t="s">
        <v>1034</v>
      </c>
      <c r="L66" s="81" t="s">
        <v>728</v>
      </c>
      <c r="M66" s="81" t="s">
        <v>730</v>
      </c>
      <c r="N66" s="87">
        <v>1</v>
      </c>
      <c r="O66" s="84">
        <f t="shared" si="3"/>
        <v>7</v>
      </c>
      <c r="P66" s="81"/>
      <c r="Q66" s="81"/>
    </row>
    <row r="67" spans="1:17" ht="15" x14ac:dyDescent="0.2">
      <c r="A67" s="62" t="str">
        <f t="shared" si="2"/>
        <v>PC45Lyla ValuriKenda Park Eliza</v>
      </c>
      <c r="B67" t="s">
        <v>246</v>
      </c>
      <c r="C67" t="s">
        <v>1035</v>
      </c>
      <c r="D67" t="s">
        <v>1036</v>
      </c>
      <c r="E67" t="s">
        <v>1037</v>
      </c>
      <c r="F67" t="s">
        <v>833</v>
      </c>
      <c r="G67" t="s">
        <v>727</v>
      </c>
      <c r="H67" t="s">
        <v>893</v>
      </c>
      <c r="I67" t="s">
        <v>727</v>
      </c>
      <c r="J67" t="s">
        <v>727</v>
      </c>
      <c r="K67" t="s">
        <v>1038</v>
      </c>
      <c r="L67" t="s">
        <v>733</v>
      </c>
      <c r="M67" t="s">
        <v>1039</v>
      </c>
      <c r="N67" s="86">
        <v>2</v>
      </c>
      <c r="O67" s="84">
        <f t="shared" si="3"/>
        <v>6</v>
      </c>
      <c r="P67" s="3"/>
    </row>
    <row r="68" spans="1:17" ht="15" x14ac:dyDescent="0.2">
      <c r="A68" s="62" t="str">
        <f t="shared" si="2"/>
        <v>PC45Baylee JenkinsGem Park Tinkerbell</v>
      </c>
      <c r="B68" t="s">
        <v>246</v>
      </c>
      <c r="C68" t="s">
        <v>1040</v>
      </c>
      <c r="D68" t="s">
        <v>217</v>
      </c>
      <c r="E68" t="s">
        <v>218</v>
      </c>
      <c r="F68" t="s">
        <v>1041</v>
      </c>
      <c r="G68" t="s">
        <v>727</v>
      </c>
      <c r="H68" t="s">
        <v>727</v>
      </c>
      <c r="I68" t="s">
        <v>727</v>
      </c>
      <c r="J68" t="s">
        <v>727</v>
      </c>
      <c r="K68" t="s">
        <v>1041</v>
      </c>
      <c r="L68" t="s">
        <v>738</v>
      </c>
      <c r="M68" t="s">
        <v>1042</v>
      </c>
      <c r="N68" s="86">
        <v>3</v>
      </c>
      <c r="O68" s="84">
        <f t="shared" si="3"/>
        <v>5</v>
      </c>
    </row>
    <row r="69" spans="1:17" ht="15" x14ac:dyDescent="0.2">
      <c r="A69" s="62" t="str">
        <f t="shared" si="2"/>
        <v>PC45Halle SmithNelson</v>
      </c>
      <c r="B69" t="s">
        <v>246</v>
      </c>
      <c r="C69" t="s">
        <v>1043</v>
      </c>
      <c r="D69" t="s">
        <v>1044</v>
      </c>
      <c r="E69" t="s">
        <v>1045</v>
      </c>
      <c r="F69" t="s">
        <v>1046</v>
      </c>
      <c r="G69" t="s">
        <v>727</v>
      </c>
      <c r="H69" t="s">
        <v>910</v>
      </c>
      <c r="I69" t="s">
        <v>727</v>
      </c>
      <c r="J69" t="s">
        <v>727</v>
      </c>
      <c r="K69" t="s">
        <v>1041</v>
      </c>
      <c r="L69" t="s">
        <v>743</v>
      </c>
      <c r="M69" t="s">
        <v>911</v>
      </c>
      <c r="N69" s="86">
        <v>4</v>
      </c>
      <c r="O69" s="84">
        <f t="shared" si="3"/>
        <v>4</v>
      </c>
    </row>
    <row r="70" spans="1:17" ht="15" x14ac:dyDescent="0.2">
      <c r="A70" s="62" t="str">
        <f t="shared" si="2"/>
        <v>PC45Zara FindlayPassiona</v>
      </c>
      <c r="B70" t="s">
        <v>246</v>
      </c>
      <c r="C70" t="s">
        <v>1047</v>
      </c>
      <c r="D70" t="s">
        <v>1048</v>
      </c>
      <c r="E70" t="s">
        <v>1049</v>
      </c>
      <c r="F70" t="s">
        <v>792</v>
      </c>
      <c r="G70" t="s">
        <v>727</v>
      </c>
      <c r="H70" t="s">
        <v>727</v>
      </c>
      <c r="I70" t="s">
        <v>727</v>
      </c>
      <c r="J70" t="s">
        <v>727</v>
      </c>
      <c r="K70" t="s">
        <v>792</v>
      </c>
      <c r="L70" t="s">
        <v>746</v>
      </c>
      <c r="M70" t="s">
        <v>730</v>
      </c>
      <c r="N70" s="86">
        <v>5</v>
      </c>
      <c r="O70" s="84">
        <f t="shared" si="3"/>
        <v>3</v>
      </c>
    </row>
    <row r="71" spans="1:17" ht="15" x14ac:dyDescent="0.2">
      <c r="A71" s="62" t="str">
        <f t="shared" si="2"/>
        <v>PC45Willow HawkinsFreeling Heights Whispers</v>
      </c>
      <c r="B71" t="s">
        <v>246</v>
      </c>
      <c r="C71" t="s">
        <v>1050</v>
      </c>
      <c r="D71" t="s">
        <v>258</v>
      </c>
      <c r="E71" t="s">
        <v>259</v>
      </c>
      <c r="F71" t="s">
        <v>1051</v>
      </c>
      <c r="G71" t="s">
        <v>727</v>
      </c>
      <c r="H71" t="s">
        <v>1052</v>
      </c>
      <c r="I71" t="s">
        <v>727</v>
      </c>
      <c r="J71" t="s">
        <v>727</v>
      </c>
      <c r="K71" t="s">
        <v>1053</v>
      </c>
      <c r="L71" t="s">
        <v>750</v>
      </c>
      <c r="M71" t="s">
        <v>1054</v>
      </c>
      <c r="N71" s="86">
        <v>6</v>
      </c>
      <c r="O71" s="84">
        <f t="shared" si="3"/>
        <v>2</v>
      </c>
    </row>
    <row r="72" spans="1:17" ht="15" x14ac:dyDescent="0.2">
      <c r="A72" s="62" t="str">
        <f t="shared" si="2"/>
        <v>PC45Milly MathewsRowen Pixie</v>
      </c>
      <c r="B72" t="s">
        <v>246</v>
      </c>
      <c r="C72" t="s">
        <v>1055</v>
      </c>
      <c r="D72" t="s">
        <v>45</v>
      </c>
      <c r="E72" t="s">
        <v>253</v>
      </c>
      <c r="F72" t="s">
        <v>1056</v>
      </c>
      <c r="G72" t="s">
        <v>727</v>
      </c>
      <c r="H72" t="s">
        <v>923</v>
      </c>
      <c r="I72" t="s">
        <v>727</v>
      </c>
      <c r="J72" t="s">
        <v>727</v>
      </c>
      <c r="K72" t="s">
        <v>1057</v>
      </c>
      <c r="L72" t="s">
        <v>756</v>
      </c>
      <c r="M72" t="s">
        <v>730</v>
      </c>
      <c r="N72" s="86">
        <v>7</v>
      </c>
      <c r="O72" s="84">
        <f t="shared" si="3"/>
        <v>1</v>
      </c>
    </row>
    <row r="73" spans="1:17" ht="15" x14ac:dyDescent="0.2">
      <c r="A73" s="62" t="str">
        <f t="shared" si="2"/>
        <v>PC45Isabel VernonWillow</v>
      </c>
      <c r="B73" t="s">
        <v>246</v>
      </c>
      <c r="C73" t="s">
        <v>1058</v>
      </c>
      <c r="D73" t="s">
        <v>1059</v>
      </c>
      <c r="E73" t="s">
        <v>1060</v>
      </c>
      <c r="F73" t="s">
        <v>792</v>
      </c>
      <c r="G73" t="s">
        <v>727</v>
      </c>
      <c r="H73" t="s">
        <v>1010</v>
      </c>
      <c r="I73" t="s">
        <v>727</v>
      </c>
      <c r="J73" t="s">
        <v>727</v>
      </c>
      <c r="K73" t="s">
        <v>1061</v>
      </c>
      <c r="L73" t="s">
        <v>729</v>
      </c>
      <c r="M73" t="s">
        <v>1062</v>
      </c>
      <c r="N73" s="86">
        <v>8</v>
      </c>
      <c r="O73" s="84">
        <f t="shared" si="3"/>
        <v>1</v>
      </c>
    </row>
    <row r="74" spans="1:17" ht="15" x14ac:dyDescent="0.2">
      <c r="A74" s="62" t="str">
        <f t="shared" si="2"/>
        <v>PC45Eleanor TiteAlibi_S Calamity</v>
      </c>
      <c r="B74" t="s">
        <v>246</v>
      </c>
      <c r="C74" t="s">
        <v>1063</v>
      </c>
      <c r="D74" t="s">
        <v>1064</v>
      </c>
      <c r="E74" t="s">
        <v>1065</v>
      </c>
      <c r="F74" t="s">
        <v>959</v>
      </c>
      <c r="G74" t="s">
        <v>727</v>
      </c>
      <c r="H74" t="s">
        <v>1066</v>
      </c>
      <c r="I74" t="s">
        <v>727</v>
      </c>
      <c r="J74" t="s">
        <v>727</v>
      </c>
      <c r="K74" t="s">
        <v>1067</v>
      </c>
      <c r="L74" t="s">
        <v>793</v>
      </c>
      <c r="M74" t="s">
        <v>1068</v>
      </c>
      <c r="N74" s="86">
        <v>9</v>
      </c>
      <c r="O74" s="84">
        <f t="shared" si="3"/>
        <v>1</v>
      </c>
    </row>
    <row r="75" spans="1:17" ht="15" x14ac:dyDescent="0.2">
      <c r="A75" s="62" t="str">
        <f t="shared" si="2"/>
        <v>PC45Keely BowlingForbidden Planet</v>
      </c>
      <c r="B75" t="s">
        <v>246</v>
      </c>
      <c r="C75" t="s">
        <v>1069</v>
      </c>
      <c r="D75" t="s">
        <v>420</v>
      </c>
      <c r="E75" t="s">
        <v>1070</v>
      </c>
      <c r="F75" t="s">
        <v>1051</v>
      </c>
      <c r="G75" t="s">
        <v>727</v>
      </c>
      <c r="H75" t="s">
        <v>996</v>
      </c>
      <c r="I75" t="s">
        <v>727</v>
      </c>
      <c r="J75" t="s">
        <v>727</v>
      </c>
      <c r="K75" t="s">
        <v>1071</v>
      </c>
      <c r="L75" t="s">
        <v>797</v>
      </c>
      <c r="M75" t="s">
        <v>1072</v>
      </c>
      <c r="N75" s="86">
        <v>10</v>
      </c>
      <c r="O75" s="84">
        <f t="shared" si="3"/>
        <v>1</v>
      </c>
    </row>
    <row r="76" spans="1:17" ht="15" x14ac:dyDescent="0.2">
      <c r="A76" s="62" t="str">
        <f t="shared" si="2"/>
        <v>PC45Sophie CaldwellWendamar Nerita</v>
      </c>
      <c r="B76" t="s">
        <v>246</v>
      </c>
      <c r="C76" t="s">
        <v>1073</v>
      </c>
      <c r="D76" t="s">
        <v>1074</v>
      </c>
      <c r="E76" t="s">
        <v>1075</v>
      </c>
      <c r="F76" t="s">
        <v>811</v>
      </c>
      <c r="G76" t="s">
        <v>727</v>
      </c>
      <c r="H76" t="s">
        <v>841</v>
      </c>
      <c r="I76" t="s">
        <v>727</v>
      </c>
      <c r="J76" t="s">
        <v>727</v>
      </c>
      <c r="K76" t="s">
        <v>1076</v>
      </c>
      <c r="L76" t="s">
        <v>800</v>
      </c>
      <c r="M76" t="s">
        <v>1077</v>
      </c>
      <c r="N76" s="86">
        <v>11</v>
      </c>
      <c r="O76" s="84">
        <f t="shared" si="3"/>
        <v>1</v>
      </c>
    </row>
    <row r="77" spans="1:17" ht="15" x14ac:dyDescent="0.2">
      <c r="A77" s="62" t="str">
        <f t="shared" si="2"/>
        <v>PC45Eloise TroloveTaunton Vale Federation</v>
      </c>
      <c r="B77" t="s">
        <v>246</v>
      </c>
      <c r="C77" t="s">
        <v>1078</v>
      </c>
      <c r="D77" t="s">
        <v>1079</v>
      </c>
      <c r="E77" t="s">
        <v>1080</v>
      </c>
      <c r="F77" t="s">
        <v>1081</v>
      </c>
      <c r="G77" t="s">
        <v>727</v>
      </c>
      <c r="H77" t="s">
        <v>1082</v>
      </c>
      <c r="I77" t="s">
        <v>727</v>
      </c>
      <c r="J77" t="s">
        <v>727</v>
      </c>
      <c r="K77" t="s">
        <v>1083</v>
      </c>
      <c r="L77" t="s">
        <v>748</v>
      </c>
      <c r="M77" t="s">
        <v>1084</v>
      </c>
      <c r="N77" s="86">
        <v>12</v>
      </c>
      <c r="O77" s="84">
        <f t="shared" si="3"/>
        <v>1</v>
      </c>
    </row>
    <row r="78" spans="1:17" ht="15" x14ac:dyDescent="0.2">
      <c r="A78" s="62" t="str">
        <f t="shared" si="2"/>
        <v>PC45Sune SnymanGordon Park Smarty Pants</v>
      </c>
      <c r="B78" t="s">
        <v>246</v>
      </c>
      <c r="C78" t="s">
        <v>1085</v>
      </c>
      <c r="D78" t="s">
        <v>691</v>
      </c>
      <c r="E78" t="s">
        <v>692</v>
      </c>
      <c r="F78" t="s">
        <v>820</v>
      </c>
      <c r="G78" t="s">
        <v>848</v>
      </c>
      <c r="H78" t="s">
        <v>727</v>
      </c>
      <c r="I78" t="s">
        <v>727</v>
      </c>
      <c r="J78" t="s">
        <v>727</v>
      </c>
      <c r="K78" t="s">
        <v>942</v>
      </c>
      <c r="L78" t="s">
        <v>809</v>
      </c>
      <c r="M78" t="s">
        <v>730</v>
      </c>
      <c r="N78" s="86">
        <v>13</v>
      </c>
      <c r="O78" s="84">
        <f t="shared" si="3"/>
        <v>1</v>
      </c>
    </row>
    <row r="79" spans="1:17" ht="15" x14ac:dyDescent="0.2">
      <c r="A79" s="62" t="str">
        <f t="shared" si="2"/>
        <v>PC45Lina SirrBreebrooke Impatience</v>
      </c>
      <c r="B79" t="s">
        <v>246</v>
      </c>
      <c r="C79" t="s">
        <v>1086</v>
      </c>
      <c r="D79" s="3" t="s">
        <v>1087</v>
      </c>
      <c r="E79" t="s">
        <v>1088</v>
      </c>
      <c r="F79" t="s">
        <v>1089</v>
      </c>
      <c r="G79" t="s">
        <v>727</v>
      </c>
      <c r="H79" t="s">
        <v>821</v>
      </c>
      <c r="I79" t="s">
        <v>727</v>
      </c>
      <c r="J79" t="s">
        <v>727</v>
      </c>
      <c r="K79" t="s">
        <v>1090</v>
      </c>
      <c r="L79" t="s">
        <v>813</v>
      </c>
      <c r="M79" t="s">
        <v>730</v>
      </c>
      <c r="N79" s="86">
        <v>14</v>
      </c>
      <c r="O79" s="84">
        <f t="shared" si="3"/>
        <v>1</v>
      </c>
    </row>
    <row r="80" spans="1:17" ht="15" x14ac:dyDescent="0.2">
      <c r="A80" s="62" t="str">
        <f t="shared" si="2"/>
        <v>PC45Baylee JenkinsBeelo Bi Ocker</v>
      </c>
      <c r="B80" t="s">
        <v>246</v>
      </c>
      <c r="C80" t="s">
        <v>1091</v>
      </c>
      <c r="D80" s="3" t="s">
        <v>217</v>
      </c>
      <c r="E80" t="s">
        <v>219</v>
      </c>
      <c r="F80" t="s">
        <v>732</v>
      </c>
      <c r="G80" t="s">
        <v>848</v>
      </c>
      <c r="H80" t="s">
        <v>932</v>
      </c>
      <c r="I80" t="s">
        <v>727</v>
      </c>
      <c r="J80" t="s">
        <v>727</v>
      </c>
      <c r="K80" t="s">
        <v>1092</v>
      </c>
      <c r="L80" t="s">
        <v>818</v>
      </c>
      <c r="M80" t="s">
        <v>934</v>
      </c>
      <c r="N80" s="86">
        <v>15</v>
      </c>
      <c r="O80" s="84">
        <f t="shared" si="3"/>
        <v>1</v>
      </c>
    </row>
    <row r="81" spans="1:16" ht="15" x14ac:dyDescent="0.2">
      <c r="A81" s="62" t="str">
        <f t="shared" si="2"/>
        <v>PC45Taiah CurtisKismet Park Jazz Singer</v>
      </c>
      <c r="B81" t="s">
        <v>246</v>
      </c>
      <c r="C81" t="s">
        <v>1093</v>
      </c>
      <c r="D81" s="3" t="s">
        <v>322</v>
      </c>
      <c r="E81" t="s">
        <v>323</v>
      </c>
      <c r="F81" t="s">
        <v>926</v>
      </c>
      <c r="G81" t="s">
        <v>848</v>
      </c>
      <c r="H81" t="s">
        <v>727</v>
      </c>
      <c r="I81" t="s">
        <v>727</v>
      </c>
      <c r="J81" t="s">
        <v>727</v>
      </c>
      <c r="K81" t="s">
        <v>1094</v>
      </c>
      <c r="L81" t="s">
        <v>823</v>
      </c>
      <c r="M81" t="s">
        <v>730</v>
      </c>
      <c r="N81" s="86">
        <v>16</v>
      </c>
      <c r="O81" s="84">
        <f t="shared" si="3"/>
        <v>1</v>
      </c>
    </row>
    <row r="82" spans="1:16" ht="15" x14ac:dyDescent="0.2">
      <c r="A82" s="62" t="str">
        <f t="shared" si="2"/>
        <v>PC45Malikah RudgeLillyview Park Dixie Ray</v>
      </c>
      <c r="B82" t="s">
        <v>246</v>
      </c>
      <c r="C82" t="s">
        <v>1095</v>
      </c>
      <c r="D82" s="3" t="s">
        <v>1096</v>
      </c>
      <c r="E82" t="s">
        <v>1097</v>
      </c>
      <c r="F82" t="s">
        <v>1081</v>
      </c>
      <c r="G82" t="s">
        <v>848</v>
      </c>
      <c r="H82" t="s">
        <v>727</v>
      </c>
      <c r="I82" t="s">
        <v>727</v>
      </c>
      <c r="J82" t="s">
        <v>727</v>
      </c>
      <c r="K82" t="s">
        <v>847</v>
      </c>
      <c r="L82" t="s">
        <v>829</v>
      </c>
      <c r="M82" t="s">
        <v>730</v>
      </c>
      <c r="N82" s="86">
        <v>17</v>
      </c>
      <c r="O82" s="84">
        <f t="shared" si="3"/>
        <v>1</v>
      </c>
    </row>
    <row r="83" spans="1:16" ht="15" x14ac:dyDescent="0.2">
      <c r="A83" s="62" t="str">
        <f t="shared" si="2"/>
        <v>PC45Zoe PurserMyfanwy Luminous</v>
      </c>
      <c r="B83" t="s">
        <v>246</v>
      </c>
      <c r="C83" t="s">
        <v>1098</v>
      </c>
      <c r="D83" s="3" t="s">
        <v>532</v>
      </c>
      <c r="E83" t="s">
        <v>1099</v>
      </c>
      <c r="F83" t="s">
        <v>777</v>
      </c>
      <c r="G83" t="s">
        <v>848</v>
      </c>
      <c r="H83" t="s">
        <v>1100</v>
      </c>
      <c r="I83" t="s">
        <v>727</v>
      </c>
      <c r="J83" t="s">
        <v>727</v>
      </c>
      <c r="K83" t="s">
        <v>1101</v>
      </c>
      <c r="L83" t="s">
        <v>836</v>
      </c>
      <c r="M83" t="s">
        <v>730</v>
      </c>
      <c r="N83" s="86">
        <v>18</v>
      </c>
      <c r="O83" s="84">
        <f t="shared" si="3"/>
        <v>1</v>
      </c>
    </row>
    <row r="84" spans="1:16" ht="15" x14ac:dyDescent="0.2">
      <c r="A84" s="62" t="str">
        <f t="shared" si="2"/>
        <v>PC45Riley HodkinsonBroadwater Park Garland</v>
      </c>
      <c r="B84" t="s">
        <v>246</v>
      </c>
      <c r="C84" t="s">
        <v>1102</v>
      </c>
      <c r="D84" s="3" t="s">
        <v>294</v>
      </c>
      <c r="E84" t="s">
        <v>295</v>
      </c>
      <c r="F84" t="s">
        <v>1103</v>
      </c>
      <c r="G84" t="s">
        <v>848</v>
      </c>
      <c r="H84" t="s">
        <v>996</v>
      </c>
      <c r="I84" t="s">
        <v>727</v>
      </c>
      <c r="J84" t="s">
        <v>893</v>
      </c>
      <c r="K84" t="s">
        <v>1104</v>
      </c>
      <c r="L84" t="s">
        <v>843</v>
      </c>
      <c r="M84" t="s">
        <v>730</v>
      </c>
      <c r="N84" s="86">
        <v>19</v>
      </c>
      <c r="O84" s="84">
        <f t="shared" si="3"/>
        <v>1</v>
      </c>
    </row>
    <row r="85" spans="1:16" ht="15" x14ac:dyDescent="0.2">
      <c r="A85" s="62" t="str">
        <f t="shared" si="2"/>
        <v>PC45Natasha HartonoBaraya Rhapsody</v>
      </c>
      <c r="B85" t="s">
        <v>246</v>
      </c>
      <c r="C85" t="s">
        <v>1105</v>
      </c>
      <c r="D85" s="3" t="s">
        <v>1106</v>
      </c>
      <c r="E85" t="s">
        <v>1107</v>
      </c>
      <c r="F85" t="s">
        <v>1108</v>
      </c>
      <c r="G85" t="s">
        <v>848</v>
      </c>
      <c r="H85" t="s">
        <v>1109</v>
      </c>
      <c r="I85" t="s">
        <v>727</v>
      </c>
      <c r="J85" t="s">
        <v>727</v>
      </c>
      <c r="K85" t="s">
        <v>1110</v>
      </c>
      <c r="L85" t="s">
        <v>848</v>
      </c>
      <c r="M85" t="s">
        <v>730</v>
      </c>
      <c r="N85" s="86">
        <v>20</v>
      </c>
      <c r="O85" s="84">
        <f t="shared" si="3"/>
        <v>1</v>
      </c>
    </row>
    <row r="86" spans="1:16" ht="15" x14ac:dyDescent="0.2">
      <c r="A86" s="62" t="str">
        <f t="shared" si="2"/>
        <v>PC45Millie HardmanFizz</v>
      </c>
      <c r="B86" t="s">
        <v>246</v>
      </c>
      <c r="C86" t="s">
        <v>1111</v>
      </c>
      <c r="D86" s="3" t="s">
        <v>1112</v>
      </c>
      <c r="E86" t="s">
        <v>1113</v>
      </c>
      <c r="F86" t="s">
        <v>796</v>
      </c>
      <c r="G86" t="s">
        <v>874</v>
      </c>
      <c r="H86" t="s">
        <v>1114</v>
      </c>
      <c r="I86" t="s">
        <v>727</v>
      </c>
      <c r="J86" t="s">
        <v>727</v>
      </c>
      <c r="K86" t="s">
        <v>1115</v>
      </c>
      <c r="L86" t="s">
        <v>853</v>
      </c>
      <c r="M86" t="s">
        <v>730</v>
      </c>
      <c r="N86" s="86">
        <v>0</v>
      </c>
      <c r="O86" s="84">
        <v>0</v>
      </c>
      <c r="P86" s="3" t="s">
        <v>1827</v>
      </c>
    </row>
    <row r="87" spans="1:16" ht="15" x14ac:dyDescent="0.2">
      <c r="A87" s="62" t="str">
        <f t="shared" si="2"/>
        <v>PC45Imogen Del GiaccoBandit</v>
      </c>
      <c r="B87" t="s">
        <v>246</v>
      </c>
      <c r="C87" t="s">
        <v>1116</v>
      </c>
      <c r="D87" s="3" t="s">
        <v>1117</v>
      </c>
      <c r="E87" t="s">
        <v>1118</v>
      </c>
      <c r="F87" t="s">
        <v>745</v>
      </c>
      <c r="G87" t="s">
        <v>874</v>
      </c>
      <c r="H87" t="s">
        <v>1066</v>
      </c>
      <c r="I87" t="s">
        <v>743</v>
      </c>
      <c r="J87" t="s">
        <v>923</v>
      </c>
      <c r="K87" t="s">
        <v>1119</v>
      </c>
      <c r="L87" t="s">
        <v>859</v>
      </c>
      <c r="M87" t="s">
        <v>730</v>
      </c>
      <c r="N87" s="86">
        <v>0</v>
      </c>
      <c r="O87" s="84">
        <f t="shared" si="3"/>
        <v>0</v>
      </c>
      <c r="P87" s="3" t="s">
        <v>1828</v>
      </c>
    </row>
    <row r="88" spans="1:16" ht="15" x14ac:dyDescent="0.2">
      <c r="A88" s="62" t="str">
        <f t="shared" si="2"/>
        <v>PC45Poppy PetricevichKazz</v>
      </c>
      <c r="B88" t="s">
        <v>246</v>
      </c>
      <c r="C88" t="s">
        <v>1120</v>
      </c>
      <c r="D88" s="3" t="s">
        <v>1121</v>
      </c>
      <c r="E88" t="s">
        <v>1122</v>
      </c>
      <c r="F88" t="s">
        <v>840</v>
      </c>
      <c r="G88" t="s">
        <v>995</v>
      </c>
      <c r="H88" t="s">
        <v>727</v>
      </c>
      <c r="I88" t="s">
        <v>743</v>
      </c>
      <c r="J88" t="s">
        <v>727</v>
      </c>
      <c r="K88" t="s">
        <v>1123</v>
      </c>
      <c r="L88" t="s">
        <v>865</v>
      </c>
      <c r="M88" t="s">
        <v>730</v>
      </c>
      <c r="N88" s="86">
        <v>0</v>
      </c>
      <c r="O88" s="84">
        <f t="shared" si="3"/>
        <v>0</v>
      </c>
      <c r="P88" s="3" t="s">
        <v>1829</v>
      </c>
    </row>
    <row r="89" spans="1:16" ht="15" x14ac:dyDescent="0.2">
      <c r="A89" s="62" t="str">
        <f t="shared" si="2"/>
        <v>PC45Taliah QuinnRedline Heavenly Devine</v>
      </c>
      <c r="B89" t="s">
        <v>246</v>
      </c>
      <c r="C89" t="s">
        <v>1124</v>
      </c>
      <c r="D89" s="3" t="s">
        <v>1125</v>
      </c>
      <c r="E89" t="s">
        <v>1126</v>
      </c>
      <c r="F89" t="s">
        <v>1067</v>
      </c>
      <c r="G89" t="s">
        <v>874</v>
      </c>
      <c r="H89" t="s">
        <v>792</v>
      </c>
      <c r="I89" t="s">
        <v>727</v>
      </c>
      <c r="J89" t="s">
        <v>727</v>
      </c>
      <c r="K89" t="s">
        <v>1127</v>
      </c>
      <c r="L89" t="s">
        <v>991</v>
      </c>
      <c r="M89" t="s">
        <v>730</v>
      </c>
      <c r="N89" s="86">
        <v>24</v>
      </c>
      <c r="O89" s="84">
        <f t="shared" si="3"/>
        <v>1</v>
      </c>
      <c r="P89" s="3"/>
    </row>
    <row r="90" spans="1:16" ht="15" x14ac:dyDescent="0.2">
      <c r="A90" s="62" t="str">
        <f t="shared" si="2"/>
        <v>PC45Ruby McDonaldThorne Park Hightime</v>
      </c>
      <c r="B90" t="s">
        <v>246</v>
      </c>
      <c r="C90" t="s">
        <v>1128</v>
      </c>
      <c r="D90" s="3" t="s">
        <v>1129</v>
      </c>
      <c r="E90" t="s">
        <v>550</v>
      </c>
      <c r="F90" t="s">
        <v>959</v>
      </c>
      <c r="G90" t="s">
        <v>848</v>
      </c>
      <c r="H90" t="s">
        <v>1130</v>
      </c>
      <c r="I90" t="s">
        <v>727</v>
      </c>
      <c r="J90" t="s">
        <v>727</v>
      </c>
      <c r="K90" t="s">
        <v>1131</v>
      </c>
      <c r="L90" t="s">
        <v>998</v>
      </c>
      <c r="M90" t="s">
        <v>730</v>
      </c>
      <c r="N90" s="86">
        <v>25</v>
      </c>
      <c r="O90" s="84">
        <f t="shared" si="3"/>
        <v>1</v>
      </c>
      <c r="P90" s="3"/>
    </row>
    <row r="91" spans="1:16" ht="15" x14ac:dyDescent="0.2">
      <c r="A91" s="62" t="str">
        <f t="shared" si="2"/>
        <v>PC45Chelsea KitchinFiredance Firstclass</v>
      </c>
      <c r="B91" t="s">
        <v>246</v>
      </c>
      <c r="C91" t="s">
        <v>1132</v>
      </c>
      <c r="D91" s="3" t="s">
        <v>1133</v>
      </c>
      <c r="E91" t="s">
        <v>1134</v>
      </c>
      <c r="F91" t="s">
        <v>817</v>
      </c>
      <c r="G91" t="s">
        <v>874</v>
      </c>
      <c r="H91" t="s">
        <v>1135</v>
      </c>
      <c r="I91" t="s">
        <v>729</v>
      </c>
      <c r="J91" t="s">
        <v>1136</v>
      </c>
      <c r="K91" t="s">
        <v>1137</v>
      </c>
      <c r="L91" t="s">
        <v>1138</v>
      </c>
      <c r="M91" t="s">
        <v>730</v>
      </c>
      <c r="N91" s="86">
        <v>26</v>
      </c>
      <c r="O91" s="84">
        <f t="shared" si="3"/>
        <v>1</v>
      </c>
      <c r="P91" s="3"/>
    </row>
    <row r="92" spans="1:16" ht="15" x14ac:dyDescent="0.2">
      <c r="A92" s="62" t="str">
        <f t="shared" si="2"/>
        <v>PC45Marni BerceneLittle Joe</v>
      </c>
      <c r="B92" t="s">
        <v>246</v>
      </c>
      <c r="C92" t="s">
        <v>1139</v>
      </c>
      <c r="D92" s="3" t="s">
        <v>1140</v>
      </c>
      <c r="E92" t="s">
        <v>1141</v>
      </c>
      <c r="F92" t="s">
        <v>1142</v>
      </c>
      <c r="G92" t="s">
        <v>1009</v>
      </c>
      <c r="H92" t="s">
        <v>730</v>
      </c>
      <c r="I92" t="s">
        <v>727</v>
      </c>
      <c r="J92" t="s">
        <v>727</v>
      </c>
      <c r="K92" t="s">
        <v>730</v>
      </c>
      <c r="L92" t="s">
        <v>730</v>
      </c>
      <c r="M92" t="s">
        <v>1143</v>
      </c>
      <c r="N92" s="86">
        <v>0</v>
      </c>
      <c r="O92" s="84">
        <f t="shared" si="3"/>
        <v>0</v>
      </c>
      <c r="P92" s="3"/>
    </row>
    <row r="93" spans="1:16" ht="15" x14ac:dyDescent="0.2">
      <c r="A93" s="62" t="str">
        <f t="shared" si="2"/>
        <v>PC45Cleo MillerOwendale Rhayada</v>
      </c>
      <c r="B93" t="s">
        <v>246</v>
      </c>
      <c r="C93" t="s">
        <v>1144</v>
      </c>
      <c r="D93" s="3" t="s">
        <v>273</v>
      </c>
      <c r="E93" t="s">
        <v>274</v>
      </c>
      <c r="F93" t="s">
        <v>802</v>
      </c>
      <c r="G93" t="s">
        <v>1009</v>
      </c>
      <c r="H93" t="s">
        <v>730</v>
      </c>
      <c r="I93" t="s">
        <v>727</v>
      </c>
      <c r="J93" t="s">
        <v>727</v>
      </c>
      <c r="K93" t="s">
        <v>730</v>
      </c>
      <c r="L93" t="s">
        <v>730</v>
      </c>
      <c r="M93" t="s">
        <v>1011</v>
      </c>
      <c r="N93" s="86">
        <v>0</v>
      </c>
      <c r="O93" s="84">
        <f t="shared" si="3"/>
        <v>0</v>
      </c>
      <c r="P93" s="3"/>
    </row>
    <row r="94" spans="1:16" ht="15" x14ac:dyDescent="0.2">
      <c r="A94" s="62" t="str">
        <f t="shared" si="2"/>
        <v>PC45Sydney RichardsCedar Lakes Allakazoo</v>
      </c>
      <c r="B94" t="s">
        <v>246</v>
      </c>
      <c r="C94" t="s">
        <v>1145</v>
      </c>
      <c r="D94" s="3" t="s">
        <v>1146</v>
      </c>
      <c r="E94" t="s">
        <v>1147</v>
      </c>
      <c r="F94" t="s">
        <v>1067</v>
      </c>
      <c r="G94" t="s">
        <v>1009</v>
      </c>
      <c r="H94" t="s">
        <v>730</v>
      </c>
      <c r="I94" t="s">
        <v>743</v>
      </c>
      <c r="J94" t="s">
        <v>927</v>
      </c>
      <c r="K94" t="s">
        <v>730</v>
      </c>
      <c r="L94" t="s">
        <v>730</v>
      </c>
      <c r="M94" t="s">
        <v>1143</v>
      </c>
      <c r="N94" s="86">
        <v>0</v>
      </c>
      <c r="O94" s="84">
        <f t="shared" si="3"/>
        <v>0</v>
      </c>
      <c r="P94" s="3"/>
    </row>
    <row r="95" spans="1:16" ht="15" x14ac:dyDescent="0.2">
      <c r="A95" s="62" t="str">
        <f t="shared" si="2"/>
        <v>PC45Mikala ThomasPowderbark Esmeralda</v>
      </c>
      <c r="B95" t="s">
        <v>246</v>
      </c>
      <c r="C95" t="s">
        <v>1148</v>
      </c>
      <c r="D95" s="3" t="s">
        <v>1149</v>
      </c>
      <c r="E95" t="s">
        <v>1150</v>
      </c>
      <c r="F95" t="s">
        <v>926</v>
      </c>
      <c r="G95" t="s">
        <v>1009</v>
      </c>
      <c r="H95" t="s">
        <v>730</v>
      </c>
      <c r="I95" t="s">
        <v>743</v>
      </c>
      <c r="J95" t="s">
        <v>727</v>
      </c>
      <c r="K95" t="s">
        <v>730</v>
      </c>
      <c r="L95" t="s">
        <v>730</v>
      </c>
      <c r="M95" t="s">
        <v>1143</v>
      </c>
      <c r="N95" s="86">
        <v>0</v>
      </c>
      <c r="O95" s="84">
        <f t="shared" si="3"/>
        <v>0</v>
      </c>
      <c r="P95" s="3"/>
    </row>
    <row r="96" spans="1:16" ht="15" x14ac:dyDescent="0.2">
      <c r="A96" s="62" t="str">
        <f t="shared" si="2"/>
        <v>PC45Hayley CookeCode Red</v>
      </c>
      <c r="B96" t="s">
        <v>246</v>
      </c>
      <c r="C96" t="s">
        <v>1151</v>
      </c>
      <c r="D96" s="3" t="s">
        <v>1152</v>
      </c>
      <c r="E96" t="s">
        <v>1153</v>
      </c>
      <c r="F96" t="s">
        <v>1026</v>
      </c>
      <c r="G96" t="s">
        <v>1009</v>
      </c>
      <c r="H96" t="s">
        <v>730</v>
      </c>
      <c r="I96" t="s">
        <v>743</v>
      </c>
      <c r="J96" t="s">
        <v>945</v>
      </c>
      <c r="K96" t="s">
        <v>730</v>
      </c>
      <c r="L96" t="s">
        <v>730</v>
      </c>
      <c r="M96" t="s">
        <v>1143</v>
      </c>
      <c r="N96" s="86">
        <v>0</v>
      </c>
      <c r="O96" s="84">
        <f t="shared" si="3"/>
        <v>0</v>
      </c>
      <c r="P96" s="3"/>
    </row>
    <row r="97" spans="1:16" ht="15" x14ac:dyDescent="0.2">
      <c r="A97" s="62" t="str">
        <f t="shared" si="2"/>
        <v>PC45Reagan HughesCharisma Reflections</v>
      </c>
      <c r="B97" t="s">
        <v>246</v>
      </c>
      <c r="C97" t="s">
        <v>1154</v>
      </c>
      <c r="D97" s="3" t="s">
        <v>1155</v>
      </c>
      <c r="E97" t="s">
        <v>1156</v>
      </c>
      <c r="F97" t="s">
        <v>802</v>
      </c>
      <c r="G97" t="s">
        <v>880</v>
      </c>
      <c r="H97" t="s">
        <v>1157</v>
      </c>
      <c r="I97" t="s">
        <v>748</v>
      </c>
      <c r="J97" t="s">
        <v>834</v>
      </c>
      <c r="L97" t="s">
        <v>730</v>
      </c>
      <c r="M97" t="s">
        <v>1158</v>
      </c>
      <c r="N97" s="86">
        <v>0</v>
      </c>
      <c r="O97" s="84">
        <f t="shared" si="3"/>
        <v>0</v>
      </c>
      <c r="P97" s="3"/>
    </row>
    <row r="98" spans="1:16" ht="15" x14ac:dyDescent="0.2">
      <c r="A98" s="62" t="str">
        <f t="shared" si="2"/>
        <v>PC45Lucie WackerbarthBridge Pegasus</v>
      </c>
      <c r="B98" t="s">
        <v>246</v>
      </c>
      <c r="C98" t="s">
        <v>1159</v>
      </c>
      <c r="D98" s="3" t="s">
        <v>480</v>
      </c>
      <c r="E98" t="s">
        <v>481</v>
      </c>
      <c r="F98" t="s">
        <v>833</v>
      </c>
      <c r="G98" t="s">
        <v>761</v>
      </c>
      <c r="H98" t="s">
        <v>730</v>
      </c>
      <c r="I98" t="s">
        <v>727</v>
      </c>
      <c r="J98" t="s">
        <v>727</v>
      </c>
      <c r="L98" t="s">
        <v>730</v>
      </c>
      <c r="M98" t="s">
        <v>499</v>
      </c>
      <c r="N98" s="86">
        <v>0</v>
      </c>
      <c r="O98" s="84">
        <f t="shared" si="3"/>
        <v>0</v>
      </c>
      <c r="P98" s="3"/>
    </row>
  </sheetData>
  <mergeCells count="5">
    <mergeCell ref="A1:C1"/>
    <mergeCell ref="E1:J1"/>
    <mergeCell ref="K1:L1"/>
    <mergeCell ref="M1:O1"/>
    <mergeCell ref="B2:O3"/>
  </mergeCells>
  <conditionalFormatting sqref="E1:J1">
    <cfRule type="containsBlanks" dxfId="6" priority="1">
      <formula>LEN(TRIM(E1))=0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2DA67-4651-4A77-BB2D-98679574DB97}">
  <sheetPr>
    <tabColor rgb="FF7030A0"/>
  </sheetPr>
  <dimension ref="A1:Q12"/>
  <sheetViews>
    <sheetView workbookViewId="0">
      <selection activeCell="D51" sqref="D51"/>
    </sheetView>
  </sheetViews>
  <sheetFormatPr defaultRowHeight="12.75" x14ac:dyDescent="0.2"/>
  <sheetData>
    <row r="1" spans="1:17" s="15" customFormat="1" ht="18.75" customHeight="1" x14ac:dyDescent="0.25">
      <c r="A1" s="319" t="s">
        <v>303</v>
      </c>
      <c r="B1" s="319"/>
      <c r="C1" s="320"/>
      <c r="D1" s="14" t="s">
        <v>304</v>
      </c>
      <c r="E1" s="321" t="s">
        <v>722</v>
      </c>
      <c r="F1" s="321"/>
      <c r="G1" s="321"/>
      <c r="H1" s="321"/>
      <c r="I1" s="321"/>
      <c r="J1" s="321"/>
      <c r="K1" s="322" t="s">
        <v>305</v>
      </c>
      <c r="L1" s="323"/>
      <c r="M1" s="324">
        <v>44044</v>
      </c>
      <c r="N1" s="325"/>
      <c r="O1" s="326"/>
    </row>
    <row r="2" spans="1:17" s="17" customFormat="1" ht="15" customHeight="1" x14ac:dyDescent="0.25">
      <c r="A2" s="16"/>
      <c r="B2" s="327" t="s">
        <v>306</v>
      </c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</row>
    <row r="3" spans="1:17" s="17" customFormat="1" ht="15" customHeight="1" x14ac:dyDescent="0.25">
      <c r="A3" s="16"/>
      <c r="B3" s="329"/>
      <c r="C3" s="319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</row>
    <row r="4" spans="1:17" s="3" customFormat="1" ht="15" customHeight="1" x14ac:dyDescent="0.2">
      <c r="A4" s="62"/>
      <c r="B4" s="18" t="s">
        <v>307</v>
      </c>
      <c r="C4" s="18" t="s">
        <v>308</v>
      </c>
      <c r="D4" s="18" t="s">
        <v>309</v>
      </c>
      <c r="E4" s="18" t="s">
        <v>310</v>
      </c>
      <c r="F4" s="19" t="s">
        <v>311</v>
      </c>
      <c r="G4" s="60" t="s">
        <v>413</v>
      </c>
      <c r="H4" s="61" t="s">
        <v>414</v>
      </c>
      <c r="I4" s="60" t="s">
        <v>415</v>
      </c>
      <c r="J4" s="61" t="s">
        <v>416</v>
      </c>
      <c r="K4" s="20" t="s">
        <v>417</v>
      </c>
      <c r="L4" s="20" t="s">
        <v>9</v>
      </c>
      <c r="M4" s="20" t="s">
        <v>418</v>
      </c>
      <c r="N4" s="18" t="s">
        <v>9</v>
      </c>
      <c r="O4" s="18" t="s">
        <v>315</v>
      </c>
    </row>
    <row r="5" spans="1:17" s="3" customFormat="1" ht="15" x14ac:dyDescent="0.2">
      <c r="A5" s="62" t="str">
        <f>CONCATENATE(B5,D5,E5)</f>
        <v>PC95Abby GreenBarrabadeen Mystique</v>
      </c>
      <c r="B5" s="83" t="s">
        <v>41</v>
      </c>
      <c r="C5" s="83" t="s">
        <v>723</v>
      </c>
      <c r="D5" s="83" t="s">
        <v>724</v>
      </c>
      <c r="E5" s="83" t="s">
        <v>725</v>
      </c>
      <c r="F5" s="83" t="s">
        <v>726</v>
      </c>
      <c r="G5" s="83" t="s">
        <v>727</v>
      </c>
      <c r="H5" s="83" t="s">
        <v>727</v>
      </c>
      <c r="I5" s="83" t="s">
        <v>727</v>
      </c>
      <c r="J5" s="83" t="s">
        <v>727</v>
      </c>
      <c r="K5" s="83" t="s">
        <v>726</v>
      </c>
      <c r="L5" s="83" t="s">
        <v>728</v>
      </c>
      <c r="M5" s="83" t="s">
        <v>730</v>
      </c>
      <c r="N5" s="88">
        <v>1</v>
      </c>
      <c r="O5" s="84">
        <f>IF(N5=1,7,IF(N5=2,6,IF(N5=3,5,IF(N5=4,4,IF(N5=5,3,IF(N5=6,2,IF(N5&gt;=6,1,0)))))))</f>
        <v>7</v>
      </c>
      <c r="P5" s="83"/>
      <c r="Q5" s="83"/>
    </row>
    <row r="6" spans="1:17" ht="15" x14ac:dyDescent="0.2">
      <c r="A6" s="62" t="str">
        <f t="shared" ref="A6:A12" si="0">CONCATENATE(B6,D6,E6)</f>
        <v>PC95Milly MathewsTalaq Citi</v>
      </c>
      <c r="B6" t="s">
        <v>41</v>
      </c>
      <c r="C6" t="s">
        <v>731</v>
      </c>
      <c r="D6" t="s">
        <v>45</v>
      </c>
      <c r="E6" t="s">
        <v>46</v>
      </c>
      <c r="F6" t="s">
        <v>732</v>
      </c>
      <c r="G6" t="s">
        <v>727</v>
      </c>
      <c r="H6" t="s">
        <v>727</v>
      </c>
      <c r="I6" t="s">
        <v>727</v>
      </c>
      <c r="J6" t="s">
        <v>727</v>
      </c>
      <c r="K6" t="s">
        <v>732</v>
      </c>
      <c r="L6" t="s">
        <v>733</v>
      </c>
      <c r="M6" t="s">
        <v>730</v>
      </c>
      <c r="N6" s="86">
        <v>2</v>
      </c>
      <c r="O6" s="84">
        <f t="shared" ref="O6:O12" si="1">IF(N6=1,7,IF(N6=2,6,IF(N6=3,5,IF(N6=4,4,IF(N6=5,3,IF(N6=6,2,IF(N6&gt;=6,1,0)))))))</f>
        <v>6</v>
      </c>
    </row>
    <row r="7" spans="1:17" ht="15" x14ac:dyDescent="0.2">
      <c r="A7" s="62" t="str">
        <f t="shared" si="0"/>
        <v>PC95Isabella DayTiefi Valley Cyrus</v>
      </c>
      <c r="B7" t="s">
        <v>41</v>
      </c>
      <c r="C7" t="s">
        <v>734</v>
      </c>
      <c r="D7" t="s">
        <v>735</v>
      </c>
      <c r="E7" t="s">
        <v>736</v>
      </c>
      <c r="F7" t="s">
        <v>737</v>
      </c>
      <c r="G7" t="s">
        <v>727</v>
      </c>
      <c r="H7" t="s">
        <v>727</v>
      </c>
      <c r="I7" t="s">
        <v>727</v>
      </c>
      <c r="J7" t="s">
        <v>727</v>
      </c>
      <c r="K7" t="s">
        <v>737</v>
      </c>
      <c r="L7" t="s">
        <v>738</v>
      </c>
      <c r="M7" t="s">
        <v>730</v>
      </c>
      <c r="N7" s="86">
        <v>3</v>
      </c>
      <c r="O7" s="84">
        <f t="shared" si="1"/>
        <v>5</v>
      </c>
    </row>
    <row r="8" spans="1:17" ht="15" x14ac:dyDescent="0.2">
      <c r="A8" s="62" t="str">
        <f t="shared" si="0"/>
        <v>PC95Jaleesa GaasdalenSkyfall</v>
      </c>
      <c r="B8" t="s">
        <v>41</v>
      </c>
      <c r="C8" t="s">
        <v>739</v>
      </c>
      <c r="D8" t="s">
        <v>740</v>
      </c>
      <c r="E8" t="s">
        <v>741</v>
      </c>
      <c r="F8" t="s">
        <v>742</v>
      </c>
      <c r="G8" t="s">
        <v>727</v>
      </c>
      <c r="H8" t="s">
        <v>727</v>
      </c>
      <c r="I8" t="s">
        <v>727</v>
      </c>
      <c r="J8" t="s">
        <v>727</v>
      </c>
      <c r="K8" t="s">
        <v>742</v>
      </c>
      <c r="L8" t="s">
        <v>743</v>
      </c>
      <c r="M8" t="s">
        <v>730</v>
      </c>
      <c r="N8" s="86">
        <v>4</v>
      </c>
      <c r="O8" s="84">
        <f t="shared" si="1"/>
        <v>4</v>
      </c>
    </row>
    <row r="9" spans="1:17" ht="15" x14ac:dyDescent="0.2">
      <c r="A9" s="62" t="str">
        <f t="shared" si="0"/>
        <v>PC95Rachel DaveyJoin The Force</v>
      </c>
      <c r="B9" t="s">
        <v>41</v>
      </c>
      <c r="C9" t="s">
        <v>744</v>
      </c>
      <c r="D9" t="s">
        <v>69</v>
      </c>
      <c r="E9" t="s">
        <v>70</v>
      </c>
      <c r="F9" t="s">
        <v>745</v>
      </c>
      <c r="G9" t="s">
        <v>727</v>
      </c>
      <c r="H9" t="s">
        <v>727</v>
      </c>
      <c r="I9" t="s">
        <v>727</v>
      </c>
      <c r="J9" t="s">
        <v>727</v>
      </c>
      <c r="K9" t="s">
        <v>745</v>
      </c>
      <c r="L9" t="s">
        <v>746</v>
      </c>
      <c r="M9" t="s">
        <v>730</v>
      </c>
      <c r="N9" s="86">
        <v>5</v>
      </c>
      <c r="O9" s="84">
        <f t="shared" si="1"/>
        <v>3</v>
      </c>
    </row>
    <row r="10" spans="1:17" ht="15" x14ac:dyDescent="0.2">
      <c r="A10" s="62" t="str">
        <f t="shared" si="0"/>
        <v>PC95Ellen HughesReal Steel</v>
      </c>
      <c r="B10" t="s">
        <v>41</v>
      </c>
      <c r="C10" t="s">
        <v>747</v>
      </c>
      <c r="D10" t="s">
        <v>57</v>
      </c>
      <c r="E10" t="s">
        <v>58</v>
      </c>
      <c r="F10" t="s">
        <v>726</v>
      </c>
      <c r="G10" t="s">
        <v>727</v>
      </c>
      <c r="H10" t="s">
        <v>727</v>
      </c>
      <c r="I10" t="s">
        <v>748</v>
      </c>
      <c r="J10" t="s">
        <v>727</v>
      </c>
      <c r="K10" t="s">
        <v>749</v>
      </c>
      <c r="L10" t="s">
        <v>750</v>
      </c>
      <c r="M10" t="s">
        <v>730</v>
      </c>
      <c r="N10" s="86">
        <v>6</v>
      </c>
      <c r="O10" s="84">
        <f t="shared" si="1"/>
        <v>2</v>
      </c>
    </row>
    <row r="11" spans="1:17" ht="15" x14ac:dyDescent="0.2">
      <c r="A11" s="62" t="str">
        <f t="shared" si="0"/>
        <v>PC95Sharney VenrooyTouch Of Class</v>
      </c>
      <c r="B11" t="s">
        <v>41</v>
      </c>
      <c r="C11" t="s">
        <v>751</v>
      </c>
      <c r="D11" t="s">
        <v>377</v>
      </c>
      <c r="E11" t="s">
        <v>752</v>
      </c>
      <c r="F11" t="s">
        <v>753</v>
      </c>
      <c r="G11" t="s">
        <v>727</v>
      </c>
      <c r="H11" t="s">
        <v>754</v>
      </c>
      <c r="I11" t="s">
        <v>743</v>
      </c>
      <c r="J11" t="s">
        <v>727</v>
      </c>
      <c r="K11" t="s">
        <v>755</v>
      </c>
      <c r="L11" t="s">
        <v>756</v>
      </c>
      <c r="M11" t="s">
        <v>730</v>
      </c>
      <c r="N11" s="86">
        <v>7</v>
      </c>
      <c r="O11" s="84">
        <f t="shared" si="1"/>
        <v>1</v>
      </c>
    </row>
    <row r="12" spans="1:17" ht="15" x14ac:dyDescent="0.2">
      <c r="A12" s="62" t="str">
        <f t="shared" si="0"/>
        <v>PC95Elizabeth JonesKoma Joy</v>
      </c>
      <c r="B12" t="s">
        <v>41</v>
      </c>
      <c r="C12" t="s">
        <v>757</v>
      </c>
      <c r="D12" t="s">
        <v>758</v>
      </c>
      <c r="E12" t="s">
        <v>759</v>
      </c>
      <c r="F12" t="s">
        <v>760</v>
      </c>
      <c r="G12" t="s">
        <v>761</v>
      </c>
      <c r="H12" t="s">
        <v>730</v>
      </c>
      <c r="I12" t="s">
        <v>727</v>
      </c>
      <c r="J12" t="s">
        <v>727</v>
      </c>
      <c r="K12" t="s">
        <v>730</v>
      </c>
      <c r="L12" t="s">
        <v>730</v>
      </c>
      <c r="M12" t="s">
        <v>762</v>
      </c>
      <c r="N12" s="86">
        <v>0</v>
      </c>
      <c r="O12" s="84">
        <f t="shared" si="1"/>
        <v>0</v>
      </c>
    </row>
  </sheetData>
  <mergeCells count="5">
    <mergeCell ref="A1:C1"/>
    <mergeCell ref="E1:J1"/>
    <mergeCell ref="K1:L1"/>
    <mergeCell ref="M1:O1"/>
    <mergeCell ref="B2:O3"/>
  </mergeCells>
  <conditionalFormatting sqref="E1:J1">
    <cfRule type="containsBlanks" dxfId="5" priority="1">
      <formula>LEN(TRIM(E1))=0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1C712-AC06-4366-B51F-06D0FA629B50}">
  <sheetPr>
    <tabColor rgb="FF7030A0"/>
  </sheetPr>
  <dimension ref="A1:O51"/>
  <sheetViews>
    <sheetView zoomScale="80" zoomScaleNormal="80" workbookViewId="0">
      <selection activeCell="D51" sqref="D51"/>
    </sheetView>
  </sheetViews>
  <sheetFormatPr defaultRowHeight="12.75" x14ac:dyDescent="0.2"/>
  <cols>
    <col min="1" max="1" width="34.85546875" bestFit="1" customWidth="1"/>
    <col min="2" max="2" width="5.7109375" bestFit="1" customWidth="1"/>
    <col min="3" max="3" width="3.5703125" bestFit="1" customWidth="1"/>
    <col min="4" max="4" width="15.85546875" bestFit="1" customWidth="1"/>
    <col min="5" max="5" width="19.42578125" bestFit="1" customWidth="1"/>
    <col min="6" max="6" width="11.28515625" bestFit="1" customWidth="1"/>
    <col min="7" max="7" width="5.140625" bestFit="1" customWidth="1"/>
    <col min="8" max="8" width="5.42578125" bestFit="1" customWidth="1"/>
    <col min="9" max="9" width="4.7109375" bestFit="1" customWidth="1"/>
    <col min="10" max="10" width="5" bestFit="1" customWidth="1"/>
    <col min="11" max="11" width="13.140625" bestFit="1" customWidth="1"/>
    <col min="12" max="12" width="6.5703125" bestFit="1" customWidth="1"/>
    <col min="13" max="13" width="7" bestFit="1" customWidth="1"/>
    <col min="14" max="14" width="5.7109375" bestFit="1" customWidth="1"/>
    <col min="15" max="15" width="11.28515625" bestFit="1" customWidth="1"/>
  </cols>
  <sheetData>
    <row r="1" spans="1:15" s="15" customFormat="1" ht="18.75" customHeight="1" x14ac:dyDescent="0.25">
      <c r="A1" s="319" t="s">
        <v>303</v>
      </c>
      <c r="B1" s="319"/>
      <c r="C1" s="320"/>
      <c r="D1" s="14" t="s">
        <v>304</v>
      </c>
      <c r="E1" s="321" t="s">
        <v>1433</v>
      </c>
      <c r="F1" s="321"/>
      <c r="G1" s="321"/>
      <c r="H1" s="321"/>
      <c r="I1" s="321"/>
      <c r="J1" s="321"/>
      <c r="K1" s="322" t="s">
        <v>305</v>
      </c>
      <c r="L1" s="323"/>
      <c r="M1" s="324">
        <v>44065</v>
      </c>
      <c r="N1" s="325"/>
      <c r="O1" s="326"/>
    </row>
    <row r="2" spans="1:15" s="17" customFormat="1" ht="15" customHeight="1" x14ac:dyDescent="0.25">
      <c r="A2" s="16"/>
      <c r="B2" s="327" t="s">
        <v>306</v>
      </c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</row>
    <row r="3" spans="1:15" s="17" customFormat="1" ht="15" customHeight="1" x14ac:dyDescent="0.25">
      <c r="A3" s="16"/>
      <c r="B3" s="329"/>
      <c r="C3" s="319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</row>
    <row r="4" spans="1:15" s="3" customFormat="1" ht="15" customHeight="1" x14ac:dyDescent="0.2">
      <c r="A4" s="62"/>
      <c r="B4" s="18" t="s">
        <v>307</v>
      </c>
      <c r="C4" s="18" t="s">
        <v>308</v>
      </c>
      <c r="D4" s="18" t="s">
        <v>309</v>
      </c>
      <c r="E4" s="18" t="s">
        <v>310</v>
      </c>
      <c r="F4" s="19" t="s">
        <v>311</v>
      </c>
      <c r="G4" s="60" t="s">
        <v>413</v>
      </c>
      <c r="H4" s="61" t="s">
        <v>414</v>
      </c>
      <c r="I4" s="60" t="s">
        <v>415</v>
      </c>
      <c r="J4" s="61" t="s">
        <v>416</v>
      </c>
      <c r="K4" s="20" t="s">
        <v>417</v>
      </c>
      <c r="L4" s="20" t="s">
        <v>9</v>
      </c>
      <c r="M4" s="20" t="s">
        <v>418</v>
      </c>
      <c r="N4" s="18" t="s">
        <v>9</v>
      </c>
      <c r="O4" s="18" t="s">
        <v>315</v>
      </c>
    </row>
    <row r="5" spans="1:15" ht="15" x14ac:dyDescent="0.2">
      <c r="A5" s="62" t="str">
        <f t="shared" ref="A5:A51" si="0">CONCATENATE(B5,D5,E5)</f>
        <v>PC105Amber Patupis-RetsasTouchstone Felix</v>
      </c>
      <c r="B5" s="3" t="s">
        <v>15</v>
      </c>
      <c r="C5">
        <v>2</v>
      </c>
      <c r="D5" s="3" t="s">
        <v>23</v>
      </c>
      <c r="E5" s="3" t="s">
        <v>24</v>
      </c>
      <c r="F5">
        <v>22</v>
      </c>
      <c r="G5">
        <v>0</v>
      </c>
      <c r="H5">
        <v>0</v>
      </c>
      <c r="I5">
        <v>0</v>
      </c>
      <c r="J5">
        <v>0</v>
      </c>
      <c r="K5">
        <v>22</v>
      </c>
      <c r="L5">
        <v>1</v>
      </c>
      <c r="N5">
        <v>1</v>
      </c>
      <c r="O5" s="84">
        <f t="shared" ref="O5:O51" si="1">IF(N5=1,7,IF(N5=2,6,IF(N5=3,5,IF(N5=4,4,IF(N5=5,3,IF(N5=6,2,IF(N5&gt;=6,1,0)))))))</f>
        <v>7</v>
      </c>
    </row>
    <row r="6" spans="1:15" ht="15" x14ac:dyDescent="0.2">
      <c r="A6" s="62" t="str">
        <f t="shared" si="0"/>
        <v>PC95Lillian ShepheardCounter Offer</v>
      </c>
      <c r="B6" s="3" t="s">
        <v>41</v>
      </c>
      <c r="C6">
        <v>5</v>
      </c>
      <c r="D6" t="s">
        <v>108</v>
      </c>
      <c r="E6" t="s">
        <v>109</v>
      </c>
      <c r="F6">
        <v>36.58</v>
      </c>
      <c r="G6">
        <v>0</v>
      </c>
      <c r="H6">
        <v>4</v>
      </c>
      <c r="I6">
        <v>0</v>
      </c>
      <c r="J6">
        <v>0</v>
      </c>
      <c r="K6">
        <v>40.58</v>
      </c>
      <c r="L6">
        <v>1</v>
      </c>
      <c r="N6">
        <v>1</v>
      </c>
      <c r="O6" s="84">
        <f t="shared" si="1"/>
        <v>7</v>
      </c>
    </row>
    <row r="7" spans="1:15" ht="15" x14ac:dyDescent="0.2">
      <c r="A7" s="62" t="str">
        <f t="shared" si="0"/>
        <v>PC95Indhi MacdonaldScenic Blitz</v>
      </c>
      <c r="B7" s="3" t="s">
        <v>41</v>
      </c>
      <c r="C7">
        <v>3</v>
      </c>
      <c r="D7" t="s">
        <v>61</v>
      </c>
      <c r="E7" t="s">
        <v>62</v>
      </c>
      <c r="F7">
        <v>41.05</v>
      </c>
      <c r="G7">
        <v>0</v>
      </c>
      <c r="H7">
        <v>4</v>
      </c>
      <c r="I7">
        <v>0</v>
      </c>
      <c r="J7">
        <v>0</v>
      </c>
      <c r="K7">
        <v>45.05</v>
      </c>
      <c r="L7">
        <v>2</v>
      </c>
      <c r="N7">
        <v>2</v>
      </c>
      <c r="O7" s="84">
        <f t="shared" si="1"/>
        <v>6</v>
      </c>
    </row>
    <row r="8" spans="1:15" ht="15" x14ac:dyDescent="0.2">
      <c r="A8" s="62" t="str">
        <f t="shared" si="0"/>
        <v>PC95Steph JonesCode Of Silence</v>
      </c>
      <c r="B8" s="150" t="s">
        <v>41</v>
      </c>
      <c r="C8">
        <v>6</v>
      </c>
      <c r="D8" t="s">
        <v>71</v>
      </c>
      <c r="E8" t="s">
        <v>72</v>
      </c>
      <c r="F8">
        <v>33.42</v>
      </c>
      <c r="G8">
        <v>5.6</v>
      </c>
      <c r="H8">
        <v>12</v>
      </c>
      <c r="I8">
        <v>0</v>
      </c>
      <c r="J8">
        <v>0</v>
      </c>
      <c r="K8">
        <v>51.02</v>
      </c>
      <c r="L8">
        <v>3</v>
      </c>
      <c r="N8">
        <v>3</v>
      </c>
      <c r="O8" s="84">
        <f t="shared" si="1"/>
        <v>5</v>
      </c>
    </row>
    <row r="9" spans="1:15" ht="15" x14ac:dyDescent="0.2">
      <c r="A9" s="62" t="str">
        <f t="shared" si="0"/>
        <v>PC95Imogen StoneLogan Chip</v>
      </c>
      <c r="B9" s="150" t="s">
        <v>41</v>
      </c>
      <c r="C9">
        <v>4</v>
      </c>
      <c r="D9" t="s">
        <v>27</v>
      </c>
      <c r="E9" t="s">
        <v>1434</v>
      </c>
      <c r="F9">
        <v>38.950000000000003</v>
      </c>
      <c r="G9" s="3" t="s">
        <v>1435</v>
      </c>
      <c r="H9">
        <v>12</v>
      </c>
      <c r="I9">
        <v>0</v>
      </c>
      <c r="J9">
        <v>0</v>
      </c>
      <c r="K9">
        <v>0</v>
      </c>
      <c r="N9" s="3">
        <v>0</v>
      </c>
      <c r="O9" s="84">
        <f t="shared" si="1"/>
        <v>0</v>
      </c>
    </row>
    <row r="10" spans="1:15" ht="15" x14ac:dyDescent="0.2">
      <c r="A10" s="62" t="str">
        <f t="shared" si="0"/>
        <v>AffiliateAntoinette VincentHp Lasting Impression</v>
      </c>
      <c r="B10" s="150" t="s">
        <v>1170</v>
      </c>
      <c r="C10">
        <v>7</v>
      </c>
      <c r="D10" t="s">
        <v>1436</v>
      </c>
      <c r="E10" t="s">
        <v>1438</v>
      </c>
      <c r="F10">
        <v>36.32</v>
      </c>
      <c r="G10" s="3">
        <v>52.8</v>
      </c>
      <c r="H10" s="3">
        <v>0</v>
      </c>
      <c r="I10" s="3">
        <v>4</v>
      </c>
      <c r="J10" s="3">
        <v>0</v>
      </c>
      <c r="K10" s="3">
        <v>93.12</v>
      </c>
      <c r="L10" s="3">
        <v>1</v>
      </c>
      <c r="N10" s="3">
        <v>1</v>
      </c>
      <c r="O10" s="84">
        <f t="shared" si="1"/>
        <v>7</v>
      </c>
    </row>
    <row r="11" spans="1:15" ht="15" x14ac:dyDescent="0.2">
      <c r="A11" s="62" t="str">
        <f t="shared" si="0"/>
        <v>AffiliateJane MeiklejohnMc Dally</v>
      </c>
      <c r="B11" s="150" t="s">
        <v>1170</v>
      </c>
      <c r="C11">
        <v>8</v>
      </c>
      <c r="D11" t="s">
        <v>1437</v>
      </c>
      <c r="E11" t="s">
        <v>1439</v>
      </c>
      <c r="F11">
        <v>38.68</v>
      </c>
      <c r="G11" s="3" t="s">
        <v>1440</v>
      </c>
      <c r="N11" s="3">
        <v>0</v>
      </c>
      <c r="O11" s="84">
        <f t="shared" si="1"/>
        <v>0</v>
      </c>
    </row>
    <row r="12" spans="1:15" ht="15" x14ac:dyDescent="0.2">
      <c r="A12" s="62" t="str">
        <f t="shared" si="0"/>
        <v>PC80Tekira WildeSkyra Park Small Talk</v>
      </c>
      <c r="B12" s="150" t="s">
        <v>75</v>
      </c>
      <c r="C12">
        <v>11</v>
      </c>
      <c r="D12" t="s">
        <v>371</v>
      </c>
      <c r="E12" t="s">
        <v>1443</v>
      </c>
      <c r="F12">
        <v>38.44</v>
      </c>
      <c r="G12" s="3">
        <v>0</v>
      </c>
      <c r="H12">
        <v>0</v>
      </c>
      <c r="I12">
        <v>12</v>
      </c>
      <c r="J12">
        <v>0</v>
      </c>
      <c r="K12">
        <v>50.44</v>
      </c>
      <c r="N12" s="3">
        <v>1</v>
      </c>
      <c r="O12" s="84">
        <f t="shared" si="1"/>
        <v>7</v>
      </c>
    </row>
    <row r="13" spans="1:15" ht="15" x14ac:dyDescent="0.2">
      <c r="A13" s="62" t="str">
        <f t="shared" si="0"/>
        <v>PC80Emily MollettWhite Corner</v>
      </c>
      <c r="B13" s="150" t="s">
        <v>75</v>
      </c>
      <c r="C13">
        <v>9</v>
      </c>
      <c r="D13" s="3" t="s">
        <v>1475</v>
      </c>
      <c r="E13" t="s">
        <v>1444</v>
      </c>
      <c r="F13">
        <v>39.380000000000003</v>
      </c>
      <c r="G13" s="3">
        <v>20</v>
      </c>
      <c r="H13">
        <v>0</v>
      </c>
      <c r="I13">
        <v>21</v>
      </c>
      <c r="J13">
        <v>0</v>
      </c>
      <c r="K13">
        <v>80.38</v>
      </c>
      <c r="N13" s="3">
        <v>2</v>
      </c>
      <c r="O13" s="84">
        <f t="shared" si="1"/>
        <v>6</v>
      </c>
    </row>
    <row r="14" spans="1:15" ht="15" x14ac:dyDescent="0.2">
      <c r="A14" s="62" t="str">
        <f t="shared" si="0"/>
        <v>PC80Emily MollettCasino</v>
      </c>
      <c r="B14" s="150" t="s">
        <v>75</v>
      </c>
      <c r="C14">
        <v>15</v>
      </c>
      <c r="D14" s="3" t="s">
        <v>1475</v>
      </c>
      <c r="E14" t="s">
        <v>1445</v>
      </c>
      <c r="F14">
        <v>36.880000000000003</v>
      </c>
      <c r="G14" s="3">
        <v>44</v>
      </c>
      <c r="H14">
        <v>0</v>
      </c>
      <c r="I14">
        <v>0</v>
      </c>
      <c r="J14">
        <v>0</v>
      </c>
      <c r="K14">
        <v>80.88</v>
      </c>
      <c r="N14" s="3">
        <v>3</v>
      </c>
      <c r="O14" s="84">
        <f t="shared" si="1"/>
        <v>5</v>
      </c>
    </row>
    <row r="15" spans="1:15" ht="15" x14ac:dyDescent="0.2">
      <c r="A15" s="62" t="str">
        <f t="shared" si="0"/>
        <v>PC80Henry MeiklejohnJimmy Oreilly</v>
      </c>
      <c r="B15" s="150" t="s">
        <v>75</v>
      </c>
      <c r="C15">
        <v>13</v>
      </c>
      <c r="D15" t="s">
        <v>1441</v>
      </c>
      <c r="E15" t="s">
        <v>1446</v>
      </c>
      <c r="F15">
        <v>39.380000000000003</v>
      </c>
      <c r="G15" s="3" t="s">
        <v>1435</v>
      </c>
      <c r="N15" s="3">
        <v>0</v>
      </c>
      <c r="O15" s="84">
        <f t="shared" si="1"/>
        <v>0</v>
      </c>
    </row>
    <row r="16" spans="1:15" ht="15" x14ac:dyDescent="0.2">
      <c r="A16" s="62" t="str">
        <f t="shared" si="0"/>
        <v>PC80Livinia FlorissonFerndale Springs Your Destiny</v>
      </c>
      <c r="B16" s="150" t="s">
        <v>75</v>
      </c>
      <c r="C16">
        <v>12</v>
      </c>
      <c r="D16" t="s">
        <v>110</v>
      </c>
      <c r="E16" t="s">
        <v>111</v>
      </c>
      <c r="F16">
        <v>35.619999999999997</v>
      </c>
      <c r="G16" s="3" t="s">
        <v>1435</v>
      </c>
      <c r="N16" s="3">
        <v>0</v>
      </c>
      <c r="O16" s="84">
        <f t="shared" si="1"/>
        <v>0</v>
      </c>
    </row>
    <row r="17" spans="1:15" ht="15" x14ac:dyDescent="0.2">
      <c r="A17" s="62" t="str">
        <f t="shared" si="0"/>
        <v>PC80Annika StoneMarshall Earp Pedro</v>
      </c>
      <c r="B17" s="150" t="s">
        <v>75</v>
      </c>
      <c r="C17">
        <v>14</v>
      </c>
      <c r="D17" t="s">
        <v>1442</v>
      </c>
      <c r="E17" t="s">
        <v>1447</v>
      </c>
      <c r="F17">
        <v>40</v>
      </c>
      <c r="G17" s="3" t="s">
        <v>1435</v>
      </c>
      <c r="N17" s="3">
        <v>0</v>
      </c>
      <c r="O17" s="84">
        <f t="shared" si="1"/>
        <v>0</v>
      </c>
    </row>
    <row r="18" spans="1:15" ht="15" x14ac:dyDescent="0.2">
      <c r="A18" s="62" t="str">
        <f t="shared" si="0"/>
        <v>AffiliateHeidi MccreaSunrise Hill Meranda</v>
      </c>
      <c r="B18" s="150" t="s">
        <v>1170</v>
      </c>
      <c r="C18">
        <v>17</v>
      </c>
      <c r="D18" t="s">
        <v>1505</v>
      </c>
      <c r="E18" t="s">
        <v>1449</v>
      </c>
      <c r="F18">
        <v>33.119999999999997</v>
      </c>
      <c r="G18">
        <v>0</v>
      </c>
      <c r="H18">
        <v>0</v>
      </c>
      <c r="I18">
        <v>0</v>
      </c>
      <c r="J18">
        <v>0</v>
      </c>
      <c r="K18">
        <v>33.119999999999997</v>
      </c>
      <c r="L18">
        <v>1</v>
      </c>
      <c r="N18">
        <v>1</v>
      </c>
      <c r="O18" s="84">
        <f t="shared" si="1"/>
        <v>7</v>
      </c>
    </row>
    <row r="19" spans="1:15" ht="15" x14ac:dyDescent="0.2">
      <c r="A19" s="62" t="str">
        <f t="shared" si="0"/>
        <v>AffiliateBrianna CollinsSkip Tracer</v>
      </c>
      <c r="B19" s="150" t="s">
        <v>1170</v>
      </c>
      <c r="C19">
        <v>16</v>
      </c>
      <c r="D19" t="s">
        <v>1448</v>
      </c>
      <c r="E19" t="s">
        <v>1450</v>
      </c>
      <c r="F19">
        <v>32.81</v>
      </c>
      <c r="G19">
        <v>20</v>
      </c>
      <c r="H19">
        <v>0</v>
      </c>
      <c r="I19">
        <v>2</v>
      </c>
      <c r="J19">
        <v>0</v>
      </c>
      <c r="K19">
        <v>54.81</v>
      </c>
      <c r="L19">
        <v>2</v>
      </c>
      <c r="N19">
        <v>2</v>
      </c>
      <c r="O19" s="84">
        <f t="shared" si="1"/>
        <v>6</v>
      </c>
    </row>
    <row r="20" spans="1:15" ht="15" x14ac:dyDescent="0.2">
      <c r="A20" s="62" t="str">
        <f t="shared" si="0"/>
        <v>PC65Tabitha HugginsIt Takes Two To Tango</v>
      </c>
      <c r="B20" s="150" t="s">
        <v>138</v>
      </c>
      <c r="C20">
        <v>28</v>
      </c>
      <c r="D20" t="s">
        <v>196</v>
      </c>
      <c r="E20" t="s">
        <v>197</v>
      </c>
      <c r="F20">
        <v>37.14</v>
      </c>
      <c r="G20">
        <v>0</v>
      </c>
      <c r="H20">
        <v>0</v>
      </c>
      <c r="I20">
        <v>0</v>
      </c>
      <c r="J20">
        <v>0</v>
      </c>
      <c r="K20">
        <v>37.14</v>
      </c>
      <c r="L20">
        <v>1</v>
      </c>
      <c r="N20">
        <v>1</v>
      </c>
      <c r="O20" s="84">
        <f t="shared" si="1"/>
        <v>7</v>
      </c>
    </row>
    <row r="21" spans="1:15" ht="15" x14ac:dyDescent="0.2">
      <c r="A21" s="62" t="str">
        <f t="shared" si="0"/>
        <v>PC65Bronte FlorissonGordon Park Conquest</v>
      </c>
      <c r="B21" s="150" t="s">
        <v>138</v>
      </c>
      <c r="C21">
        <v>20</v>
      </c>
      <c r="D21" t="s">
        <v>220</v>
      </c>
      <c r="E21" t="s">
        <v>221</v>
      </c>
      <c r="F21">
        <v>42.14</v>
      </c>
      <c r="G21">
        <v>0.4</v>
      </c>
      <c r="H21">
        <v>0</v>
      </c>
      <c r="I21">
        <v>0</v>
      </c>
      <c r="J21">
        <v>0</v>
      </c>
      <c r="K21">
        <v>42.54</v>
      </c>
      <c r="L21">
        <v>2</v>
      </c>
      <c r="N21">
        <v>2</v>
      </c>
      <c r="O21" s="84">
        <f t="shared" si="1"/>
        <v>6</v>
      </c>
    </row>
    <row r="22" spans="1:15" ht="15" x14ac:dyDescent="0.2">
      <c r="A22" s="62" t="str">
        <f t="shared" si="0"/>
        <v>PC65Delia TredinnickShady Deal</v>
      </c>
      <c r="B22" s="150" t="s">
        <v>138</v>
      </c>
      <c r="C22">
        <v>19</v>
      </c>
      <c r="D22" t="s">
        <v>1451</v>
      </c>
      <c r="E22" t="s">
        <v>1454</v>
      </c>
      <c r="F22">
        <v>43.21</v>
      </c>
      <c r="G22">
        <v>0</v>
      </c>
      <c r="H22">
        <v>0</v>
      </c>
      <c r="I22">
        <v>0</v>
      </c>
      <c r="J22">
        <v>0</v>
      </c>
      <c r="K22">
        <v>43.21</v>
      </c>
      <c r="L22">
        <v>3</v>
      </c>
      <c r="N22">
        <v>3</v>
      </c>
      <c r="O22" s="84">
        <f t="shared" si="1"/>
        <v>5</v>
      </c>
    </row>
    <row r="23" spans="1:15" ht="15" x14ac:dyDescent="0.2">
      <c r="A23" s="62" t="str">
        <f t="shared" si="0"/>
        <v>PC65Annika StoneDamaspia Park Emily'S Gold</v>
      </c>
      <c r="B23" s="150" t="s">
        <v>138</v>
      </c>
      <c r="C23">
        <v>25</v>
      </c>
      <c r="D23" t="s">
        <v>1442</v>
      </c>
      <c r="E23" t="s">
        <v>1506</v>
      </c>
      <c r="F23">
        <v>44.64</v>
      </c>
      <c r="G23">
        <v>6.4</v>
      </c>
      <c r="H23">
        <v>0</v>
      </c>
      <c r="I23">
        <v>0</v>
      </c>
      <c r="J23">
        <v>0</v>
      </c>
      <c r="K23">
        <v>51.04</v>
      </c>
      <c r="L23">
        <v>4</v>
      </c>
      <c r="N23">
        <v>4</v>
      </c>
      <c r="O23" s="84">
        <f t="shared" si="1"/>
        <v>4</v>
      </c>
    </row>
    <row r="24" spans="1:15" ht="15" x14ac:dyDescent="0.2">
      <c r="A24" s="62" t="str">
        <f t="shared" si="0"/>
        <v>PC65Amber Patupis-RetsasElena Park Sobrero</v>
      </c>
      <c r="B24" s="150" t="s">
        <v>138</v>
      </c>
      <c r="C24">
        <v>23</v>
      </c>
      <c r="D24" t="s">
        <v>23</v>
      </c>
      <c r="E24" t="s">
        <v>1455</v>
      </c>
      <c r="F24">
        <v>31.79</v>
      </c>
      <c r="G24">
        <v>20</v>
      </c>
      <c r="H24">
        <v>0</v>
      </c>
      <c r="I24">
        <v>0</v>
      </c>
      <c r="J24">
        <v>0</v>
      </c>
      <c r="K24">
        <v>51.79</v>
      </c>
      <c r="L24">
        <v>5</v>
      </c>
      <c r="N24">
        <v>5</v>
      </c>
      <c r="O24" s="84">
        <f t="shared" si="1"/>
        <v>3</v>
      </c>
    </row>
    <row r="25" spans="1:15" ht="15" x14ac:dyDescent="0.2">
      <c r="A25" s="62" t="str">
        <f t="shared" si="0"/>
        <v>PC65Ella SmithNike</v>
      </c>
      <c r="B25" s="150" t="s">
        <v>138</v>
      </c>
      <c r="C25">
        <v>21</v>
      </c>
      <c r="D25" t="s">
        <v>1452</v>
      </c>
      <c r="E25" t="s">
        <v>1456</v>
      </c>
      <c r="F25">
        <v>47.5</v>
      </c>
      <c r="G25">
        <v>14</v>
      </c>
      <c r="H25">
        <v>0</v>
      </c>
      <c r="I25">
        <v>0</v>
      </c>
      <c r="J25">
        <v>0</v>
      </c>
      <c r="K25">
        <v>61.5</v>
      </c>
      <c r="L25">
        <v>6</v>
      </c>
      <c r="N25">
        <v>6</v>
      </c>
      <c r="O25" s="84">
        <f t="shared" si="1"/>
        <v>2</v>
      </c>
    </row>
    <row r="26" spans="1:15" ht="15" x14ac:dyDescent="0.2">
      <c r="A26" s="62" t="str">
        <f t="shared" si="0"/>
        <v>PC65Kate CusickAmberwood Ridge Sabre</v>
      </c>
      <c r="B26" s="150" t="s">
        <v>138</v>
      </c>
      <c r="C26">
        <v>27</v>
      </c>
      <c r="D26" t="s">
        <v>1007</v>
      </c>
      <c r="E26" t="s">
        <v>1008</v>
      </c>
      <c r="F26">
        <v>26.07</v>
      </c>
      <c r="G26">
        <v>40</v>
      </c>
      <c r="H26">
        <v>0</v>
      </c>
      <c r="I26">
        <v>0</v>
      </c>
      <c r="J26">
        <v>0</v>
      </c>
      <c r="K26">
        <v>66.069999999999993</v>
      </c>
      <c r="L26">
        <v>7</v>
      </c>
      <c r="N26">
        <v>7</v>
      </c>
      <c r="O26" s="84">
        <f t="shared" si="1"/>
        <v>1</v>
      </c>
    </row>
    <row r="27" spans="1:15" ht="15" x14ac:dyDescent="0.2">
      <c r="A27" s="62" t="str">
        <f t="shared" si="0"/>
        <v>PC65Isabelle CoxCharisma Edward</v>
      </c>
      <c r="B27" s="150" t="s">
        <v>138</v>
      </c>
      <c r="C27">
        <v>22</v>
      </c>
      <c r="D27" t="s">
        <v>203</v>
      </c>
      <c r="E27" t="s">
        <v>204</v>
      </c>
      <c r="F27">
        <v>29.64</v>
      </c>
      <c r="G27">
        <v>41.6</v>
      </c>
      <c r="H27">
        <v>0</v>
      </c>
      <c r="I27">
        <v>0</v>
      </c>
      <c r="J27">
        <v>0</v>
      </c>
      <c r="K27">
        <v>71.239999999999995</v>
      </c>
      <c r="L27">
        <v>8</v>
      </c>
      <c r="N27">
        <v>8</v>
      </c>
      <c r="O27" s="84">
        <f t="shared" si="1"/>
        <v>1</v>
      </c>
    </row>
    <row r="28" spans="1:15" ht="15" x14ac:dyDescent="0.2">
      <c r="A28" s="62" t="str">
        <f t="shared" si="0"/>
        <v>PC65Rose RedmanDamaspia Park Neil’S Reign</v>
      </c>
      <c r="B28" s="150" t="s">
        <v>138</v>
      </c>
      <c r="C28">
        <v>26</v>
      </c>
      <c r="D28" t="s">
        <v>683</v>
      </c>
      <c r="E28" t="s">
        <v>1457</v>
      </c>
      <c r="F28">
        <v>32.14</v>
      </c>
      <c r="G28">
        <v>40</v>
      </c>
      <c r="H28">
        <v>0</v>
      </c>
      <c r="I28">
        <v>0</v>
      </c>
      <c r="J28">
        <v>0</v>
      </c>
      <c r="K28">
        <v>72.14</v>
      </c>
      <c r="L28">
        <v>9</v>
      </c>
      <c r="N28">
        <v>9</v>
      </c>
      <c r="O28" s="84">
        <f t="shared" si="1"/>
        <v>1</v>
      </c>
    </row>
    <row r="29" spans="1:15" ht="15" x14ac:dyDescent="0.2">
      <c r="A29" s="62" t="str">
        <f t="shared" si="0"/>
        <v>PC65Amy PollardPrimrose Court Olympia</v>
      </c>
      <c r="B29" s="150" t="s">
        <v>138</v>
      </c>
      <c r="C29">
        <v>18</v>
      </c>
      <c r="D29" t="s">
        <v>1453</v>
      </c>
      <c r="E29" t="s">
        <v>1458</v>
      </c>
      <c r="F29">
        <v>40</v>
      </c>
      <c r="G29">
        <v>76.8</v>
      </c>
      <c r="H29">
        <v>0</v>
      </c>
      <c r="I29">
        <v>0</v>
      </c>
      <c r="J29">
        <v>0</v>
      </c>
      <c r="K29">
        <v>116.8</v>
      </c>
      <c r="L29">
        <v>10</v>
      </c>
      <c r="N29">
        <v>10</v>
      </c>
      <c r="O29" s="84">
        <f t="shared" si="1"/>
        <v>1</v>
      </c>
    </row>
    <row r="30" spans="1:15" ht="15" x14ac:dyDescent="0.2">
      <c r="A30" s="62" t="str">
        <f t="shared" si="0"/>
        <v>PC65Brenna DevriesRustic Merlin</v>
      </c>
      <c r="B30" s="150" t="s">
        <v>138</v>
      </c>
      <c r="C30">
        <v>24</v>
      </c>
      <c r="D30" t="s">
        <v>176</v>
      </c>
      <c r="E30" t="s">
        <v>177</v>
      </c>
      <c r="F30">
        <v>33.57</v>
      </c>
      <c r="G30" s="3" t="s">
        <v>1435</v>
      </c>
      <c r="H30">
        <v>0</v>
      </c>
      <c r="I30">
        <v>13</v>
      </c>
      <c r="J30">
        <v>0</v>
      </c>
      <c r="L30">
        <v>0</v>
      </c>
      <c r="N30">
        <v>0</v>
      </c>
      <c r="O30" s="84">
        <f t="shared" si="1"/>
        <v>0</v>
      </c>
    </row>
    <row r="31" spans="1:15" ht="15" x14ac:dyDescent="0.2">
      <c r="A31" s="62" t="str">
        <f t="shared" si="0"/>
        <v>AffiliateLouise PearnRocky</v>
      </c>
      <c r="B31" s="150" t="s">
        <v>1170</v>
      </c>
      <c r="C31">
        <v>32</v>
      </c>
      <c r="D31" t="s">
        <v>1459</v>
      </c>
      <c r="E31" t="s">
        <v>1467</v>
      </c>
      <c r="F31">
        <v>35</v>
      </c>
      <c r="G31" s="3">
        <v>10</v>
      </c>
      <c r="H31" s="3">
        <v>0</v>
      </c>
      <c r="I31" s="3">
        <v>0</v>
      </c>
      <c r="J31" s="3">
        <v>0</v>
      </c>
      <c r="K31">
        <v>45</v>
      </c>
      <c r="L31">
        <v>1</v>
      </c>
      <c r="N31">
        <v>1</v>
      </c>
      <c r="O31" s="84">
        <f t="shared" si="1"/>
        <v>7</v>
      </c>
    </row>
    <row r="32" spans="1:15" ht="15" x14ac:dyDescent="0.2">
      <c r="A32" s="62" t="str">
        <f t="shared" si="0"/>
        <v>AffiliateStephaney HewlettTrust Me</v>
      </c>
      <c r="B32" s="150" t="s">
        <v>1170</v>
      </c>
      <c r="C32">
        <v>36</v>
      </c>
      <c r="D32" t="s">
        <v>1460</v>
      </c>
      <c r="E32" t="s">
        <v>1468</v>
      </c>
      <c r="F32">
        <v>41.07</v>
      </c>
      <c r="G32" s="3">
        <v>0</v>
      </c>
      <c r="H32" s="3">
        <v>0</v>
      </c>
      <c r="I32" s="3">
        <v>4</v>
      </c>
      <c r="J32" s="3">
        <v>0</v>
      </c>
      <c r="K32" s="3">
        <v>45.07</v>
      </c>
      <c r="L32">
        <v>2</v>
      </c>
      <c r="N32">
        <v>2</v>
      </c>
      <c r="O32" s="84">
        <f t="shared" si="1"/>
        <v>6</v>
      </c>
    </row>
    <row r="33" spans="1:15" ht="15" x14ac:dyDescent="0.2">
      <c r="A33" s="62" t="str">
        <f t="shared" si="0"/>
        <v>AffiliateNyree JaquesFrank</v>
      </c>
      <c r="B33" s="150" t="s">
        <v>1170</v>
      </c>
      <c r="C33">
        <v>33</v>
      </c>
      <c r="D33" t="s">
        <v>1461</v>
      </c>
      <c r="E33" t="s">
        <v>1469</v>
      </c>
      <c r="F33">
        <v>37.14</v>
      </c>
      <c r="G33" s="3">
        <v>8</v>
      </c>
      <c r="H33" s="3">
        <v>0</v>
      </c>
      <c r="I33" s="3">
        <v>0</v>
      </c>
      <c r="J33" s="3">
        <v>0</v>
      </c>
      <c r="K33" s="3">
        <v>45.14</v>
      </c>
      <c r="L33">
        <v>3</v>
      </c>
      <c r="N33">
        <v>3</v>
      </c>
      <c r="O33" s="84">
        <f t="shared" si="1"/>
        <v>5</v>
      </c>
    </row>
    <row r="34" spans="1:15" ht="15" x14ac:dyDescent="0.2">
      <c r="A34" s="62" t="str">
        <f t="shared" si="0"/>
        <v>AffiliateTrudy GoldringAce</v>
      </c>
      <c r="B34" s="150" t="s">
        <v>1170</v>
      </c>
      <c r="C34">
        <v>29</v>
      </c>
      <c r="D34" t="s">
        <v>1462</v>
      </c>
      <c r="E34" t="s">
        <v>1470</v>
      </c>
      <c r="F34">
        <v>42.14</v>
      </c>
      <c r="G34" s="3">
        <v>4.4000000000000004</v>
      </c>
      <c r="H34" s="3">
        <v>0</v>
      </c>
      <c r="I34" s="3">
        <v>4</v>
      </c>
      <c r="J34" s="3">
        <v>0</v>
      </c>
      <c r="K34" s="3">
        <v>50.54</v>
      </c>
      <c r="L34">
        <v>4</v>
      </c>
      <c r="N34">
        <v>4</v>
      </c>
      <c r="O34" s="84">
        <f t="shared" si="1"/>
        <v>4</v>
      </c>
    </row>
    <row r="35" spans="1:15" ht="15" x14ac:dyDescent="0.2">
      <c r="A35" s="62" t="str">
        <f t="shared" si="0"/>
        <v>AffiliateHeidi MccreaWillow</v>
      </c>
      <c r="B35" s="150" t="s">
        <v>1170</v>
      </c>
      <c r="C35">
        <v>37</v>
      </c>
      <c r="D35" t="s">
        <v>1505</v>
      </c>
      <c r="E35" t="s">
        <v>1060</v>
      </c>
      <c r="F35">
        <v>30</v>
      </c>
      <c r="G35" s="3">
        <v>40</v>
      </c>
      <c r="H35" s="3">
        <v>0</v>
      </c>
      <c r="I35" s="3">
        <v>0</v>
      </c>
      <c r="J35" s="3">
        <v>0</v>
      </c>
      <c r="K35" s="3">
        <v>70</v>
      </c>
      <c r="L35">
        <v>5</v>
      </c>
      <c r="N35">
        <v>5</v>
      </c>
      <c r="O35" s="84">
        <f t="shared" si="1"/>
        <v>3</v>
      </c>
    </row>
    <row r="36" spans="1:15" ht="15" x14ac:dyDescent="0.2">
      <c r="A36" s="62" t="str">
        <f t="shared" si="0"/>
        <v>AffiliateErica HugginsSharky</v>
      </c>
      <c r="B36" s="150" t="s">
        <v>1170</v>
      </c>
      <c r="C36">
        <v>34</v>
      </c>
      <c r="D36" t="s">
        <v>1463</v>
      </c>
      <c r="E36" t="s">
        <v>1471</v>
      </c>
      <c r="F36">
        <v>36.07</v>
      </c>
      <c r="G36" s="3">
        <v>60</v>
      </c>
      <c r="H36" s="3">
        <v>0</v>
      </c>
      <c r="I36" s="3">
        <v>0</v>
      </c>
      <c r="J36" s="3">
        <v>0</v>
      </c>
      <c r="K36" s="3">
        <v>96.07</v>
      </c>
      <c r="L36">
        <v>6</v>
      </c>
      <c r="N36">
        <v>6</v>
      </c>
      <c r="O36" s="84">
        <f t="shared" si="1"/>
        <v>2</v>
      </c>
    </row>
    <row r="37" spans="1:15" ht="15" x14ac:dyDescent="0.2">
      <c r="A37" s="62" t="str">
        <f t="shared" si="0"/>
        <v>AffiliateRebecca GreenDevils Know Halo</v>
      </c>
      <c r="B37" s="150" t="s">
        <v>1170</v>
      </c>
      <c r="C37">
        <v>35</v>
      </c>
      <c r="D37" t="s">
        <v>1464</v>
      </c>
      <c r="E37" t="s">
        <v>1472</v>
      </c>
      <c r="F37">
        <v>40.36</v>
      </c>
      <c r="G37" s="3">
        <v>65.599999999999994</v>
      </c>
      <c r="H37" s="3">
        <v>0</v>
      </c>
      <c r="I37" s="3">
        <v>0</v>
      </c>
      <c r="J37" s="3">
        <v>0</v>
      </c>
      <c r="K37" s="3">
        <v>105.96</v>
      </c>
      <c r="L37">
        <v>7</v>
      </c>
      <c r="N37">
        <v>7</v>
      </c>
      <c r="O37" s="84">
        <f t="shared" si="1"/>
        <v>1</v>
      </c>
    </row>
    <row r="38" spans="1:15" ht="15" x14ac:dyDescent="0.2">
      <c r="A38" s="62" t="str">
        <f t="shared" si="0"/>
        <v>AffiliateLana SweeneyLaguna Mountains</v>
      </c>
      <c r="B38" s="150" t="s">
        <v>1170</v>
      </c>
      <c r="C38">
        <v>31</v>
      </c>
      <c r="D38" t="s">
        <v>1465</v>
      </c>
      <c r="E38" t="s">
        <v>1473</v>
      </c>
      <c r="F38">
        <v>25</v>
      </c>
      <c r="G38" s="3">
        <v>0</v>
      </c>
      <c r="H38" s="3">
        <v>0</v>
      </c>
      <c r="I38" s="3">
        <v>4</v>
      </c>
      <c r="J38" s="3">
        <v>0</v>
      </c>
      <c r="L38">
        <v>0</v>
      </c>
      <c r="N38">
        <v>0</v>
      </c>
      <c r="O38" s="84">
        <f t="shared" si="1"/>
        <v>0</v>
      </c>
    </row>
    <row r="39" spans="1:15" ht="15" x14ac:dyDescent="0.2">
      <c r="A39" s="62" t="str">
        <f t="shared" si="0"/>
        <v>AffiliateAmy ForresterMax</v>
      </c>
      <c r="B39" s="150" t="s">
        <v>1170</v>
      </c>
      <c r="C39">
        <v>30</v>
      </c>
      <c r="D39" t="s">
        <v>1466</v>
      </c>
      <c r="E39" t="s">
        <v>1474</v>
      </c>
      <c r="F39">
        <v>42.5</v>
      </c>
      <c r="G39" s="3" t="s">
        <v>1435</v>
      </c>
      <c r="H39" s="3">
        <v>0</v>
      </c>
      <c r="J39" s="3">
        <v>0</v>
      </c>
      <c r="L39">
        <v>0</v>
      </c>
      <c r="N39">
        <v>0</v>
      </c>
      <c r="O39" s="84">
        <f t="shared" si="1"/>
        <v>0</v>
      </c>
    </row>
    <row r="40" spans="1:15" ht="15" x14ac:dyDescent="0.2">
      <c r="A40" s="62" t="str">
        <f t="shared" si="0"/>
        <v>PC45Chelsea GreenBelfast Whistling Dixie</v>
      </c>
      <c r="B40" s="150" t="s">
        <v>246</v>
      </c>
      <c r="C40">
        <v>39</v>
      </c>
      <c r="D40" t="s">
        <v>1476</v>
      </c>
      <c r="E40" t="s">
        <v>1483</v>
      </c>
      <c r="F40">
        <v>38</v>
      </c>
      <c r="G40" s="3">
        <v>7.6</v>
      </c>
      <c r="H40" s="3">
        <v>0</v>
      </c>
      <c r="I40" s="3">
        <v>0</v>
      </c>
      <c r="J40" s="3">
        <v>0</v>
      </c>
      <c r="K40" s="3">
        <v>45.6</v>
      </c>
      <c r="L40">
        <v>1</v>
      </c>
      <c r="N40">
        <v>1</v>
      </c>
      <c r="O40" s="84">
        <f t="shared" si="1"/>
        <v>7</v>
      </c>
    </row>
    <row r="41" spans="1:15" ht="15" x14ac:dyDescent="0.2">
      <c r="A41" s="62" t="str">
        <f t="shared" si="0"/>
        <v>PC45Breeanna TeasdaleEllenicio</v>
      </c>
      <c r="B41" s="150" t="s">
        <v>246</v>
      </c>
      <c r="C41">
        <v>49</v>
      </c>
      <c r="D41" t="s">
        <v>1477</v>
      </c>
      <c r="E41" t="s">
        <v>1484</v>
      </c>
      <c r="F41">
        <v>46.4</v>
      </c>
      <c r="G41" s="3">
        <v>4</v>
      </c>
      <c r="H41" s="3">
        <v>0</v>
      </c>
      <c r="I41" s="3">
        <v>0</v>
      </c>
      <c r="J41" s="3">
        <v>0</v>
      </c>
      <c r="K41" s="3">
        <v>50.4</v>
      </c>
      <c r="L41">
        <v>2</v>
      </c>
      <c r="N41">
        <v>2</v>
      </c>
      <c r="O41" s="84">
        <f t="shared" si="1"/>
        <v>6</v>
      </c>
    </row>
    <row r="42" spans="1:15" ht="15" x14ac:dyDescent="0.2">
      <c r="A42" s="62" t="str">
        <f t="shared" si="0"/>
        <v>PC45Meadow FrenchSp Stella</v>
      </c>
      <c r="B42" s="150" t="s">
        <v>246</v>
      </c>
      <c r="C42">
        <v>42</v>
      </c>
      <c r="D42" t="s">
        <v>1478</v>
      </c>
      <c r="E42" t="s">
        <v>1485</v>
      </c>
      <c r="F42">
        <v>35</v>
      </c>
      <c r="G42" s="3">
        <v>20.8</v>
      </c>
      <c r="H42" s="3">
        <v>0</v>
      </c>
      <c r="I42" s="3">
        <v>0</v>
      </c>
      <c r="J42" s="3">
        <v>0</v>
      </c>
      <c r="K42" s="3">
        <v>55.8</v>
      </c>
      <c r="L42">
        <v>3</v>
      </c>
      <c r="N42">
        <v>3</v>
      </c>
      <c r="O42" s="84">
        <f t="shared" si="1"/>
        <v>5</v>
      </c>
    </row>
    <row r="43" spans="1:15" ht="15" x14ac:dyDescent="0.2">
      <c r="A43" s="62" t="str">
        <f t="shared" si="0"/>
        <v>PC45Zoe HazelwoodCedar Lakes Matador</v>
      </c>
      <c r="B43" s="150" t="s">
        <v>246</v>
      </c>
      <c r="C43">
        <v>44</v>
      </c>
      <c r="D43" t="s">
        <v>1479</v>
      </c>
      <c r="E43" t="s">
        <v>1486</v>
      </c>
      <c r="F43">
        <v>36.4</v>
      </c>
      <c r="G43" s="3">
        <v>34.4</v>
      </c>
      <c r="H43" s="3">
        <v>0</v>
      </c>
      <c r="I43" s="3">
        <v>0</v>
      </c>
      <c r="J43" s="3">
        <v>0</v>
      </c>
      <c r="K43" s="3">
        <v>70.8</v>
      </c>
      <c r="L43">
        <v>4</v>
      </c>
      <c r="N43">
        <v>4</v>
      </c>
      <c r="O43" s="84">
        <f t="shared" si="1"/>
        <v>4</v>
      </c>
    </row>
    <row r="44" spans="1:15" ht="15" x14ac:dyDescent="0.2">
      <c r="A44" s="62" t="str">
        <f t="shared" si="0"/>
        <v>PC45Abbie HughesAngel</v>
      </c>
      <c r="B44" s="150" t="s">
        <v>246</v>
      </c>
      <c r="C44">
        <v>41</v>
      </c>
      <c r="D44" t="s">
        <v>1480</v>
      </c>
      <c r="E44" t="s">
        <v>1487</v>
      </c>
      <c r="F44">
        <v>43.4</v>
      </c>
      <c r="G44" s="3">
        <v>62</v>
      </c>
      <c r="H44" s="3">
        <v>0</v>
      </c>
      <c r="I44" s="3">
        <v>8</v>
      </c>
      <c r="J44" s="3">
        <v>0</v>
      </c>
      <c r="K44" s="3">
        <v>113.4</v>
      </c>
      <c r="L44">
        <v>5</v>
      </c>
      <c r="N44">
        <v>5</v>
      </c>
      <c r="O44" s="84">
        <f t="shared" si="1"/>
        <v>3</v>
      </c>
    </row>
    <row r="45" spans="1:15" ht="15" x14ac:dyDescent="0.2">
      <c r="A45" s="62" t="str">
        <f t="shared" si="0"/>
        <v>PC45Breeanna TeasdalePalladio</v>
      </c>
      <c r="B45" s="150" t="s">
        <v>246</v>
      </c>
      <c r="C45">
        <v>38</v>
      </c>
      <c r="D45" t="s">
        <v>1477</v>
      </c>
      <c r="E45" t="s">
        <v>1488</v>
      </c>
      <c r="F45">
        <v>38</v>
      </c>
      <c r="G45" s="3">
        <v>64.8</v>
      </c>
      <c r="H45" s="3" t="s">
        <v>1435</v>
      </c>
      <c r="L45">
        <v>0</v>
      </c>
      <c r="N45">
        <v>0</v>
      </c>
      <c r="O45" s="84">
        <f t="shared" si="1"/>
        <v>0</v>
      </c>
    </row>
    <row r="46" spans="1:15" ht="15" x14ac:dyDescent="0.2">
      <c r="A46" s="62" t="str">
        <f t="shared" si="0"/>
        <v>PC45Ella SmithMapassa Park Muddy</v>
      </c>
      <c r="B46" s="150" t="s">
        <v>246</v>
      </c>
      <c r="C46">
        <v>45</v>
      </c>
      <c r="D46" t="s">
        <v>1452</v>
      </c>
      <c r="E46" t="s">
        <v>1489</v>
      </c>
      <c r="F46">
        <v>36.4</v>
      </c>
      <c r="G46" s="3" t="s">
        <v>1435</v>
      </c>
      <c r="L46">
        <v>0</v>
      </c>
      <c r="N46">
        <v>0</v>
      </c>
      <c r="O46" s="84">
        <f t="shared" si="1"/>
        <v>0</v>
      </c>
    </row>
    <row r="47" spans="1:15" ht="15" x14ac:dyDescent="0.2">
      <c r="A47" s="62" t="str">
        <f t="shared" si="0"/>
        <v>PC45Mia HolbertonBlaze</v>
      </c>
      <c r="B47" s="150" t="s">
        <v>246</v>
      </c>
      <c r="C47">
        <v>43</v>
      </c>
      <c r="D47" t="s">
        <v>1481</v>
      </c>
      <c r="E47" t="s">
        <v>1490</v>
      </c>
      <c r="F47">
        <v>52.4</v>
      </c>
      <c r="G47" s="3" t="s">
        <v>1435</v>
      </c>
      <c r="L47">
        <v>0</v>
      </c>
      <c r="N47">
        <v>0</v>
      </c>
      <c r="O47" s="84">
        <f t="shared" si="1"/>
        <v>0</v>
      </c>
    </row>
    <row r="48" spans="1:15" ht="15" x14ac:dyDescent="0.2">
      <c r="A48" s="62" t="str">
        <f t="shared" si="0"/>
        <v>PC45Sadie MorisonCalowera Serafina</v>
      </c>
      <c r="B48" s="150" t="s">
        <v>246</v>
      </c>
      <c r="C48">
        <v>40</v>
      </c>
      <c r="D48" t="s">
        <v>1482</v>
      </c>
      <c r="E48" t="s">
        <v>1491</v>
      </c>
      <c r="F48">
        <v>32.799999999999997</v>
      </c>
      <c r="G48" s="3" t="s">
        <v>1435</v>
      </c>
      <c r="L48">
        <v>0</v>
      </c>
      <c r="N48">
        <v>0</v>
      </c>
      <c r="O48" s="84">
        <f t="shared" si="1"/>
        <v>0</v>
      </c>
    </row>
    <row r="49" spans="1:15" ht="15" x14ac:dyDescent="0.2">
      <c r="A49" s="62" t="str">
        <f t="shared" si="0"/>
        <v>AffiliateTrudy GoldringMiss Centrefold</v>
      </c>
      <c r="B49" s="150" t="s">
        <v>1170</v>
      </c>
      <c r="C49">
        <v>47</v>
      </c>
      <c r="D49" t="s">
        <v>1462</v>
      </c>
      <c r="E49" t="s">
        <v>1494</v>
      </c>
      <c r="F49">
        <v>38.799999999999997</v>
      </c>
      <c r="G49">
        <v>1.6</v>
      </c>
      <c r="H49">
        <v>0</v>
      </c>
      <c r="I49">
        <v>0</v>
      </c>
      <c r="J49">
        <v>0</v>
      </c>
      <c r="K49">
        <v>40.4</v>
      </c>
      <c r="L49">
        <v>1</v>
      </c>
      <c r="N49">
        <v>1</v>
      </c>
      <c r="O49" s="84">
        <f t="shared" si="1"/>
        <v>7</v>
      </c>
    </row>
    <row r="50" spans="1:15" ht="15" x14ac:dyDescent="0.2">
      <c r="A50" s="62" t="str">
        <f t="shared" si="0"/>
        <v>AffiliateDesiree SandersonCumbria Park Tranquility</v>
      </c>
      <c r="B50" s="150" t="s">
        <v>1170</v>
      </c>
      <c r="C50">
        <v>46</v>
      </c>
      <c r="D50" t="s">
        <v>1492</v>
      </c>
      <c r="E50" t="s">
        <v>1495</v>
      </c>
      <c r="F50">
        <v>36</v>
      </c>
      <c r="G50">
        <v>102.4</v>
      </c>
      <c r="H50">
        <v>0</v>
      </c>
      <c r="I50">
        <v>8</v>
      </c>
      <c r="J50">
        <v>0</v>
      </c>
      <c r="K50">
        <v>146.4</v>
      </c>
      <c r="L50">
        <v>2</v>
      </c>
      <c r="N50">
        <v>2</v>
      </c>
      <c r="O50" s="84">
        <f t="shared" si="1"/>
        <v>6</v>
      </c>
    </row>
    <row r="51" spans="1:15" ht="15" x14ac:dyDescent="0.2">
      <c r="A51" s="62" t="str">
        <f t="shared" si="0"/>
        <v>AffiliateSally TeasdaleFairlight Shimmer</v>
      </c>
      <c r="B51" s="150" t="s">
        <v>1170</v>
      </c>
      <c r="C51">
        <v>48</v>
      </c>
      <c r="D51" t="s">
        <v>1493</v>
      </c>
      <c r="E51" t="s">
        <v>1496</v>
      </c>
      <c r="F51">
        <v>42.8</v>
      </c>
      <c r="G51" s="3" t="s">
        <v>1435</v>
      </c>
      <c r="I51">
        <v>4</v>
      </c>
      <c r="J51">
        <v>0</v>
      </c>
      <c r="L51">
        <v>0</v>
      </c>
      <c r="N51">
        <v>0</v>
      </c>
      <c r="O51" s="84">
        <f t="shared" si="1"/>
        <v>0</v>
      </c>
    </row>
  </sheetData>
  <mergeCells count="5">
    <mergeCell ref="A1:C1"/>
    <mergeCell ref="E1:J1"/>
    <mergeCell ref="K1:L1"/>
    <mergeCell ref="M1:O1"/>
    <mergeCell ref="B2:O3"/>
  </mergeCells>
  <conditionalFormatting sqref="E1:J1">
    <cfRule type="containsBlanks" dxfId="4" priority="1">
      <formula>LEN(TRIM(E1))=0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2C724-6A1D-4DE5-9FBF-AF3B8BDAD4AB}">
  <sheetPr>
    <tabColor rgb="FF7030A0"/>
  </sheetPr>
  <dimension ref="A1:O157"/>
  <sheetViews>
    <sheetView workbookViewId="0">
      <selection activeCell="D51" sqref="D51"/>
    </sheetView>
  </sheetViews>
  <sheetFormatPr defaultRowHeight="12.75" x14ac:dyDescent="0.2"/>
  <cols>
    <col min="1" max="1" width="46.85546875" bestFit="1" customWidth="1"/>
    <col min="2" max="2" width="7" bestFit="1" customWidth="1"/>
    <col min="3" max="3" width="4" bestFit="1" customWidth="1"/>
    <col min="4" max="4" width="21.85546875" bestFit="1" customWidth="1"/>
    <col min="5" max="5" width="26.7109375" bestFit="1" customWidth="1"/>
    <col min="6" max="6" width="11.28515625" bestFit="1" customWidth="1"/>
    <col min="7" max="7" width="5.140625" bestFit="1" customWidth="1"/>
    <col min="8" max="8" width="5.42578125" bestFit="1" customWidth="1"/>
    <col min="9" max="9" width="4.7109375" bestFit="1" customWidth="1"/>
    <col min="10" max="10" width="5" bestFit="1" customWidth="1"/>
    <col min="11" max="11" width="13.140625" bestFit="1" customWidth="1"/>
    <col min="12" max="12" width="6.5703125" bestFit="1" customWidth="1"/>
    <col min="13" max="13" width="41" bestFit="1" customWidth="1"/>
    <col min="14" max="14" width="5.7109375" bestFit="1" customWidth="1"/>
    <col min="15" max="15" width="11.28515625" bestFit="1" customWidth="1"/>
  </cols>
  <sheetData>
    <row r="1" spans="1:15" s="15" customFormat="1" ht="18.75" customHeight="1" x14ac:dyDescent="0.25">
      <c r="A1" s="319" t="s">
        <v>303</v>
      </c>
      <c r="B1" s="319"/>
      <c r="C1" s="320"/>
      <c r="D1" s="14" t="s">
        <v>304</v>
      </c>
      <c r="E1" s="321"/>
      <c r="F1" s="321"/>
      <c r="G1" s="321"/>
      <c r="H1" s="321"/>
      <c r="I1" s="321"/>
      <c r="J1" s="331"/>
      <c r="K1" s="322" t="s">
        <v>305</v>
      </c>
      <c r="L1" s="323"/>
      <c r="M1" s="332"/>
      <c r="N1" s="324"/>
      <c r="O1" s="333"/>
    </row>
    <row r="2" spans="1:15" s="17" customFormat="1" ht="15" customHeight="1" x14ac:dyDescent="0.25">
      <c r="A2" s="16"/>
      <c r="B2" s="327" t="s">
        <v>306</v>
      </c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</row>
    <row r="3" spans="1:15" s="17" customFormat="1" ht="15" customHeight="1" x14ac:dyDescent="0.25">
      <c r="A3" s="16"/>
      <c r="B3" s="334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</row>
    <row r="4" spans="1:15" s="3" customFormat="1" ht="15" customHeight="1" x14ac:dyDescent="0.2">
      <c r="A4" s="62"/>
      <c r="B4" s="18" t="s">
        <v>307</v>
      </c>
      <c r="C4" s="18" t="s">
        <v>308</v>
      </c>
      <c r="D4" s="18" t="s">
        <v>309</v>
      </c>
      <c r="E4" s="18" t="s">
        <v>310</v>
      </c>
      <c r="F4" s="19" t="s">
        <v>311</v>
      </c>
      <c r="G4" s="60" t="s">
        <v>413</v>
      </c>
      <c r="H4" s="61" t="s">
        <v>414</v>
      </c>
      <c r="I4" s="60" t="s">
        <v>415</v>
      </c>
      <c r="J4" s="61" t="s">
        <v>416</v>
      </c>
      <c r="K4" s="20" t="s">
        <v>417</v>
      </c>
      <c r="L4" s="20" t="s">
        <v>9</v>
      </c>
      <c r="M4" s="20" t="s">
        <v>418</v>
      </c>
      <c r="N4" s="18" t="s">
        <v>9</v>
      </c>
      <c r="O4" s="18" t="s">
        <v>315</v>
      </c>
    </row>
    <row r="5" spans="1:15" ht="15" x14ac:dyDescent="0.2">
      <c r="A5" s="62" t="str">
        <f t="shared" ref="A5:A50" si="0">CONCATENATE(B5,D5,E5)</f>
        <v>PC45Keirah DolanLeedale Alice in Wonderland</v>
      </c>
      <c r="B5" s="3" t="s">
        <v>246</v>
      </c>
      <c r="C5">
        <v>11</v>
      </c>
      <c r="D5" s="47" t="s">
        <v>1171</v>
      </c>
      <c r="E5" s="47" t="s">
        <v>244</v>
      </c>
      <c r="F5">
        <v>23.6</v>
      </c>
      <c r="G5" t="s">
        <v>317</v>
      </c>
      <c r="H5">
        <v>4.8</v>
      </c>
      <c r="I5" t="s">
        <v>317</v>
      </c>
      <c r="J5" t="s">
        <v>317</v>
      </c>
      <c r="K5">
        <v>28.4</v>
      </c>
      <c r="L5" t="s">
        <v>419</v>
      </c>
      <c r="N5">
        <v>1</v>
      </c>
      <c r="O5" s="84">
        <f>IF(N5=1,7,IF(N5=2,6,IF(N5=3,5,IF(N5=4,4,IF(N5=5,3,IF(N5=6,2,IF(N5&gt;=6,1,0)))))))</f>
        <v>7</v>
      </c>
    </row>
    <row r="6" spans="1:15" ht="15" x14ac:dyDescent="0.2">
      <c r="A6" s="62" t="str">
        <f t="shared" si="0"/>
        <v>PC45Noah James WoodyerJudaroo Love Bug</v>
      </c>
      <c r="B6" s="3" t="s">
        <v>246</v>
      </c>
      <c r="C6">
        <v>16</v>
      </c>
      <c r="D6" t="s">
        <v>1172</v>
      </c>
      <c r="E6" t="s">
        <v>931</v>
      </c>
      <c r="F6">
        <v>39.200000000000003</v>
      </c>
      <c r="G6" t="s">
        <v>317</v>
      </c>
      <c r="H6" t="s">
        <v>317</v>
      </c>
      <c r="I6" t="s">
        <v>317</v>
      </c>
      <c r="J6" t="s">
        <v>317</v>
      </c>
      <c r="K6">
        <v>39.200000000000003</v>
      </c>
      <c r="L6" t="s">
        <v>422</v>
      </c>
      <c r="N6">
        <v>2</v>
      </c>
      <c r="O6" s="84">
        <f t="shared" ref="O6:O51" si="1">IF(N6=1,7,IF(N6=2,6,IF(N6=3,5,IF(N6=4,4,IF(N6=5,3,IF(N6=6,2,IF(N6&gt;=6,1,0)))))))</f>
        <v>6</v>
      </c>
    </row>
    <row r="7" spans="1:15" ht="15" x14ac:dyDescent="0.2">
      <c r="A7" s="62" t="str">
        <f t="shared" si="0"/>
        <v>PC45Stevie Coussens-LeesonCedar Lakes Yogi</v>
      </c>
      <c r="B7" s="3" t="s">
        <v>246</v>
      </c>
      <c r="C7">
        <v>7</v>
      </c>
      <c r="D7" t="s">
        <v>1173</v>
      </c>
      <c r="E7" t="s">
        <v>302</v>
      </c>
      <c r="F7">
        <v>41.4</v>
      </c>
      <c r="G7" t="s">
        <v>317</v>
      </c>
      <c r="H7" t="s">
        <v>317</v>
      </c>
      <c r="I7" t="s">
        <v>317</v>
      </c>
      <c r="J7" t="s">
        <v>317</v>
      </c>
      <c r="K7">
        <v>41.4</v>
      </c>
      <c r="L7" t="s">
        <v>424</v>
      </c>
      <c r="N7">
        <v>3</v>
      </c>
      <c r="O7" s="84">
        <f t="shared" si="1"/>
        <v>5</v>
      </c>
    </row>
    <row r="8" spans="1:15" ht="15" x14ac:dyDescent="0.2">
      <c r="A8" s="62" t="str">
        <f t="shared" si="0"/>
        <v>PC45Shaylah ProtzmanLanesha</v>
      </c>
      <c r="B8" s="3" t="s">
        <v>246</v>
      </c>
      <c r="C8">
        <v>9</v>
      </c>
      <c r="D8" t="s">
        <v>1175</v>
      </c>
      <c r="E8" t="s">
        <v>1174</v>
      </c>
      <c r="F8">
        <v>38.4</v>
      </c>
      <c r="G8" t="s">
        <v>317</v>
      </c>
      <c r="H8">
        <v>3.6</v>
      </c>
      <c r="I8" t="s">
        <v>317</v>
      </c>
      <c r="J8" t="s">
        <v>317</v>
      </c>
      <c r="K8">
        <v>42</v>
      </c>
      <c r="L8" t="s">
        <v>426</v>
      </c>
      <c r="M8" t="s">
        <v>1176</v>
      </c>
      <c r="N8">
        <v>4</v>
      </c>
      <c r="O8" s="84">
        <f t="shared" si="1"/>
        <v>4</v>
      </c>
    </row>
    <row r="9" spans="1:15" ht="15" x14ac:dyDescent="0.2">
      <c r="A9" s="62" t="str">
        <f t="shared" si="0"/>
        <v>PC45Willow HawkinsFreeling Heights Whispers</v>
      </c>
      <c r="B9" s="3" t="s">
        <v>246</v>
      </c>
      <c r="C9">
        <v>20</v>
      </c>
      <c r="D9" s="39" t="s">
        <v>258</v>
      </c>
      <c r="E9" s="39" t="s">
        <v>259</v>
      </c>
      <c r="F9">
        <v>32.799999999999997</v>
      </c>
      <c r="G9" t="s">
        <v>317</v>
      </c>
      <c r="H9">
        <v>9.1999999999999993</v>
      </c>
      <c r="I9" t="s">
        <v>317</v>
      </c>
      <c r="J9" t="s">
        <v>317</v>
      </c>
      <c r="K9">
        <v>42</v>
      </c>
      <c r="L9" t="s">
        <v>430</v>
      </c>
      <c r="M9" t="s">
        <v>1042</v>
      </c>
      <c r="N9">
        <v>5</v>
      </c>
      <c r="O9" s="84">
        <f t="shared" si="1"/>
        <v>3</v>
      </c>
    </row>
    <row r="10" spans="1:15" ht="15" x14ac:dyDescent="0.2">
      <c r="A10" s="62" t="str">
        <f t="shared" si="0"/>
        <v>PC45Jorja O'LoughlinDakota</v>
      </c>
      <c r="B10" s="3" t="s">
        <v>246</v>
      </c>
      <c r="C10">
        <v>21</v>
      </c>
      <c r="D10" t="s">
        <v>1177</v>
      </c>
      <c r="E10" t="s">
        <v>365</v>
      </c>
      <c r="F10">
        <v>38.4</v>
      </c>
      <c r="G10" t="s">
        <v>317</v>
      </c>
      <c r="H10">
        <v>7.6</v>
      </c>
      <c r="I10" t="s">
        <v>317</v>
      </c>
      <c r="J10" t="s">
        <v>317</v>
      </c>
      <c r="K10">
        <v>46</v>
      </c>
      <c r="L10" t="s">
        <v>431</v>
      </c>
      <c r="N10">
        <v>6</v>
      </c>
      <c r="O10" s="84">
        <f t="shared" si="1"/>
        <v>2</v>
      </c>
    </row>
    <row r="11" spans="1:15" ht="15" x14ac:dyDescent="0.2">
      <c r="A11" s="62" t="str">
        <f t="shared" si="0"/>
        <v>PC45Coco MitchellKarma Park Fair Ellen</v>
      </c>
      <c r="B11" s="3" t="s">
        <v>246</v>
      </c>
      <c r="C11">
        <v>14</v>
      </c>
      <c r="D11" t="s">
        <v>178</v>
      </c>
      <c r="E11" t="s">
        <v>275</v>
      </c>
      <c r="F11">
        <v>38.799999999999997</v>
      </c>
      <c r="G11" t="s">
        <v>317</v>
      </c>
      <c r="H11">
        <v>13.2</v>
      </c>
      <c r="I11" t="s">
        <v>317</v>
      </c>
      <c r="J11" t="s">
        <v>317</v>
      </c>
      <c r="K11">
        <v>52</v>
      </c>
      <c r="L11" t="s">
        <v>434</v>
      </c>
      <c r="N11">
        <v>7</v>
      </c>
      <c r="O11" s="84">
        <f t="shared" si="1"/>
        <v>1</v>
      </c>
    </row>
    <row r="12" spans="1:15" ht="15" x14ac:dyDescent="0.2">
      <c r="A12" s="62" t="str">
        <f t="shared" si="0"/>
        <v>PC45Chloe GodfreyMorningside Showdown</v>
      </c>
      <c r="B12" s="3" t="s">
        <v>246</v>
      </c>
      <c r="C12">
        <v>17</v>
      </c>
      <c r="D12" t="s">
        <v>1179</v>
      </c>
      <c r="E12" t="s">
        <v>1178</v>
      </c>
      <c r="F12">
        <v>28</v>
      </c>
      <c r="G12" t="s">
        <v>317</v>
      </c>
      <c r="H12">
        <v>47.2</v>
      </c>
      <c r="I12">
        <v>4</v>
      </c>
      <c r="J12" t="s">
        <v>317</v>
      </c>
      <c r="K12">
        <v>79.2</v>
      </c>
      <c r="L12" t="s">
        <v>437</v>
      </c>
      <c r="N12">
        <v>8</v>
      </c>
      <c r="O12" s="84">
        <f t="shared" si="1"/>
        <v>1</v>
      </c>
    </row>
    <row r="13" spans="1:15" ht="15" x14ac:dyDescent="0.2">
      <c r="A13" s="62" t="str">
        <f t="shared" si="0"/>
        <v>PC45Cleo MillerArchie</v>
      </c>
      <c r="B13" s="3" t="s">
        <v>246</v>
      </c>
      <c r="C13">
        <v>12</v>
      </c>
      <c r="D13" t="s">
        <v>273</v>
      </c>
      <c r="E13" t="s">
        <v>1180</v>
      </c>
      <c r="F13">
        <v>35.4</v>
      </c>
      <c r="G13">
        <v>40</v>
      </c>
      <c r="H13">
        <v>31.6</v>
      </c>
      <c r="I13" t="s">
        <v>317</v>
      </c>
      <c r="J13" t="s">
        <v>317</v>
      </c>
      <c r="K13">
        <v>107</v>
      </c>
      <c r="L13" t="s">
        <v>438</v>
      </c>
      <c r="N13">
        <v>9</v>
      </c>
      <c r="O13" s="84">
        <f t="shared" si="1"/>
        <v>1</v>
      </c>
    </row>
    <row r="14" spans="1:15" ht="15" x14ac:dyDescent="0.2">
      <c r="A14" s="62" t="str">
        <f t="shared" si="0"/>
        <v>PC45Ruby McDonaldThorne Park Hightime</v>
      </c>
      <c r="B14" s="3" t="s">
        <v>246</v>
      </c>
      <c r="C14">
        <v>13</v>
      </c>
      <c r="D14" t="s">
        <v>1129</v>
      </c>
      <c r="E14" t="s">
        <v>550</v>
      </c>
      <c r="F14">
        <v>31.2</v>
      </c>
      <c r="G14">
        <v>20</v>
      </c>
      <c r="H14">
        <v>56.4</v>
      </c>
      <c r="I14" t="s">
        <v>317</v>
      </c>
      <c r="J14" t="s">
        <v>317</v>
      </c>
      <c r="K14">
        <v>107.6</v>
      </c>
      <c r="L14" t="s">
        <v>441</v>
      </c>
      <c r="N14">
        <v>10</v>
      </c>
      <c r="O14" s="84">
        <f t="shared" si="1"/>
        <v>1</v>
      </c>
    </row>
    <row r="15" spans="1:15" ht="15" x14ac:dyDescent="0.2">
      <c r="A15" s="62" t="str">
        <f t="shared" si="0"/>
        <v>PC45Hayley DagnallKolbeach Tiptoe</v>
      </c>
      <c r="B15" s="3" t="s">
        <v>246</v>
      </c>
      <c r="C15">
        <v>1</v>
      </c>
      <c r="D15" t="s">
        <v>278</v>
      </c>
      <c r="E15" t="s">
        <v>1181</v>
      </c>
      <c r="F15">
        <v>35.4</v>
      </c>
      <c r="G15">
        <v>20</v>
      </c>
      <c r="H15">
        <v>67.2</v>
      </c>
      <c r="I15">
        <v>4</v>
      </c>
      <c r="J15" t="s">
        <v>317</v>
      </c>
      <c r="K15">
        <v>126.6</v>
      </c>
      <c r="L15" t="s">
        <v>444</v>
      </c>
      <c r="N15">
        <v>11</v>
      </c>
      <c r="O15" s="84">
        <f t="shared" si="1"/>
        <v>1</v>
      </c>
    </row>
    <row r="16" spans="1:15" ht="15" x14ac:dyDescent="0.2">
      <c r="A16" s="62" t="str">
        <f t="shared" si="0"/>
        <v>PC45Riley HodkinsonBroadwater Park Garland</v>
      </c>
      <c r="B16" s="3" t="s">
        <v>246</v>
      </c>
      <c r="C16">
        <v>2</v>
      </c>
      <c r="D16" t="s">
        <v>294</v>
      </c>
      <c r="E16" t="s">
        <v>295</v>
      </c>
      <c r="F16">
        <v>38</v>
      </c>
      <c r="G16">
        <v>60</v>
      </c>
      <c r="H16">
        <v>34.4</v>
      </c>
      <c r="I16" t="s">
        <v>317</v>
      </c>
      <c r="J16">
        <v>1.6</v>
      </c>
      <c r="K16">
        <v>134</v>
      </c>
      <c r="L16" t="s">
        <v>447</v>
      </c>
      <c r="N16">
        <v>12</v>
      </c>
      <c r="O16" s="84">
        <f t="shared" si="1"/>
        <v>1</v>
      </c>
    </row>
    <row r="17" spans="1:15" ht="15" x14ac:dyDescent="0.2">
      <c r="A17" s="62" t="str">
        <f t="shared" si="0"/>
        <v>PC45Ruby HillFlasha</v>
      </c>
      <c r="B17" s="3" t="s">
        <v>246</v>
      </c>
      <c r="C17">
        <v>6</v>
      </c>
      <c r="D17" t="s">
        <v>1183</v>
      </c>
      <c r="E17" t="s">
        <v>1182</v>
      </c>
      <c r="F17">
        <v>35.4</v>
      </c>
      <c r="G17">
        <v>80</v>
      </c>
      <c r="H17">
        <v>55.2</v>
      </c>
      <c r="I17" t="s">
        <v>317</v>
      </c>
      <c r="J17">
        <v>6.4</v>
      </c>
      <c r="K17">
        <v>177</v>
      </c>
      <c r="L17" t="s">
        <v>536</v>
      </c>
      <c r="N17">
        <v>13</v>
      </c>
      <c r="O17" s="84">
        <f t="shared" si="1"/>
        <v>1</v>
      </c>
    </row>
    <row r="18" spans="1:15" ht="15" x14ac:dyDescent="0.2">
      <c r="A18" s="62" t="str">
        <f t="shared" si="0"/>
        <v>PC45Coco MitchellCherryfield Festival</v>
      </c>
      <c r="B18" s="3" t="s">
        <v>246</v>
      </c>
      <c r="C18">
        <v>3</v>
      </c>
      <c r="D18" t="s">
        <v>178</v>
      </c>
      <c r="E18" t="s">
        <v>179</v>
      </c>
      <c r="F18">
        <v>37.799999999999997</v>
      </c>
      <c r="G18" t="s">
        <v>328</v>
      </c>
      <c r="I18">
        <v>4</v>
      </c>
      <c r="J18">
        <v>6</v>
      </c>
      <c r="M18" t="s">
        <v>1184</v>
      </c>
      <c r="O18" s="84">
        <f t="shared" si="1"/>
        <v>0</v>
      </c>
    </row>
    <row r="19" spans="1:15" ht="15" x14ac:dyDescent="0.2">
      <c r="A19" s="62" t="str">
        <f t="shared" si="0"/>
        <v>PC45Eva AnningThe Brass Bear</v>
      </c>
      <c r="B19" s="3" t="s">
        <v>246</v>
      </c>
      <c r="C19">
        <v>5</v>
      </c>
      <c r="D19" t="s">
        <v>672</v>
      </c>
      <c r="E19" t="s">
        <v>1185</v>
      </c>
      <c r="F19">
        <v>38.799999999999997</v>
      </c>
      <c r="G19">
        <v>80</v>
      </c>
      <c r="H19" t="s">
        <v>328</v>
      </c>
      <c r="I19">
        <v>8</v>
      </c>
      <c r="J19">
        <v>13.2</v>
      </c>
      <c r="M19" t="s">
        <v>1186</v>
      </c>
      <c r="O19" s="84">
        <f t="shared" si="1"/>
        <v>0</v>
      </c>
    </row>
    <row r="20" spans="1:15" ht="15" x14ac:dyDescent="0.2">
      <c r="A20" s="62" t="str">
        <f t="shared" si="0"/>
        <v>PC45Makayla RyanMissy</v>
      </c>
      <c r="B20" s="3" t="s">
        <v>246</v>
      </c>
      <c r="C20">
        <v>8</v>
      </c>
      <c r="D20" t="s">
        <v>1187</v>
      </c>
      <c r="E20" t="s">
        <v>335</v>
      </c>
      <c r="F20">
        <v>31.4</v>
      </c>
      <c r="G20" t="s">
        <v>328</v>
      </c>
      <c r="I20">
        <v>4</v>
      </c>
      <c r="J20">
        <v>2.4</v>
      </c>
      <c r="M20" t="s">
        <v>1184</v>
      </c>
      <c r="O20" s="84">
        <f t="shared" si="1"/>
        <v>0</v>
      </c>
    </row>
    <row r="21" spans="1:15" ht="15" x14ac:dyDescent="0.2">
      <c r="A21" s="62" t="str">
        <f t="shared" si="0"/>
        <v>PC45Jasmine HodkinsonGlen Avon Astronomer</v>
      </c>
      <c r="B21" s="3" t="s">
        <v>246</v>
      </c>
      <c r="C21">
        <v>10</v>
      </c>
      <c r="D21" t="s">
        <v>280</v>
      </c>
      <c r="E21" t="s">
        <v>281</v>
      </c>
      <c r="F21">
        <v>38.4</v>
      </c>
      <c r="G21" t="s">
        <v>328</v>
      </c>
      <c r="I21" t="s">
        <v>317</v>
      </c>
      <c r="J21">
        <v>18.399999999999999</v>
      </c>
      <c r="M21" t="s">
        <v>1188</v>
      </c>
      <c r="O21" s="84">
        <f t="shared" si="1"/>
        <v>0</v>
      </c>
    </row>
    <row r="22" spans="1:15" ht="15" x14ac:dyDescent="0.2">
      <c r="A22" s="62" t="str">
        <f t="shared" si="0"/>
        <v>PC45Charlotte MillerLimehill Buzz Lightyear</v>
      </c>
      <c r="B22" s="3" t="s">
        <v>246</v>
      </c>
      <c r="C22">
        <v>15</v>
      </c>
      <c r="D22" t="s">
        <v>1190</v>
      </c>
      <c r="E22" t="s">
        <v>1189</v>
      </c>
      <c r="F22">
        <v>44.6</v>
      </c>
      <c r="G22" t="s">
        <v>317</v>
      </c>
      <c r="H22">
        <v>96.4</v>
      </c>
      <c r="I22" t="s">
        <v>328</v>
      </c>
      <c r="J22" t="s">
        <v>317</v>
      </c>
      <c r="M22" t="s">
        <v>1191</v>
      </c>
      <c r="O22" s="84">
        <f t="shared" si="1"/>
        <v>0</v>
      </c>
    </row>
    <row r="23" spans="1:15" ht="15" x14ac:dyDescent="0.2">
      <c r="A23" s="62" t="str">
        <f t="shared" si="0"/>
        <v>PC45Chloe WinterGlenmich On Golden Wings</v>
      </c>
      <c r="B23" s="3" t="s">
        <v>246</v>
      </c>
      <c r="C23">
        <v>18</v>
      </c>
      <c r="D23" t="s">
        <v>484</v>
      </c>
      <c r="E23" t="s">
        <v>485</v>
      </c>
      <c r="F23">
        <v>33.6</v>
      </c>
      <c r="G23" t="s">
        <v>328</v>
      </c>
      <c r="H23">
        <v>16</v>
      </c>
      <c r="I23">
        <v>4</v>
      </c>
      <c r="J23" t="s">
        <v>317</v>
      </c>
      <c r="M23" t="s">
        <v>1192</v>
      </c>
      <c r="O23" s="84">
        <f t="shared" si="1"/>
        <v>0</v>
      </c>
    </row>
    <row r="24" spans="1:15" ht="15" x14ac:dyDescent="0.2">
      <c r="A24" s="62" t="str">
        <f t="shared" si="0"/>
        <v>PC45Brydie SutcliffeThe Fantastic Mr Fox</v>
      </c>
      <c r="B24" s="3" t="s">
        <v>246</v>
      </c>
      <c r="C24">
        <v>19</v>
      </c>
      <c r="D24" t="s">
        <v>1194</v>
      </c>
      <c r="E24" t="s">
        <v>1193</v>
      </c>
      <c r="F24">
        <v>40</v>
      </c>
      <c r="G24" t="s">
        <v>328</v>
      </c>
      <c r="I24" t="s">
        <v>317</v>
      </c>
      <c r="J24" t="s">
        <v>317</v>
      </c>
      <c r="M24" t="s">
        <v>1195</v>
      </c>
      <c r="O24" s="84">
        <f t="shared" si="1"/>
        <v>0</v>
      </c>
    </row>
    <row r="25" spans="1:15" ht="15" x14ac:dyDescent="0.2">
      <c r="A25" s="62" t="str">
        <f t="shared" si="0"/>
        <v>PC45Taya Van RensburgAryline Sweet Dreamz</v>
      </c>
      <c r="B25" s="3" t="s">
        <v>246</v>
      </c>
      <c r="C25">
        <v>38</v>
      </c>
      <c r="D25" t="s">
        <v>1197</v>
      </c>
      <c r="E25" t="s">
        <v>1196</v>
      </c>
      <c r="F25">
        <v>39.799999999999997</v>
      </c>
      <c r="G25" t="s">
        <v>317</v>
      </c>
      <c r="H25" t="s">
        <v>317</v>
      </c>
      <c r="I25" t="s">
        <v>317</v>
      </c>
      <c r="J25" t="s">
        <v>317</v>
      </c>
      <c r="K25">
        <v>39.799999999999997</v>
      </c>
      <c r="L25" t="s">
        <v>419</v>
      </c>
      <c r="N25">
        <v>1</v>
      </c>
      <c r="O25" s="84">
        <f t="shared" si="1"/>
        <v>7</v>
      </c>
    </row>
    <row r="26" spans="1:15" ht="15" x14ac:dyDescent="0.2">
      <c r="A26" s="62" t="str">
        <f t="shared" si="0"/>
        <v>PC45MacKenzie ThomasBorn Blue - Bluey</v>
      </c>
      <c r="B26" s="3" t="s">
        <v>246</v>
      </c>
      <c r="C26">
        <v>34</v>
      </c>
      <c r="D26" t="s">
        <v>664</v>
      </c>
      <c r="E26" t="s">
        <v>665</v>
      </c>
      <c r="F26">
        <v>37.6</v>
      </c>
      <c r="G26" t="s">
        <v>317</v>
      </c>
      <c r="H26">
        <v>3.2</v>
      </c>
      <c r="I26" t="s">
        <v>317</v>
      </c>
      <c r="J26" t="s">
        <v>317</v>
      </c>
      <c r="K26">
        <v>40.799999999999997</v>
      </c>
      <c r="L26" t="s">
        <v>422</v>
      </c>
      <c r="M26" t="s">
        <v>966</v>
      </c>
      <c r="N26">
        <v>2</v>
      </c>
      <c r="O26" s="84">
        <f t="shared" si="1"/>
        <v>6</v>
      </c>
    </row>
    <row r="27" spans="1:15" ht="15" x14ac:dyDescent="0.2">
      <c r="A27" s="62" t="str">
        <f t="shared" si="0"/>
        <v>PC45Sophie GracoDaddy’S Paycheque</v>
      </c>
      <c r="B27" s="3" t="s">
        <v>246</v>
      </c>
      <c r="C27">
        <v>33</v>
      </c>
      <c r="D27" t="s">
        <v>1199</v>
      </c>
      <c r="E27" t="s">
        <v>1198</v>
      </c>
      <c r="F27">
        <v>40.4</v>
      </c>
      <c r="G27" t="s">
        <v>317</v>
      </c>
      <c r="H27">
        <v>2.4</v>
      </c>
      <c r="I27" t="s">
        <v>317</v>
      </c>
      <c r="J27" t="s">
        <v>317</v>
      </c>
      <c r="K27">
        <v>42.8</v>
      </c>
      <c r="L27" t="s">
        <v>424</v>
      </c>
      <c r="M27" t="s">
        <v>916</v>
      </c>
      <c r="N27">
        <v>3</v>
      </c>
      <c r="O27" s="84">
        <f t="shared" si="1"/>
        <v>5</v>
      </c>
    </row>
    <row r="28" spans="1:15" ht="15" x14ac:dyDescent="0.2">
      <c r="A28" s="62" t="str">
        <f t="shared" si="0"/>
        <v>PC45Olivia WilliamsCharisma Benjamin</v>
      </c>
      <c r="B28" s="3" t="s">
        <v>246</v>
      </c>
      <c r="C28">
        <v>23</v>
      </c>
      <c r="D28" t="s">
        <v>872</v>
      </c>
      <c r="E28" t="s">
        <v>1200</v>
      </c>
      <c r="F28">
        <v>41.4</v>
      </c>
      <c r="G28" t="s">
        <v>317</v>
      </c>
      <c r="H28">
        <v>1.6</v>
      </c>
      <c r="I28" t="s">
        <v>317</v>
      </c>
      <c r="J28" t="s">
        <v>317</v>
      </c>
      <c r="K28">
        <v>43</v>
      </c>
      <c r="L28" t="s">
        <v>426</v>
      </c>
      <c r="N28">
        <v>4</v>
      </c>
      <c r="O28" s="84">
        <f t="shared" si="1"/>
        <v>4</v>
      </c>
    </row>
    <row r="29" spans="1:15" ht="15" x14ac:dyDescent="0.2">
      <c r="A29" s="62" t="str">
        <f t="shared" si="0"/>
        <v>PC45Charlie BlackMissy</v>
      </c>
      <c r="B29" s="3" t="s">
        <v>246</v>
      </c>
      <c r="C29">
        <v>27</v>
      </c>
      <c r="D29" t="s">
        <v>652</v>
      </c>
      <c r="E29" t="s">
        <v>335</v>
      </c>
      <c r="F29">
        <v>38</v>
      </c>
      <c r="G29" t="s">
        <v>317</v>
      </c>
      <c r="H29">
        <v>5.6</v>
      </c>
      <c r="I29" t="s">
        <v>317</v>
      </c>
      <c r="J29" t="s">
        <v>317</v>
      </c>
      <c r="K29">
        <v>43.6</v>
      </c>
      <c r="L29" t="s">
        <v>430</v>
      </c>
      <c r="M29" t="s">
        <v>1201</v>
      </c>
      <c r="N29">
        <v>5</v>
      </c>
      <c r="O29" s="84">
        <f t="shared" si="1"/>
        <v>3</v>
      </c>
    </row>
    <row r="30" spans="1:15" ht="15" x14ac:dyDescent="0.2">
      <c r="A30" s="62" t="str">
        <f t="shared" si="0"/>
        <v>PC45Jorja BrownRemi</v>
      </c>
      <c r="B30" s="3" t="s">
        <v>246</v>
      </c>
      <c r="C30">
        <v>25</v>
      </c>
      <c r="D30" t="s">
        <v>29</v>
      </c>
      <c r="E30" t="s">
        <v>1202</v>
      </c>
      <c r="F30">
        <v>40.200000000000003</v>
      </c>
      <c r="G30" t="s">
        <v>317</v>
      </c>
      <c r="H30">
        <v>5.6</v>
      </c>
      <c r="I30" t="s">
        <v>317</v>
      </c>
      <c r="J30" t="s">
        <v>317</v>
      </c>
      <c r="K30">
        <v>45.8</v>
      </c>
      <c r="L30" t="s">
        <v>431</v>
      </c>
      <c r="M30" t="s">
        <v>1201</v>
      </c>
      <c r="N30">
        <v>6</v>
      </c>
      <c r="O30" s="84">
        <f t="shared" si="1"/>
        <v>2</v>
      </c>
    </row>
    <row r="31" spans="1:15" ht="15" x14ac:dyDescent="0.2">
      <c r="A31" s="62" t="str">
        <f t="shared" si="0"/>
        <v>PC45Milly MathewsRowen Pixie</v>
      </c>
      <c r="B31" s="3" t="s">
        <v>246</v>
      </c>
      <c r="C31">
        <v>29</v>
      </c>
      <c r="D31" t="s">
        <v>45</v>
      </c>
      <c r="E31" t="s">
        <v>253</v>
      </c>
      <c r="F31">
        <v>35.4</v>
      </c>
      <c r="G31" t="s">
        <v>317</v>
      </c>
      <c r="H31">
        <v>11.6</v>
      </c>
      <c r="I31" t="s">
        <v>317</v>
      </c>
      <c r="J31" t="s">
        <v>317</v>
      </c>
      <c r="K31">
        <v>47</v>
      </c>
      <c r="L31" t="s">
        <v>434</v>
      </c>
      <c r="N31">
        <v>7</v>
      </c>
      <c r="O31" s="84">
        <f t="shared" si="1"/>
        <v>1</v>
      </c>
    </row>
    <row r="32" spans="1:15" ht="15" x14ac:dyDescent="0.2">
      <c r="A32" s="62" t="str">
        <f t="shared" si="0"/>
        <v>PC45Olivia HawkinsBilldan Park Coachella</v>
      </c>
      <c r="B32" s="3" t="s">
        <v>246</v>
      </c>
      <c r="C32">
        <v>39</v>
      </c>
      <c r="D32" t="s">
        <v>1204</v>
      </c>
      <c r="E32" t="s">
        <v>1203</v>
      </c>
      <c r="F32">
        <v>42.6</v>
      </c>
      <c r="G32" t="s">
        <v>317</v>
      </c>
      <c r="H32">
        <v>6.4</v>
      </c>
      <c r="I32" t="s">
        <v>317</v>
      </c>
      <c r="J32" t="s">
        <v>317</v>
      </c>
      <c r="K32">
        <v>49</v>
      </c>
      <c r="L32" t="s">
        <v>437</v>
      </c>
      <c r="N32">
        <v>8</v>
      </c>
      <c r="O32" s="84">
        <f t="shared" si="1"/>
        <v>1</v>
      </c>
    </row>
    <row r="33" spans="1:15" ht="15" x14ac:dyDescent="0.2">
      <c r="A33" s="62" t="str">
        <f t="shared" si="0"/>
        <v>PC45Summer SherlockFanta</v>
      </c>
      <c r="B33" s="3" t="s">
        <v>246</v>
      </c>
      <c r="C33">
        <v>36</v>
      </c>
      <c r="D33" t="s">
        <v>247</v>
      </c>
      <c r="E33" t="s">
        <v>629</v>
      </c>
      <c r="F33">
        <v>40.200000000000003</v>
      </c>
      <c r="G33" t="s">
        <v>317</v>
      </c>
      <c r="H33">
        <v>22.4</v>
      </c>
      <c r="I33" t="s">
        <v>317</v>
      </c>
      <c r="J33">
        <v>3.2</v>
      </c>
      <c r="K33">
        <v>65.8</v>
      </c>
      <c r="L33" t="s">
        <v>438</v>
      </c>
      <c r="N33">
        <v>9</v>
      </c>
      <c r="O33" s="84">
        <f t="shared" si="1"/>
        <v>1</v>
      </c>
    </row>
    <row r="34" spans="1:15" ht="15" x14ac:dyDescent="0.2">
      <c r="A34" s="62" t="str">
        <f t="shared" si="0"/>
        <v>PC45Sheridan ClarsonLeisa Clarson</v>
      </c>
      <c r="B34" s="3" t="s">
        <v>246</v>
      </c>
      <c r="C34">
        <v>30</v>
      </c>
      <c r="D34" t="s">
        <v>254</v>
      </c>
      <c r="E34" t="s">
        <v>1205</v>
      </c>
      <c r="F34">
        <v>41.2</v>
      </c>
      <c r="G34" t="s">
        <v>317</v>
      </c>
      <c r="H34">
        <v>50</v>
      </c>
      <c r="I34" t="s">
        <v>317</v>
      </c>
      <c r="J34" t="s">
        <v>317</v>
      </c>
      <c r="K34">
        <v>91.2</v>
      </c>
      <c r="L34" t="s">
        <v>441</v>
      </c>
      <c r="N34">
        <v>10</v>
      </c>
      <c r="O34" s="84">
        <f t="shared" si="1"/>
        <v>1</v>
      </c>
    </row>
    <row r="35" spans="1:15" ht="15" x14ac:dyDescent="0.2">
      <c r="A35" s="62" t="str">
        <f t="shared" si="0"/>
        <v>PC45Poppy PetricevichKazz</v>
      </c>
      <c r="B35" s="3" t="s">
        <v>246</v>
      </c>
      <c r="C35">
        <v>32</v>
      </c>
      <c r="D35" t="s">
        <v>1121</v>
      </c>
      <c r="E35" t="s">
        <v>1122</v>
      </c>
      <c r="F35">
        <v>36.4</v>
      </c>
      <c r="G35">
        <v>60</v>
      </c>
      <c r="H35" t="s">
        <v>317</v>
      </c>
      <c r="I35" t="s">
        <v>317</v>
      </c>
      <c r="J35" t="s">
        <v>317</v>
      </c>
      <c r="K35">
        <v>96.4</v>
      </c>
      <c r="L35" t="s">
        <v>444</v>
      </c>
      <c r="N35">
        <v>11</v>
      </c>
      <c r="O35" s="84">
        <f t="shared" si="1"/>
        <v>1</v>
      </c>
    </row>
    <row r="36" spans="1:15" ht="15" x14ac:dyDescent="0.2">
      <c r="A36" s="62" t="str">
        <f t="shared" si="0"/>
        <v>PC45Holly BrimblecombeSenlac Crowley</v>
      </c>
      <c r="B36" s="3" t="s">
        <v>246</v>
      </c>
      <c r="C36">
        <v>24</v>
      </c>
      <c r="D36" t="s">
        <v>968</v>
      </c>
      <c r="E36" t="s">
        <v>1206</v>
      </c>
      <c r="F36">
        <v>39.799999999999997</v>
      </c>
      <c r="G36">
        <v>40</v>
      </c>
      <c r="H36">
        <v>30.4</v>
      </c>
      <c r="I36" t="s">
        <v>317</v>
      </c>
      <c r="J36">
        <v>1.6</v>
      </c>
      <c r="K36">
        <v>111.8</v>
      </c>
      <c r="L36" t="s">
        <v>447</v>
      </c>
      <c r="N36">
        <v>12</v>
      </c>
      <c r="O36" s="84">
        <f t="shared" si="1"/>
        <v>1</v>
      </c>
    </row>
    <row r="37" spans="1:15" ht="15" x14ac:dyDescent="0.2">
      <c r="A37" s="62" t="str">
        <f t="shared" si="0"/>
        <v>PC45Ashleigh DowmanKarma Park Top Show</v>
      </c>
      <c r="B37" s="3" t="s">
        <v>246</v>
      </c>
      <c r="C37">
        <v>35</v>
      </c>
      <c r="D37" t="s">
        <v>1208</v>
      </c>
      <c r="E37" t="s">
        <v>1207</v>
      </c>
      <c r="F37">
        <v>41.2</v>
      </c>
      <c r="I37" t="s">
        <v>1209</v>
      </c>
      <c r="M37" t="s">
        <v>1210</v>
      </c>
      <c r="O37" s="84">
        <f t="shared" si="1"/>
        <v>0</v>
      </c>
    </row>
    <row r="38" spans="1:15" ht="15" x14ac:dyDescent="0.2">
      <c r="A38" s="62" t="str">
        <f t="shared" si="0"/>
        <v>PC45Rebecca SimpsonKasac Park Global Warrior</v>
      </c>
      <c r="B38" s="3" t="s">
        <v>246</v>
      </c>
      <c r="C38">
        <v>28</v>
      </c>
      <c r="D38" t="s">
        <v>193</v>
      </c>
      <c r="E38" t="s">
        <v>194</v>
      </c>
      <c r="F38">
        <v>55.2</v>
      </c>
      <c r="I38" t="s">
        <v>328</v>
      </c>
      <c r="M38" t="s">
        <v>1211</v>
      </c>
      <c r="O38" s="84">
        <f t="shared" si="1"/>
        <v>0</v>
      </c>
    </row>
    <row r="39" spans="1:15" ht="15" x14ac:dyDescent="0.2">
      <c r="A39" s="62" t="str">
        <f t="shared" si="0"/>
        <v>PC45Zoe PurserMyfanwy Luminous</v>
      </c>
      <c r="B39" s="3" t="s">
        <v>246</v>
      </c>
      <c r="C39">
        <v>26</v>
      </c>
      <c r="D39" t="s">
        <v>532</v>
      </c>
      <c r="E39" t="s">
        <v>1099</v>
      </c>
      <c r="F39">
        <v>37.6</v>
      </c>
      <c r="G39" t="s">
        <v>328</v>
      </c>
      <c r="I39">
        <v>4</v>
      </c>
      <c r="J39">
        <v>5.6</v>
      </c>
      <c r="M39" t="s">
        <v>1212</v>
      </c>
      <c r="O39" s="84">
        <f t="shared" si="1"/>
        <v>0</v>
      </c>
    </row>
    <row r="40" spans="1:15" ht="15" x14ac:dyDescent="0.2">
      <c r="A40" s="62" t="str">
        <f t="shared" si="0"/>
        <v>PC45Chelsea KitchinFiredance Firstclass</v>
      </c>
      <c r="B40" s="3" t="s">
        <v>246</v>
      </c>
      <c r="C40">
        <v>37</v>
      </c>
      <c r="D40" t="s">
        <v>1133</v>
      </c>
      <c r="E40" t="s">
        <v>1134</v>
      </c>
      <c r="F40">
        <v>38.200000000000003</v>
      </c>
      <c r="G40" t="s">
        <v>328</v>
      </c>
      <c r="I40">
        <v>4</v>
      </c>
      <c r="J40" t="s">
        <v>317</v>
      </c>
      <c r="M40" t="s">
        <v>1195</v>
      </c>
      <c r="O40" s="84">
        <f t="shared" si="1"/>
        <v>0</v>
      </c>
    </row>
    <row r="41" spans="1:15" ht="15" x14ac:dyDescent="0.2">
      <c r="A41" s="62" t="str">
        <f t="shared" si="0"/>
        <v>PC45Imogen Del GiaccoBandit</v>
      </c>
      <c r="B41" s="3" t="s">
        <v>246</v>
      </c>
      <c r="C41">
        <v>31</v>
      </c>
      <c r="D41" t="s">
        <v>1117</v>
      </c>
      <c r="E41" t="s">
        <v>1118</v>
      </c>
      <c r="F41">
        <v>43.8</v>
      </c>
      <c r="G41" t="s">
        <v>328</v>
      </c>
      <c r="I41" t="s">
        <v>317</v>
      </c>
      <c r="J41" t="s">
        <v>317</v>
      </c>
      <c r="M41" t="s">
        <v>1195</v>
      </c>
      <c r="O41" s="84">
        <f t="shared" si="1"/>
        <v>0</v>
      </c>
    </row>
    <row r="42" spans="1:15" ht="15" x14ac:dyDescent="0.2">
      <c r="A42" s="62" t="str">
        <f t="shared" si="0"/>
        <v>AffiliatePauline SouthallButch Cassidy</v>
      </c>
      <c r="B42" s="3" t="s">
        <v>1170</v>
      </c>
      <c r="C42">
        <v>43</v>
      </c>
      <c r="D42" t="s">
        <v>519</v>
      </c>
      <c r="E42" t="s">
        <v>520</v>
      </c>
      <c r="F42">
        <v>36.6</v>
      </c>
      <c r="G42" t="s">
        <v>317</v>
      </c>
      <c r="H42">
        <v>6</v>
      </c>
      <c r="I42" t="s">
        <v>317</v>
      </c>
      <c r="J42" t="s">
        <v>317</v>
      </c>
      <c r="K42">
        <v>42.6</v>
      </c>
      <c r="L42" t="s">
        <v>419</v>
      </c>
      <c r="N42">
        <v>1</v>
      </c>
      <c r="O42" s="84">
        <f t="shared" si="1"/>
        <v>7</v>
      </c>
    </row>
    <row r="43" spans="1:15" ht="15" x14ac:dyDescent="0.2">
      <c r="A43" s="62" t="str">
        <f t="shared" si="0"/>
        <v>AffiliateKelly SutcliffeAtlantic Secret</v>
      </c>
      <c r="B43" s="3" t="s">
        <v>1170</v>
      </c>
      <c r="C43">
        <v>42</v>
      </c>
      <c r="D43" t="s">
        <v>1214</v>
      </c>
      <c r="E43" t="s">
        <v>1213</v>
      </c>
      <c r="F43">
        <v>41</v>
      </c>
      <c r="G43">
        <v>20</v>
      </c>
      <c r="H43">
        <v>41.6</v>
      </c>
      <c r="I43">
        <v>4</v>
      </c>
      <c r="J43" t="s">
        <v>317</v>
      </c>
      <c r="K43">
        <v>106.6</v>
      </c>
      <c r="L43" t="s">
        <v>422</v>
      </c>
      <c r="N43">
        <v>2</v>
      </c>
      <c r="O43" s="84">
        <f t="shared" si="1"/>
        <v>6</v>
      </c>
    </row>
    <row r="44" spans="1:15" ht="15" x14ac:dyDescent="0.2">
      <c r="A44" s="62" t="str">
        <f t="shared" si="0"/>
        <v>AffiliateSara VroomIndiana Eclipse</v>
      </c>
      <c r="B44" s="3" t="s">
        <v>1170</v>
      </c>
      <c r="C44">
        <v>45</v>
      </c>
      <c r="D44" t="s">
        <v>504</v>
      </c>
      <c r="E44" t="s">
        <v>505</v>
      </c>
      <c r="F44">
        <v>41.4</v>
      </c>
      <c r="G44" t="s">
        <v>328</v>
      </c>
      <c r="H44">
        <v>31.6</v>
      </c>
      <c r="I44" t="s">
        <v>317</v>
      </c>
      <c r="J44" t="s">
        <v>317</v>
      </c>
      <c r="M44" t="s">
        <v>1215</v>
      </c>
      <c r="O44" s="84">
        <f t="shared" si="1"/>
        <v>0</v>
      </c>
    </row>
    <row r="45" spans="1:15" ht="15" x14ac:dyDescent="0.2">
      <c r="A45" s="62" t="str">
        <f t="shared" si="0"/>
        <v>AffiliateLisa Dell’AgostinoYellinga Reload</v>
      </c>
      <c r="B45" s="3" t="s">
        <v>1170</v>
      </c>
      <c r="C45">
        <v>41</v>
      </c>
      <c r="D45" t="s">
        <v>1217</v>
      </c>
      <c r="E45" t="s">
        <v>1216</v>
      </c>
      <c r="F45">
        <v>40</v>
      </c>
      <c r="G45" t="s">
        <v>328</v>
      </c>
      <c r="H45">
        <v>78.400000000000006</v>
      </c>
      <c r="I45">
        <v>12</v>
      </c>
      <c r="J45">
        <v>9.6</v>
      </c>
      <c r="M45" t="s">
        <v>1215</v>
      </c>
      <c r="O45" s="84">
        <f t="shared" si="1"/>
        <v>0</v>
      </c>
    </row>
    <row r="46" spans="1:15" ht="15" x14ac:dyDescent="0.2">
      <c r="A46" s="62" t="str">
        <f t="shared" si="0"/>
        <v>AffiliateJessamin PainMemphis Playboy</v>
      </c>
      <c r="B46" s="3" t="s">
        <v>1170</v>
      </c>
      <c r="C46">
        <v>47</v>
      </c>
      <c r="D46" t="s">
        <v>1219</v>
      </c>
      <c r="E46" t="s">
        <v>1218</v>
      </c>
      <c r="M46" t="s">
        <v>1220</v>
      </c>
      <c r="O46" s="84">
        <f t="shared" si="1"/>
        <v>0</v>
      </c>
    </row>
    <row r="47" spans="1:15" ht="15" x14ac:dyDescent="0.2">
      <c r="A47" s="62" t="str">
        <f t="shared" si="0"/>
        <v>AffiliateAmy FrostPoppy</v>
      </c>
      <c r="B47" s="3" t="s">
        <v>1170</v>
      </c>
      <c r="C47">
        <v>44</v>
      </c>
      <c r="D47" t="s">
        <v>1222</v>
      </c>
      <c r="E47" t="s">
        <v>1221</v>
      </c>
      <c r="F47">
        <v>40.6</v>
      </c>
      <c r="G47" t="s">
        <v>328</v>
      </c>
      <c r="I47">
        <v>12</v>
      </c>
      <c r="J47">
        <v>14.4</v>
      </c>
      <c r="M47" t="s">
        <v>1215</v>
      </c>
      <c r="O47" s="84">
        <f t="shared" si="1"/>
        <v>0</v>
      </c>
    </row>
    <row r="48" spans="1:15" ht="15" x14ac:dyDescent="0.2">
      <c r="A48" s="62" t="str">
        <f t="shared" si="0"/>
        <v>PC80Ellen HughesSurpark</v>
      </c>
      <c r="B48" s="3" t="s">
        <v>75</v>
      </c>
      <c r="C48">
        <v>52</v>
      </c>
      <c r="D48" t="s">
        <v>57</v>
      </c>
      <c r="E48" t="s">
        <v>81</v>
      </c>
      <c r="F48">
        <v>35.200000000000003</v>
      </c>
      <c r="G48" t="s">
        <v>317</v>
      </c>
      <c r="H48">
        <v>3.2</v>
      </c>
      <c r="I48">
        <v>8</v>
      </c>
      <c r="J48">
        <v>0.4</v>
      </c>
      <c r="K48">
        <v>46.8</v>
      </c>
      <c r="L48" t="s">
        <v>419</v>
      </c>
      <c r="N48">
        <v>1</v>
      </c>
      <c r="O48" s="84">
        <f t="shared" si="1"/>
        <v>7</v>
      </c>
    </row>
    <row r="49" spans="1:15" ht="15" x14ac:dyDescent="0.2">
      <c r="A49" s="62" t="str">
        <f t="shared" si="0"/>
        <v>PC80Jessica SmithLebonstern Alliance</v>
      </c>
      <c r="B49" s="3" t="s">
        <v>75</v>
      </c>
      <c r="C49">
        <v>51</v>
      </c>
      <c r="D49" t="s">
        <v>150</v>
      </c>
      <c r="E49" t="s">
        <v>151</v>
      </c>
      <c r="F49">
        <v>36.1</v>
      </c>
      <c r="G49">
        <v>40</v>
      </c>
      <c r="H49">
        <v>26.8</v>
      </c>
      <c r="I49">
        <v>8</v>
      </c>
      <c r="J49">
        <v>4.8</v>
      </c>
      <c r="K49">
        <v>115.7</v>
      </c>
      <c r="L49" t="s">
        <v>422</v>
      </c>
      <c r="N49">
        <v>2</v>
      </c>
      <c r="O49" s="84">
        <f t="shared" si="1"/>
        <v>6</v>
      </c>
    </row>
    <row r="50" spans="1:15" ht="15" x14ac:dyDescent="0.2">
      <c r="A50" s="62" t="str">
        <f t="shared" si="0"/>
        <v>PC80Joshua FordBeau Ash Caradon</v>
      </c>
      <c r="B50" s="3" t="s">
        <v>75</v>
      </c>
      <c r="C50">
        <v>53</v>
      </c>
      <c r="D50" t="s">
        <v>1224</v>
      </c>
      <c r="E50" t="s">
        <v>1223</v>
      </c>
      <c r="F50">
        <v>35.9</v>
      </c>
      <c r="G50" t="s">
        <v>328</v>
      </c>
      <c r="I50">
        <v>16</v>
      </c>
      <c r="J50">
        <v>18.8</v>
      </c>
      <c r="M50" t="s">
        <v>1225</v>
      </c>
      <c r="O50" s="84">
        <f t="shared" si="1"/>
        <v>0</v>
      </c>
    </row>
    <row r="51" spans="1:15" ht="15" x14ac:dyDescent="0.2">
      <c r="A51" s="62" t="str">
        <f t="shared" ref="A51:A101" si="2">CONCATENATE(B51,D51,E51)</f>
        <v>PC80Aaron SuvaljkoMrs Nortonknight</v>
      </c>
      <c r="B51" s="3" t="s">
        <v>75</v>
      </c>
      <c r="C51">
        <v>70</v>
      </c>
      <c r="D51" t="s">
        <v>1227</v>
      </c>
      <c r="E51" t="s">
        <v>1226</v>
      </c>
      <c r="F51">
        <v>28.2</v>
      </c>
      <c r="G51" t="s">
        <v>317</v>
      </c>
      <c r="H51" t="s">
        <v>317</v>
      </c>
      <c r="I51" t="s">
        <v>317</v>
      </c>
      <c r="J51" t="s">
        <v>317</v>
      </c>
      <c r="K51">
        <v>28.2</v>
      </c>
      <c r="L51" t="s">
        <v>419</v>
      </c>
      <c r="N51">
        <v>1</v>
      </c>
      <c r="O51" s="84">
        <f t="shared" si="1"/>
        <v>7</v>
      </c>
    </row>
    <row r="52" spans="1:15" ht="15" x14ac:dyDescent="0.2">
      <c r="A52" s="62" t="str">
        <f t="shared" si="2"/>
        <v>PC80Sian SmithCarisbrook Happy Daze</v>
      </c>
      <c r="B52" s="3" t="s">
        <v>75</v>
      </c>
      <c r="C52">
        <v>76</v>
      </c>
      <c r="D52" t="s">
        <v>125</v>
      </c>
      <c r="E52" t="s">
        <v>126</v>
      </c>
      <c r="F52">
        <v>28.8</v>
      </c>
      <c r="G52" t="s">
        <v>317</v>
      </c>
      <c r="H52" t="s">
        <v>317</v>
      </c>
      <c r="I52" t="s">
        <v>317</v>
      </c>
      <c r="J52">
        <v>0.8</v>
      </c>
      <c r="K52">
        <v>29.6</v>
      </c>
      <c r="L52" t="s">
        <v>422</v>
      </c>
      <c r="N52">
        <v>2</v>
      </c>
      <c r="O52" s="84">
        <f t="shared" ref="O52:O102" si="3">IF(N52=1,7,IF(N52=2,6,IF(N52=3,5,IF(N52=4,4,IF(N52=5,3,IF(N52=6,2,IF(N52&gt;=6,1,0)))))))</f>
        <v>6</v>
      </c>
    </row>
    <row r="53" spans="1:15" ht="15" x14ac:dyDescent="0.2">
      <c r="A53" s="62" t="str">
        <f t="shared" si="2"/>
        <v>PC80Ruby Anne RaeDiamond Dream Flying Spirit</v>
      </c>
      <c r="B53" s="3" t="s">
        <v>75</v>
      </c>
      <c r="C53">
        <v>67</v>
      </c>
      <c r="D53" t="s">
        <v>118</v>
      </c>
      <c r="E53" t="s">
        <v>119</v>
      </c>
      <c r="F53">
        <v>30.4</v>
      </c>
      <c r="G53" t="s">
        <v>317</v>
      </c>
      <c r="H53" t="s">
        <v>317</v>
      </c>
      <c r="I53" t="s">
        <v>317</v>
      </c>
      <c r="J53" t="s">
        <v>317</v>
      </c>
      <c r="K53">
        <v>30.4</v>
      </c>
      <c r="L53" t="s">
        <v>424</v>
      </c>
      <c r="N53">
        <v>3</v>
      </c>
      <c r="O53" s="84">
        <f t="shared" si="3"/>
        <v>5</v>
      </c>
    </row>
    <row r="54" spans="1:15" ht="15" x14ac:dyDescent="0.2">
      <c r="A54" s="62" t="str">
        <f t="shared" si="2"/>
        <v>PC80Hannah SimpsonRuby Rose</v>
      </c>
      <c r="B54" s="3" t="s">
        <v>75</v>
      </c>
      <c r="C54">
        <v>79</v>
      </c>
      <c r="D54" t="s">
        <v>161</v>
      </c>
      <c r="E54" t="s">
        <v>162</v>
      </c>
      <c r="F54">
        <v>26.8</v>
      </c>
      <c r="G54" t="s">
        <v>317</v>
      </c>
      <c r="H54" t="s">
        <v>317</v>
      </c>
      <c r="I54">
        <v>4</v>
      </c>
      <c r="J54" t="s">
        <v>317</v>
      </c>
      <c r="K54">
        <v>30.8</v>
      </c>
      <c r="L54" t="s">
        <v>426</v>
      </c>
      <c r="N54">
        <v>4</v>
      </c>
      <c r="O54" s="84">
        <f t="shared" si="3"/>
        <v>4</v>
      </c>
    </row>
    <row r="55" spans="1:15" ht="15" x14ac:dyDescent="0.2">
      <c r="A55" s="62" t="str">
        <f t="shared" si="2"/>
        <v>PC80Malory ClarsonTiaja Park Elegance</v>
      </c>
      <c r="B55" s="3" t="s">
        <v>75</v>
      </c>
      <c r="C55">
        <v>71</v>
      </c>
      <c r="D55" t="s">
        <v>114</v>
      </c>
      <c r="E55" t="s">
        <v>115</v>
      </c>
      <c r="F55">
        <v>29.6</v>
      </c>
      <c r="G55" t="s">
        <v>317</v>
      </c>
      <c r="H55" t="s">
        <v>317</v>
      </c>
      <c r="I55" t="s">
        <v>317</v>
      </c>
      <c r="J55">
        <v>4</v>
      </c>
      <c r="K55">
        <v>33.6</v>
      </c>
      <c r="L55" t="s">
        <v>430</v>
      </c>
      <c r="N55">
        <v>5</v>
      </c>
      <c r="O55" s="84">
        <f t="shared" si="3"/>
        <v>3</v>
      </c>
    </row>
    <row r="56" spans="1:15" ht="15" x14ac:dyDescent="0.2">
      <c r="A56" s="62" t="str">
        <f t="shared" si="2"/>
        <v>PC80Keira OlsenTamblyn Park Shine</v>
      </c>
      <c r="B56" s="3" t="s">
        <v>75</v>
      </c>
      <c r="C56">
        <v>82</v>
      </c>
      <c r="D56" t="s">
        <v>106</v>
      </c>
      <c r="E56" t="s">
        <v>166</v>
      </c>
      <c r="F56">
        <v>35.200000000000003</v>
      </c>
      <c r="G56" t="s">
        <v>317</v>
      </c>
      <c r="H56" t="s">
        <v>317</v>
      </c>
      <c r="I56" t="s">
        <v>317</v>
      </c>
      <c r="J56" t="s">
        <v>317</v>
      </c>
      <c r="K56">
        <v>35.200000000000003</v>
      </c>
      <c r="L56" t="s">
        <v>431</v>
      </c>
      <c r="N56">
        <v>6</v>
      </c>
      <c r="O56" s="84">
        <f t="shared" si="3"/>
        <v>2</v>
      </c>
    </row>
    <row r="57" spans="1:15" ht="15" x14ac:dyDescent="0.2">
      <c r="A57" s="62" t="str">
        <f t="shared" si="2"/>
        <v>PC80Ben FellsmithRafiki Raglan</v>
      </c>
      <c r="B57" s="3" t="s">
        <v>75</v>
      </c>
      <c r="C57">
        <v>64</v>
      </c>
      <c r="D57" t="s">
        <v>1229</v>
      </c>
      <c r="E57" t="s">
        <v>1228</v>
      </c>
      <c r="F57">
        <v>39.1</v>
      </c>
      <c r="G57" t="s">
        <v>317</v>
      </c>
      <c r="H57" t="s">
        <v>317</v>
      </c>
      <c r="I57" t="s">
        <v>317</v>
      </c>
      <c r="J57" t="s">
        <v>317</v>
      </c>
      <c r="K57">
        <v>39.1</v>
      </c>
      <c r="L57" t="s">
        <v>434</v>
      </c>
      <c r="N57">
        <v>7</v>
      </c>
      <c r="O57" s="84">
        <f t="shared" si="3"/>
        <v>1</v>
      </c>
    </row>
    <row r="58" spans="1:15" ht="15" x14ac:dyDescent="0.2">
      <c r="A58" s="62" t="str">
        <f t="shared" si="2"/>
        <v>PC80Ava TinsleyMallaine Motown</v>
      </c>
      <c r="B58" s="3" t="s">
        <v>75</v>
      </c>
      <c r="C58">
        <v>65</v>
      </c>
      <c r="D58" t="s">
        <v>171</v>
      </c>
      <c r="E58" t="s">
        <v>172</v>
      </c>
      <c r="F58">
        <v>39.799999999999997</v>
      </c>
      <c r="G58" t="s">
        <v>317</v>
      </c>
      <c r="H58">
        <v>1.6</v>
      </c>
      <c r="I58" t="s">
        <v>317</v>
      </c>
      <c r="J58" t="s">
        <v>317</v>
      </c>
      <c r="K58">
        <v>41.4</v>
      </c>
      <c r="L58" t="s">
        <v>437</v>
      </c>
      <c r="N58">
        <v>8</v>
      </c>
      <c r="O58" s="84">
        <f t="shared" si="3"/>
        <v>1</v>
      </c>
    </row>
    <row r="59" spans="1:15" ht="15" x14ac:dyDescent="0.2">
      <c r="A59" s="62" t="str">
        <f t="shared" si="2"/>
        <v>PC80Zoe FennerMikenny's Caruso</v>
      </c>
      <c r="B59" s="3" t="s">
        <v>75</v>
      </c>
      <c r="C59">
        <v>68</v>
      </c>
      <c r="D59" t="s">
        <v>1231</v>
      </c>
      <c r="E59" t="s">
        <v>1230</v>
      </c>
      <c r="F59">
        <v>32.5</v>
      </c>
      <c r="G59" t="s">
        <v>317</v>
      </c>
      <c r="H59">
        <v>10.8</v>
      </c>
      <c r="I59" t="s">
        <v>317</v>
      </c>
      <c r="J59" t="s">
        <v>317</v>
      </c>
      <c r="K59">
        <v>43.3</v>
      </c>
      <c r="L59" t="s">
        <v>438</v>
      </c>
      <c r="N59">
        <v>9</v>
      </c>
      <c r="O59" s="84">
        <f t="shared" si="3"/>
        <v>1</v>
      </c>
    </row>
    <row r="60" spans="1:15" ht="15" x14ac:dyDescent="0.2">
      <c r="A60" s="62" t="str">
        <f t="shared" si="2"/>
        <v>PC80Isabelle MillerLocke Mamora</v>
      </c>
      <c r="B60" s="3" t="s">
        <v>75</v>
      </c>
      <c r="C60">
        <v>60</v>
      </c>
      <c r="D60" t="s">
        <v>187</v>
      </c>
      <c r="E60" t="s">
        <v>1232</v>
      </c>
      <c r="F60">
        <v>33.799999999999997</v>
      </c>
      <c r="G60" t="s">
        <v>317</v>
      </c>
      <c r="H60">
        <v>14.4</v>
      </c>
      <c r="I60" t="s">
        <v>317</v>
      </c>
      <c r="J60" t="s">
        <v>317</v>
      </c>
      <c r="K60">
        <v>48.2</v>
      </c>
      <c r="L60" t="s">
        <v>441</v>
      </c>
      <c r="N60">
        <v>10</v>
      </c>
      <c r="O60" s="84">
        <f t="shared" si="3"/>
        <v>1</v>
      </c>
    </row>
    <row r="61" spans="1:15" ht="15" x14ac:dyDescent="0.2">
      <c r="A61" s="62" t="str">
        <f t="shared" si="2"/>
        <v>PC80Alina CamarriGo Faraglioni</v>
      </c>
      <c r="B61" s="3" t="s">
        <v>75</v>
      </c>
      <c r="C61">
        <v>74</v>
      </c>
      <c r="D61" t="s">
        <v>132</v>
      </c>
      <c r="E61" s="3" t="s">
        <v>133</v>
      </c>
      <c r="F61">
        <v>30.2</v>
      </c>
      <c r="G61" t="s">
        <v>317</v>
      </c>
      <c r="H61">
        <v>11.2</v>
      </c>
      <c r="I61">
        <v>8</v>
      </c>
      <c r="J61">
        <v>2.8</v>
      </c>
      <c r="K61">
        <v>52.2</v>
      </c>
      <c r="L61" t="s">
        <v>444</v>
      </c>
      <c r="N61">
        <v>11</v>
      </c>
      <c r="O61" s="84">
        <f t="shared" si="3"/>
        <v>1</v>
      </c>
    </row>
    <row r="62" spans="1:15" ht="15" x14ac:dyDescent="0.2">
      <c r="A62" s="62" t="str">
        <f t="shared" si="2"/>
        <v>PC80Emily BillingEmily</v>
      </c>
      <c r="B62" s="3" t="s">
        <v>75</v>
      </c>
      <c r="C62">
        <v>83</v>
      </c>
      <c r="D62" t="s">
        <v>838</v>
      </c>
      <c r="E62" t="s">
        <v>1233</v>
      </c>
      <c r="F62">
        <v>41.4</v>
      </c>
      <c r="G62" t="s">
        <v>317</v>
      </c>
      <c r="H62">
        <v>14</v>
      </c>
      <c r="I62" t="s">
        <v>317</v>
      </c>
      <c r="J62" t="s">
        <v>317</v>
      </c>
      <c r="K62">
        <v>55.4</v>
      </c>
      <c r="L62" t="s">
        <v>447</v>
      </c>
      <c r="N62">
        <v>12</v>
      </c>
      <c r="O62" s="84">
        <f t="shared" si="3"/>
        <v>1</v>
      </c>
    </row>
    <row r="63" spans="1:15" ht="15" x14ac:dyDescent="0.2">
      <c r="A63" s="62" t="str">
        <f t="shared" si="2"/>
        <v>PC80Campbell BlackTrapalanda Downs Pegasus</v>
      </c>
      <c r="B63" s="3" t="s">
        <v>75</v>
      </c>
      <c r="C63">
        <v>62</v>
      </c>
      <c r="D63" t="s">
        <v>685</v>
      </c>
      <c r="E63" t="s">
        <v>1234</v>
      </c>
      <c r="F63">
        <v>36.1</v>
      </c>
      <c r="G63" t="s">
        <v>317</v>
      </c>
      <c r="H63">
        <v>22</v>
      </c>
      <c r="I63" t="s">
        <v>317</v>
      </c>
      <c r="J63">
        <v>2</v>
      </c>
      <c r="K63">
        <v>60.1</v>
      </c>
      <c r="L63" t="s">
        <v>536</v>
      </c>
      <c r="N63">
        <v>13</v>
      </c>
      <c r="O63" s="84">
        <f t="shared" si="3"/>
        <v>1</v>
      </c>
    </row>
    <row r="64" spans="1:15" ht="15" x14ac:dyDescent="0.2">
      <c r="A64" s="62" t="str">
        <f t="shared" si="2"/>
        <v>PC80Rebecca CurranEverley Park Luna Eclipse</v>
      </c>
      <c r="B64" s="3" t="s">
        <v>75</v>
      </c>
      <c r="C64">
        <v>63</v>
      </c>
      <c r="D64" t="s">
        <v>1236</v>
      </c>
      <c r="E64" t="s">
        <v>1235</v>
      </c>
      <c r="F64">
        <v>33.9</v>
      </c>
      <c r="G64">
        <v>20</v>
      </c>
      <c r="H64">
        <v>7.6</v>
      </c>
      <c r="I64" t="s">
        <v>317</v>
      </c>
      <c r="J64" t="s">
        <v>317</v>
      </c>
      <c r="K64">
        <v>61.5</v>
      </c>
      <c r="L64" t="s">
        <v>539</v>
      </c>
      <c r="N64">
        <v>14</v>
      </c>
      <c r="O64" s="84">
        <f t="shared" si="3"/>
        <v>1</v>
      </c>
    </row>
    <row r="65" spans="1:15" ht="15" x14ac:dyDescent="0.2">
      <c r="A65" s="62" t="str">
        <f t="shared" si="2"/>
        <v>PC80Grace BillingMav</v>
      </c>
      <c r="B65" s="3" t="s">
        <v>75</v>
      </c>
      <c r="C65">
        <v>58</v>
      </c>
      <c r="D65" t="s">
        <v>883</v>
      </c>
      <c r="E65" t="s">
        <v>884</v>
      </c>
      <c r="F65">
        <v>35.9</v>
      </c>
      <c r="G65" t="s">
        <v>317</v>
      </c>
      <c r="H65">
        <v>18.399999999999999</v>
      </c>
      <c r="I65">
        <v>12</v>
      </c>
      <c r="J65" t="s">
        <v>317</v>
      </c>
      <c r="K65">
        <v>66.3</v>
      </c>
      <c r="L65" t="s">
        <v>542</v>
      </c>
      <c r="N65">
        <v>15</v>
      </c>
      <c r="O65" s="84">
        <f t="shared" si="3"/>
        <v>1</v>
      </c>
    </row>
    <row r="66" spans="1:15" ht="15" x14ac:dyDescent="0.2">
      <c r="A66" s="62" t="str">
        <f t="shared" si="2"/>
        <v>PC80Indie SmythLittle Big Man</v>
      </c>
      <c r="B66" s="3" t="s">
        <v>75</v>
      </c>
      <c r="C66">
        <v>75</v>
      </c>
      <c r="D66" t="s">
        <v>185</v>
      </c>
      <c r="E66" t="s">
        <v>186</v>
      </c>
      <c r="F66">
        <v>40.200000000000003</v>
      </c>
      <c r="G66">
        <v>20</v>
      </c>
      <c r="H66">
        <v>14.4</v>
      </c>
      <c r="I66" t="s">
        <v>317</v>
      </c>
      <c r="J66" t="s">
        <v>317</v>
      </c>
      <c r="K66">
        <v>74.599999999999994</v>
      </c>
      <c r="L66" t="s">
        <v>545</v>
      </c>
      <c r="N66">
        <v>16</v>
      </c>
      <c r="O66" s="84">
        <f t="shared" si="3"/>
        <v>1</v>
      </c>
    </row>
    <row r="67" spans="1:15" ht="15" x14ac:dyDescent="0.2">
      <c r="A67" s="62" t="str">
        <f t="shared" si="2"/>
        <v>PC80Holly BrimblecombeLurch Forward</v>
      </c>
      <c r="B67" s="3" t="s">
        <v>75</v>
      </c>
      <c r="C67">
        <v>73</v>
      </c>
      <c r="D67" t="s">
        <v>968</v>
      </c>
      <c r="E67" t="s">
        <v>969</v>
      </c>
      <c r="F67">
        <v>47.9</v>
      </c>
      <c r="G67">
        <v>20</v>
      </c>
      <c r="H67">
        <v>7.6</v>
      </c>
      <c r="I67" t="s">
        <v>317</v>
      </c>
      <c r="J67" t="s">
        <v>317</v>
      </c>
      <c r="K67">
        <v>75.5</v>
      </c>
      <c r="L67" t="s">
        <v>547</v>
      </c>
      <c r="N67">
        <v>17</v>
      </c>
      <c r="O67" s="84">
        <f t="shared" si="3"/>
        <v>1</v>
      </c>
    </row>
    <row r="68" spans="1:15" ht="15" x14ac:dyDescent="0.2">
      <c r="A68" s="62" t="str">
        <f t="shared" si="2"/>
        <v>PC80Evie JamesCharisma Royal Symphony</v>
      </c>
      <c r="B68" s="3" t="s">
        <v>75</v>
      </c>
      <c r="C68">
        <v>77</v>
      </c>
      <c r="D68" t="s">
        <v>102</v>
      </c>
      <c r="E68" t="s">
        <v>103</v>
      </c>
      <c r="F68">
        <v>35.5</v>
      </c>
      <c r="G68">
        <v>20</v>
      </c>
      <c r="H68">
        <v>24.4</v>
      </c>
      <c r="I68" t="s">
        <v>317</v>
      </c>
      <c r="J68">
        <v>0.4</v>
      </c>
      <c r="K68">
        <v>80.3</v>
      </c>
      <c r="L68" t="s">
        <v>548</v>
      </c>
      <c r="N68">
        <v>18</v>
      </c>
      <c r="O68" s="84">
        <f t="shared" si="3"/>
        <v>1</v>
      </c>
    </row>
    <row r="69" spans="1:15" ht="15" x14ac:dyDescent="0.2">
      <c r="A69" s="62" t="str">
        <f t="shared" si="2"/>
        <v>PC80Ameliah DolanSerenity Park Calais</v>
      </c>
      <c r="B69" s="3" t="s">
        <v>75</v>
      </c>
      <c r="C69">
        <v>66</v>
      </c>
      <c r="D69" t="s">
        <v>40</v>
      </c>
      <c r="E69" t="s">
        <v>134</v>
      </c>
      <c r="F69">
        <v>38.9</v>
      </c>
      <c r="G69">
        <v>20</v>
      </c>
      <c r="H69">
        <v>9.1999999999999993</v>
      </c>
      <c r="I69">
        <v>16</v>
      </c>
      <c r="J69" t="s">
        <v>317</v>
      </c>
      <c r="K69">
        <v>84.1</v>
      </c>
      <c r="L69" t="s">
        <v>551</v>
      </c>
      <c r="N69">
        <v>19</v>
      </c>
      <c r="O69" s="84">
        <f t="shared" si="3"/>
        <v>1</v>
      </c>
    </row>
    <row r="70" spans="1:15" ht="15" x14ac:dyDescent="0.2">
      <c r="A70" s="62" t="str">
        <f t="shared" si="2"/>
        <v>PC80Claudia FeltonAnjara Park Titania</v>
      </c>
      <c r="B70" s="3" t="s">
        <v>75</v>
      </c>
      <c r="C70">
        <v>61</v>
      </c>
      <c r="D70" t="s">
        <v>888</v>
      </c>
      <c r="E70" t="s">
        <v>889</v>
      </c>
      <c r="F70">
        <v>38.799999999999997</v>
      </c>
      <c r="G70">
        <v>20</v>
      </c>
      <c r="H70">
        <v>31.6</v>
      </c>
      <c r="I70" t="s">
        <v>317</v>
      </c>
      <c r="J70" t="s">
        <v>317</v>
      </c>
      <c r="K70">
        <v>90.4</v>
      </c>
      <c r="L70" t="s">
        <v>1237</v>
      </c>
      <c r="N70">
        <v>20</v>
      </c>
      <c r="O70" s="84">
        <f t="shared" si="3"/>
        <v>1</v>
      </c>
    </row>
    <row r="71" spans="1:15" ht="15" x14ac:dyDescent="0.2">
      <c r="A71" s="62" t="str">
        <f t="shared" si="2"/>
        <v>PC80Audrey YoungMaster Craftsman</v>
      </c>
      <c r="B71" s="3" t="s">
        <v>75</v>
      </c>
      <c r="C71">
        <v>80</v>
      </c>
      <c r="D71" t="s">
        <v>1239</v>
      </c>
      <c r="E71" t="s">
        <v>1238</v>
      </c>
      <c r="F71">
        <v>37.700000000000003</v>
      </c>
      <c r="G71">
        <v>20</v>
      </c>
      <c r="H71">
        <v>34.4</v>
      </c>
      <c r="I71" t="s">
        <v>317</v>
      </c>
      <c r="J71" t="s">
        <v>317</v>
      </c>
      <c r="K71">
        <v>92.1</v>
      </c>
      <c r="L71" t="s">
        <v>1240</v>
      </c>
      <c r="N71">
        <v>21</v>
      </c>
      <c r="O71" s="84">
        <f t="shared" si="3"/>
        <v>1</v>
      </c>
    </row>
    <row r="72" spans="1:15" ht="15" x14ac:dyDescent="0.2">
      <c r="A72" s="62" t="str">
        <f t="shared" si="2"/>
        <v>PC80Bailey RenzulloFlirtz No More</v>
      </c>
      <c r="B72" s="3" t="s">
        <v>75</v>
      </c>
      <c r="C72">
        <v>81</v>
      </c>
      <c r="D72" t="s">
        <v>96</v>
      </c>
      <c r="E72" t="s">
        <v>97</v>
      </c>
      <c r="F72">
        <v>45.4</v>
      </c>
      <c r="G72">
        <v>60</v>
      </c>
      <c r="H72">
        <v>12.4</v>
      </c>
      <c r="I72">
        <v>4</v>
      </c>
      <c r="J72" t="s">
        <v>317</v>
      </c>
      <c r="K72">
        <v>121.8</v>
      </c>
      <c r="L72" t="s">
        <v>1241</v>
      </c>
      <c r="N72">
        <v>22</v>
      </c>
      <c r="O72" s="84">
        <f t="shared" si="3"/>
        <v>1</v>
      </c>
    </row>
    <row r="73" spans="1:15" ht="15" x14ac:dyDescent="0.2">
      <c r="A73" s="62" t="str">
        <f t="shared" si="2"/>
        <v>PC80Jorja BrownParty Time</v>
      </c>
      <c r="B73" s="3" t="s">
        <v>75</v>
      </c>
      <c r="C73">
        <v>72</v>
      </c>
      <c r="D73" t="s">
        <v>29</v>
      </c>
      <c r="E73" t="s">
        <v>30</v>
      </c>
      <c r="F73">
        <v>42</v>
      </c>
      <c r="G73" t="s">
        <v>328</v>
      </c>
      <c r="I73" t="s">
        <v>317</v>
      </c>
      <c r="J73" t="s">
        <v>317</v>
      </c>
      <c r="M73" t="s">
        <v>1225</v>
      </c>
      <c r="O73" s="84">
        <f t="shared" si="3"/>
        <v>0</v>
      </c>
    </row>
    <row r="74" spans="1:15" ht="15" x14ac:dyDescent="0.2">
      <c r="A74" s="62" t="str">
        <f t="shared" si="2"/>
        <v>PC80Angelina DonellyBenito Linc</v>
      </c>
      <c r="B74" s="3" t="s">
        <v>75</v>
      </c>
      <c r="C74">
        <v>78</v>
      </c>
      <c r="D74" t="s">
        <v>558</v>
      </c>
      <c r="E74" t="s">
        <v>559</v>
      </c>
      <c r="F74">
        <v>37.5</v>
      </c>
      <c r="G74">
        <v>20</v>
      </c>
      <c r="H74">
        <v>81.2</v>
      </c>
      <c r="I74" t="s">
        <v>328</v>
      </c>
      <c r="M74" t="s">
        <v>1242</v>
      </c>
      <c r="O74" s="84">
        <f t="shared" si="3"/>
        <v>0</v>
      </c>
    </row>
    <row r="75" spans="1:15" ht="15" x14ac:dyDescent="0.2">
      <c r="A75" s="62" t="str">
        <f t="shared" si="2"/>
        <v>PC80Olivia WilliamsHappyvale Flynn Ryder</v>
      </c>
      <c r="B75" s="3" t="s">
        <v>75</v>
      </c>
      <c r="C75">
        <v>69</v>
      </c>
      <c r="D75" t="s">
        <v>872</v>
      </c>
      <c r="E75" t="s">
        <v>873</v>
      </c>
      <c r="F75">
        <v>40.5</v>
      </c>
      <c r="G75" t="s">
        <v>328</v>
      </c>
      <c r="I75">
        <v>4</v>
      </c>
      <c r="J75" t="s">
        <v>317</v>
      </c>
      <c r="M75" t="s">
        <v>1243</v>
      </c>
      <c r="O75" s="84">
        <f t="shared" si="3"/>
        <v>0</v>
      </c>
    </row>
    <row r="76" spans="1:15" ht="15" x14ac:dyDescent="0.2">
      <c r="A76" s="62" t="str">
        <f t="shared" si="2"/>
        <v>AffiliateSamantha CookImperial Thunder</v>
      </c>
      <c r="B76" s="3" t="s">
        <v>1170</v>
      </c>
      <c r="C76">
        <v>88</v>
      </c>
      <c r="D76" t="s">
        <v>399</v>
      </c>
      <c r="E76" t="s">
        <v>410</v>
      </c>
      <c r="F76">
        <v>35.700000000000003</v>
      </c>
      <c r="G76" t="s">
        <v>317</v>
      </c>
      <c r="H76" t="s">
        <v>317</v>
      </c>
      <c r="I76" t="s">
        <v>317</v>
      </c>
      <c r="J76" t="s">
        <v>317</v>
      </c>
      <c r="K76">
        <v>35.700000000000003</v>
      </c>
      <c r="L76" t="s">
        <v>419</v>
      </c>
      <c r="N76">
        <v>1</v>
      </c>
      <c r="O76" s="84">
        <f t="shared" si="3"/>
        <v>7</v>
      </c>
    </row>
    <row r="77" spans="1:15" ht="15" x14ac:dyDescent="0.2">
      <c r="A77" s="62" t="str">
        <f t="shared" si="2"/>
        <v>AffiliateTeagan JohnsonOldfield Heidi Whites</v>
      </c>
      <c r="B77" s="3" t="s">
        <v>1170</v>
      </c>
      <c r="C77">
        <v>89</v>
      </c>
      <c r="D77" t="s">
        <v>457</v>
      </c>
      <c r="E77" t="s">
        <v>458</v>
      </c>
      <c r="F77">
        <v>35.5</v>
      </c>
      <c r="G77" t="s">
        <v>317</v>
      </c>
      <c r="H77">
        <v>0.4</v>
      </c>
      <c r="I77" t="s">
        <v>317</v>
      </c>
      <c r="J77" t="s">
        <v>317</v>
      </c>
      <c r="K77">
        <v>35.9</v>
      </c>
      <c r="L77" t="s">
        <v>422</v>
      </c>
      <c r="M77" t="s">
        <v>1039</v>
      </c>
      <c r="N77">
        <v>2</v>
      </c>
      <c r="O77" s="84">
        <f t="shared" si="3"/>
        <v>6</v>
      </c>
    </row>
    <row r="78" spans="1:15" ht="15" x14ac:dyDescent="0.2">
      <c r="A78" s="62" t="str">
        <f t="shared" si="2"/>
        <v>AffiliateDan FosterMoselands Hillman</v>
      </c>
      <c r="B78" s="3" t="s">
        <v>1170</v>
      </c>
      <c r="C78">
        <v>91</v>
      </c>
      <c r="D78" t="s">
        <v>1245</v>
      </c>
      <c r="E78" t="s">
        <v>1244</v>
      </c>
      <c r="F78">
        <v>38.200000000000003</v>
      </c>
      <c r="G78" t="s">
        <v>317</v>
      </c>
      <c r="H78" t="s">
        <v>317</v>
      </c>
      <c r="I78" t="s">
        <v>317</v>
      </c>
      <c r="J78">
        <v>2</v>
      </c>
      <c r="K78">
        <v>40.200000000000003</v>
      </c>
      <c r="L78" t="s">
        <v>424</v>
      </c>
      <c r="N78">
        <v>3</v>
      </c>
      <c r="O78" s="84">
        <f t="shared" si="3"/>
        <v>5</v>
      </c>
    </row>
    <row r="79" spans="1:15" ht="15" x14ac:dyDescent="0.2">
      <c r="A79" s="62" t="str">
        <f t="shared" si="2"/>
        <v>AffiliateJill WorthJerry Seinfair</v>
      </c>
      <c r="B79" s="3" t="s">
        <v>1170</v>
      </c>
      <c r="C79">
        <v>94</v>
      </c>
      <c r="D79" t="s">
        <v>1247</v>
      </c>
      <c r="E79" t="s">
        <v>1246</v>
      </c>
      <c r="F79">
        <v>34.5</v>
      </c>
      <c r="G79" t="s">
        <v>317</v>
      </c>
      <c r="H79">
        <v>2.4</v>
      </c>
      <c r="I79">
        <v>4</v>
      </c>
      <c r="J79" t="s">
        <v>317</v>
      </c>
      <c r="K79">
        <v>40.9</v>
      </c>
      <c r="L79" t="s">
        <v>426</v>
      </c>
      <c r="M79" t="s">
        <v>916</v>
      </c>
      <c r="N79">
        <v>4</v>
      </c>
      <c r="O79" s="84">
        <f t="shared" si="3"/>
        <v>4</v>
      </c>
    </row>
    <row r="80" spans="1:15" ht="15" x14ac:dyDescent="0.2">
      <c r="A80" s="62" t="str">
        <f t="shared" si="2"/>
        <v>AffiliateJayde WattsPablo Escobar</v>
      </c>
      <c r="B80" s="3" t="s">
        <v>1170</v>
      </c>
      <c r="C80">
        <v>93</v>
      </c>
      <c r="D80" t="s">
        <v>465</v>
      </c>
      <c r="E80" t="s">
        <v>466</v>
      </c>
      <c r="F80">
        <v>37.9</v>
      </c>
      <c r="G80" t="s">
        <v>317</v>
      </c>
      <c r="H80">
        <v>14</v>
      </c>
      <c r="I80">
        <v>8</v>
      </c>
      <c r="J80">
        <v>0.8</v>
      </c>
      <c r="K80">
        <v>60.7</v>
      </c>
      <c r="L80" t="s">
        <v>430</v>
      </c>
      <c r="N80">
        <v>5</v>
      </c>
      <c r="O80" s="84">
        <f t="shared" si="3"/>
        <v>3</v>
      </c>
    </row>
    <row r="81" spans="1:15" ht="15" x14ac:dyDescent="0.2">
      <c r="A81" s="62" t="str">
        <f t="shared" si="2"/>
        <v>AffiliateTracey CoussensRegal Donatello</v>
      </c>
      <c r="B81" s="3" t="s">
        <v>1170</v>
      </c>
      <c r="C81">
        <v>86</v>
      </c>
      <c r="D81" t="s">
        <v>1249</v>
      </c>
      <c r="E81" t="s">
        <v>1248</v>
      </c>
      <c r="F81">
        <v>36.799999999999997</v>
      </c>
      <c r="G81">
        <v>20</v>
      </c>
      <c r="H81">
        <v>12.8</v>
      </c>
      <c r="I81" t="s">
        <v>317</v>
      </c>
      <c r="J81" t="s">
        <v>317</v>
      </c>
      <c r="K81">
        <v>69.599999999999994</v>
      </c>
      <c r="L81" t="s">
        <v>431</v>
      </c>
      <c r="N81">
        <v>6</v>
      </c>
      <c r="O81" s="84">
        <f t="shared" si="3"/>
        <v>2</v>
      </c>
    </row>
    <row r="82" spans="1:15" ht="15" x14ac:dyDescent="0.2">
      <c r="A82" s="62" t="str">
        <f t="shared" si="2"/>
        <v>AffiliateOlivia SmithSalisbury Magic Affair</v>
      </c>
      <c r="B82" s="3" t="s">
        <v>1170</v>
      </c>
      <c r="C82">
        <v>90</v>
      </c>
      <c r="D82" t="s">
        <v>1251</v>
      </c>
      <c r="E82" t="s">
        <v>1250</v>
      </c>
      <c r="F82">
        <v>40.200000000000003</v>
      </c>
      <c r="H82" t="s">
        <v>1252</v>
      </c>
      <c r="M82" t="s">
        <v>1253</v>
      </c>
      <c r="O82" s="84">
        <f t="shared" si="3"/>
        <v>0</v>
      </c>
    </row>
    <row r="83" spans="1:15" ht="15" x14ac:dyDescent="0.2">
      <c r="A83" s="62" t="str">
        <f t="shared" si="2"/>
        <v>PC65Halle SmithNelson</v>
      </c>
      <c r="B83" s="3" t="s">
        <v>138</v>
      </c>
      <c r="C83">
        <v>99</v>
      </c>
      <c r="D83" t="s">
        <v>1044</v>
      </c>
      <c r="E83" t="s">
        <v>1045</v>
      </c>
      <c r="F83">
        <v>31.8</v>
      </c>
      <c r="G83" t="s">
        <v>317</v>
      </c>
      <c r="H83">
        <v>0.8</v>
      </c>
      <c r="I83">
        <v>4</v>
      </c>
      <c r="J83" t="s">
        <v>317</v>
      </c>
      <c r="K83">
        <v>36.6</v>
      </c>
      <c r="L83" t="s">
        <v>419</v>
      </c>
      <c r="N83">
        <v>1</v>
      </c>
      <c r="O83" s="84">
        <f t="shared" si="3"/>
        <v>7</v>
      </c>
    </row>
    <row r="84" spans="1:15" ht="15" x14ac:dyDescent="0.2">
      <c r="A84" s="62" t="str">
        <f t="shared" si="2"/>
        <v>PC65Baylee JenkinsGem Park Tinkerbell</v>
      </c>
      <c r="B84" s="3" t="s">
        <v>138</v>
      </c>
      <c r="C84">
        <v>110</v>
      </c>
      <c r="D84" t="s">
        <v>217</v>
      </c>
      <c r="E84" t="s">
        <v>218</v>
      </c>
      <c r="F84">
        <v>39.299999999999997</v>
      </c>
      <c r="G84" t="s">
        <v>317</v>
      </c>
      <c r="H84">
        <v>4.4000000000000004</v>
      </c>
      <c r="I84" t="s">
        <v>317</v>
      </c>
      <c r="J84" t="s">
        <v>317</v>
      </c>
      <c r="K84">
        <v>43.7</v>
      </c>
      <c r="L84" t="s">
        <v>422</v>
      </c>
      <c r="N84">
        <v>2</v>
      </c>
      <c r="O84" s="84">
        <f t="shared" si="3"/>
        <v>6</v>
      </c>
    </row>
    <row r="85" spans="1:15" ht="15" x14ac:dyDescent="0.2">
      <c r="A85" s="62" t="str">
        <f t="shared" si="2"/>
        <v>PC65Caitlin GodfreyTreelea Tribal Prince</v>
      </c>
      <c r="B85" s="3" t="s">
        <v>138</v>
      </c>
      <c r="C85">
        <v>102</v>
      </c>
      <c r="D85" t="s">
        <v>913</v>
      </c>
      <c r="E85" t="s">
        <v>914</v>
      </c>
      <c r="F85">
        <v>40.4</v>
      </c>
      <c r="G85" t="s">
        <v>317</v>
      </c>
      <c r="H85">
        <v>8</v>
      </c>
      <c r="I85" t="s">
        <v>317</v>
      </c>
      <c r="J85" t="s">
        <v>317</v>
      </c>
      <c r="K85">
        <v>48.4</v>
      </c>
      <c r="L85" t="s">
        <v>424</v>
      </c>
      <c r="N85">
        <v>3</v>
      </c>
      <c r="O85" s="84">
        <f t="shared" si="3"/>
        <v>5</v>
      </c>
    </row>
    <row r="86" spans="1:15" ht="15" x14ac:dyDescent="0.2">
      <c r="A86" s="62" t="str">
        <f t="shared" si="2"/>
        <v>PC65Leah SorensenWendamar Merritt</v>
      </c>
      <c r="B86" s="3" t="s">
        <v>138</v>
      </c>
      <c r="C86">
        <v>101</v>
      </c>
      <c r="D86" t="s">
        <v>948</v>
      </c>
      <c r="E86" t="s">
        <v>646</v>
      </c>
      <c r="F86">
        <v>36.6</v>
      </c>
      <c r="G86" t="s">
        <v>317</v>
      </c>
      <c r="H86">
        <v>22.8</v>
      </c>
      <c r="I86" t="s">
        <v>317</v>
      </c>
      <c r="J86" t="s">
        <v>317</v>
      </c>
      <c r="K86">
        <v>59.4</v>
      </c>
      <c r="L86" t="s">
        <v>426</v>
      </c>
      <c r="N86">
        <v>4</v>
      </c>
      <c r="O86" s="84">
        <f t="shared" si="3"/>
        <v>4</v>
      </c>
    </row>
    <row r="87" spans="1:15" ht="15" x14ac:dyDescent="0.2">
      <c r="A87" s="62" t="str">
        <f t="shared" si="2"/>
        <v>PC65Nellie EavesCharisma Repertoire</v>
      </c>
      <c r="B87" s="3" t="s">
        <v>138</v>
      </c>
      <c r="C87">
        <v>104</v>
      </c>
      <c r="D87" t="s">
        <v>1254</v>
      </c>
      <c r="E87" t="s">
        <v>236</v>
      </c>
      <c r="F87">
        <v>31.2</v>
      </c>
      <c r="G87">
        <v>20</v>
      </c>
      <c r="H87">
        <v>12</v>
      </c>
      <c r="I87">
        <v>4</v>
      </c>
      <c r="J87">
        <v>1.2</v>
      </c>
      <c r="K87">
        <v>68.400000000000006</v>
      </c>
      <c r="L87" t="s">
        <v>430</v>
      </c>
      <c r="N87">
        <v>5</v>
      </c>
      <c r="O87" s="84">
        <f t="shared" si="3"/>
        <v>3</v>
      </c>
    </row>
    <row r="88" spans="1:15" ht="15" x14ac:dyDescent="0.2">
      <c r="A88" s="62" t="str">
        <f t="shared" si="2"/>
        <v>PC65Malikah RudgeLillyview Park Dixie Ray</v>
      </c>
      <c r="B88" s="3" t="s">
        <v>138</v>
      </c>
      <c r="C88">
        <v>100</v>
      </c>
      <c r="D88" t="s">
        <v>1096</v>
      </c>
      <c r="E88" t="s">
        <v>1097</v>
      </c>
      <c r="F88">
        <v>32</v>
      </c>
      <c r="G88">
        <v>20</v>
      </c>
      <c r="H88">
        <v>16</v>
      </c>
      <c r="I88" t="s">
        <v>317</v>
      </c>
      <c r="J88">
        <v>0.8</v>
      </c>
      <c r="K88">
        <v>68.8</v>
      </c>
      <c r="L88" t="s">
        <v>431</v>
      </c>
      <c r="N88">
        <v>6</v>
      </c>
      <c r="O88" s="84">
        <f t="shared" si="3"/>
        <v>2</v>
      </c>
    </row>
    <row r="89" spans="1:15" ht="15" x14ac:dyDescent="0.2">
      <c r="A89" s="62" t="str">
        <f t="shared" si="2"/>
        <v>PC65Ella McCrumWindward Park Asha</v>
      </c>
      <c r="B89" s="3" t="s">
        <v>138</v>
      </c>
      <c r="C89">
        <v>105</v>
      </c>
      <c r="D89" t="s">
        <v>682</v>
      </c>
      <c r="E89" t="s">
        <v>1255</v>
      </c>
      <c r="F89">
        <v>43.2</v>
      </c>
      <c r="G89" t="s">
        <v>317</v>
      </c>
      <c r="H89" t="s">
        <v>317</v>
      </c>
      <c r="I89">
        <v>16</v>
      </c>
      <c r="J89">
        <v>13.6</v>
      </c>
      <c r="K89">
        <v>72.8</v>
      </c>
      <c r="L89" t="s">
        <v>434</v>
      </c>
      <c r="N89">
        <v>7</v>
      </c>
      <c r="O89" s="84">
        <f t="shared" si="3"/>
        <v>1</v>
      </c>
    </row>
    <row r="90" spans="1:15" ht="15" x14ac:dyDescent="0.2">
      <c r="A90" s="62" t="str">
        <f t="shared" si="2"/>
        <v>PC65Lyla ValuriKenda Park Eliza</v>
      </c>
      <c r="B90" s="3" t="s">
        <v>138</v>
      </c>
      <c r="C90">
        <v>109</v>
      </c>
      <c r="D90" t="s">
        <v>1036</v>
      </c>
      <c r="E90" t="s">
        <v>1037</v>
      </c>
      <c r="F90">
        <v>36.1</v>
      </c>
      <c r="G90" t="s">
        <v>1209</v>
      </c>
      <c r="I90" t="s">
        <v>328</v>
      </c>
      <c r="M90" t="s">
        <v>1256</v>
      </c>
      <c r="O90" s="84">
        <f t="shared" si="3"/>
        <v>0</v>
      </c>
    </row>
    <row r="91" spans="1:15" ht="15" x14ac:dyDescent="0.2">
      <c r="A91" s="62" t="str">
        <f t="shared" si="2"/>
        <v>PC65Caitlin WorthSt Claire_S Bvlgari</v>
      </c>
      <c r="B91" s="3" t="s">
        <v>138</v>
      </c>
      <c r="C91">
        <v>106</v>
      </c>
      <c r="D91" t="s">
        <v>1258</v>
      </c>
      <c r="E91" t="s">
        <v>1257</v>
      </c>
      <c r="F91">
        <v>40.700000000000003</v>
      </c>
      <c r="G91" t="s">
        <v>328</v>
      </c>
      <c r="I91">
        <v>4</v>
      </c>
      <c r="J91" t="s">
        <v>317</v>
      </c>
      <c r="M91" t="s">
        <v>1259</v>
      </c>
      <c r="O91" s="84">
        <f t="shared" si="3"/>
        <v>0</v>
      </c>
    </row>
    <row r="92" spans="1:15" ht="15" x14ac:dyDescent="0.2">
      <c r="A92" s="62" t="str">
        <f t="shared" si="2"/>
        <v>PC65Portia FreemanTiimli Enzo</v>
      </c>
      <c r="B92" s="3" t="s">
        <v>138</v>
      </c>
      <c r="C92">
        <v>108</v>
      </c>
      <c r="D92" t="s">
        <v>1260</v>
      </c>
      <c r="E92" t="s">
        <v>239</v>
      </c>
      <c r="F92">
        <v>45.9</v>
      </c>
      <c r="G92" t="s">
        <v>328</v>
      </c>
      <c r="I92" t="s">
        <v>317</v>
      </c>
      <c r="J92" t="s">
        <v>317</v>
      </c>
      <c r="M92" t="s">
        <v>1011</v>
      </c>
      <c r="O92" s="84">
        <f t="shared" si="3"/>
        <v>0</v>
      </c>
    </row>
    <row r="93" spans="1:15" ht="15" x14ac:dyDescent="0.2">
      <c r="A93" s="62" t="str">
        <f t="shared" si="2"/>
        <v>PC65Charli BrajkovichBrego</v>
      </c>
      <c r="B93" s="3" t="s">
        <v>138</v>
      </c>
      <c r="C93">
        <v>98</v>
      </c>
      <c r="D93" t="s">
        <v>1262</v>
      </c>
      <c r="E93" t="s">
        <v>1261</v>
      </c>
      <c r="F93">
        <v>38.6</v>
      </c>
      <c r="G93" t="s">
        <v>328</v>
      </c>
      <c r="H93">
        <v>34.4</v>
      </c>
      <c r="I93">
        <v>4</v>
      </c>
      <c r="J93">
        <v>0.8</v>
      </c>
      <c r="M93" t="s">
        <v>1022</v>
      </c>
      <c r="O93" s="84">
        <f t="shared" si="3"/>
        <v>0</v>
      </c>
    </row>
    <row r="94" spans="1:15" ht="15" x14ac:dyDescent="0.2">
      <c r="A94" s="62" t="str">
        <f t="shared" si="2"/>
        <v>PC65Josie FeltonSilkwood Golden Ties</v>
      </c>
      <c r="B94" s="3" t="s">
        <v>138</v>
      </c>
      <c r="C94">
        <v>107</v>
      </c>
      <c r="D94" t="s">
        <v>903</v>
      </c>
      <c r="E94" t="s">
        <v>904</v>
      </c>
      <c r="F94">
        <v>40.4</v>
      </c>
      <c r="G94" t="s">
        <v>328</v>
      </c>
      <c r="I94" t="s">
        <v>317</v>
      </c>
      <c r="J94" t="s">
        <v>317</v>
      </c>
      <c r="M94" t="s">
        <v>1212</v>
      </c>
      <c r="O94" s="84">
        <f t="shared" si="3"/>
        <v>0</v>
      </c>
    </row>
    <row r="95" spans="1:15" ht="15" x14ac:dyDescent="0.2">
      <c r="A95" s="62" t="str">
        <f t="shared" si="2"/>
        <v>PC65Lauren BassolaSalt River Twilight</v>
      </c>
      <c r="B95" s="3" t="s">
        <v>138</v>
      </c>
      <c r="C95">
        <v>103</v>
      </c>
      <c r="D95" t="s">
        <v>631</v>
      </c>
      <c r="E95" t="s">
        <v>1263</v>
      </c>
      <c r="F95">
        <v>43.8</v>
      </c>
      <c r="G95" t="s">
        <v>328</v>
      </c>
      <c r="I95" t="s">
        <v>317</v>
      </c>
      <c r="J95">
        <v>0.8</v>
      </c>
      <c r="M95" t="s">
        <v>1264</v>
      </c>
      <c r="O95" s="84">
        <f t="shared" si="3"/>
        <v>0</v>
      </c>
    </row>
    <row r="96" spans="1:15" ht="15" x14ac:dyDescent="0.2">
      <c r="A96" s="62" t="str">
        <f t="shared" si="2"/>
        <v>PC65Georgia VaughanForgotten Fanta-See</v>
      </c>
      <c r="B96" s="3" t="s">
        <v>138</v>
      </c>
      <c r="C96">
        <v>114</v>
      </c>
      <c r="D96" t="s">
        <v>139</v>
      </c>
      <c r="E96" t="s">
        <v>527</v>
      </c>
      <c r="F96">
        <v>28.2</v>
      </c>
      <c r="G96" t="s">
        <v>317</v>
      </c>
      <c r="H96" t="s">
        <v>317</v>
      </c>
      <c r="I96" t="s">
        <v>317</v>
      </c>
      <c r="J96" t="s">
        <v>317</v>
      </c>
      <c r="K96">
        <v>28.2</v>
      </c>
      <c r="L96" t="s">
        <v>419</v>
      </c>
      <c r="N96">
        <v>1</v>
      </c>
      <c r="O96" s="84">
        <f t="shared" si="3"/>
        <v>7</v>
      </c>
    </row>
    <row r="97" spans="1:15" ht="15" x14ac:dyDescent="0.2">
      <c r="A97" s="62" t="str">
        <f t="shared" si="2"/>
        <v>PC65Jayde McArthurBilly</v>
      </c>
      <c r="B97" s="3" t="s">
        <v>138</v>
      </c>
      <c r="C97">
        <v>120</v>
      </c>
      <c r="D97" t="s">
        <v>1266</v>
      </c>
      <c r="E97" t="s">
        <v>1265</v>
      </c>
      <c r="F97">
        <v>36.1</v>
      </c>
      <c r="G97" t="s">
        <v>317</v>
      </c>
      <c r="H97">
        <v>11.6</v>
      </c>
      <c r="I97">
        <v>4</v>
      </c>
      <c r="J97" t="s">
        <v>317</v>
      </c>
      <c r="K97">
        <v>51.7</v>
      </c>
      <c r="L97" t="s">
        <v>422</v>
      </c>
      <c r="N97">
        <v>2</v>
      </c>
      <c r="O97" s="84">
        <f t="shared" si="3"/>
        <v>6</v>
      </c>
    </row>
    <row r="98" spans="1:15" ht="15" x14ac:dyDescent="0.2">
      <c r="A98" s="62" t="str">
        <f t="shared" si="2"/>
        <v>PC65Ashleigh McNameeBeyond Words</v>
      </c>
      <c r="B98" s="3" t="s">
        <v>138</v>
      </c>
      <c r="C98">
        <v>115</v>
      </c>
      <c r="D98" t="s">
        <v>145</v>
      </c>
      <c r="E98" t="s">
        <v>146</v>
      </c>
      <c r="F98">
        <v>37</v>
      </c>
      <c r="G98">
        <v>20</v>
      </c>
      <c r="H98" t="s">
        <v>317</v>
      </c>
      <c r="I98" t="s">
        <v>317</v>
      </c>
      <c r="J98" t="s">
        <v>317</v>
      </c>
      <c r="K98">
        <v>57</v>
      </c>
      <c r="L98" t="s">
        <v>424</v>
      </c>
      <c r="N98">
        <v>3</v>
      </c>
      <c r="O98" s="84">
        <f t="shared" si="3"/>
        <v>5</v>
      </c>
    </row>
    <row r="99" spans="1:15" ht="15" x14ac:dyDescent="0.2">
      <c r="A99" s="62" t="str">
        <f t="shared" si="2"/>
        <v>PC65Charvelle MillerKendall Park Odin</v>
      </c>
      <c r="B99" s="3" t="s">
        <v>138</v>
      </c>
      <c r="C99">
        <v>118</v>
      </c>
      <c r="D99" s="3" t="s">
        <v>260</v>
      </c>
      <c r="E99" s="3" t="s">
        <v>261</v>
      </c>
      <c r="F99">
        <v>30</v>
      </c>
      <c r="G99">
        <v>20</v>
      </c>
      <c r="H99">
        <v>12.8</v>
      </c>
      <c r="I99" t="s">
        <v>317</v>
      </c>
      <c r="J99" t="s">
        <v>317</v>
      </c>
      <c r="K99">
        <v>62.8</v>
      </c>
      <c r="L99" t="s">
        <v>426</v>
      </c>
      <c r="N99">
        <v>4</v>
      </c>
      <c r="O99" s="84">
        <f t="shared" si="3"/>
        <v>4</v>
      </c>
    </row>
    <row r="100" spans="1:15" ht="15" x14ac:dyDescent="0.2">
      <c r="A100" s="62" t="str">
        <f t="shared" si="2"/>
        <v>PC65Adelaide GibbsAryline Double Trouble</v>
      </c>
      <c r="B100" s="3" t="s">
        <v>138</v>
      </c>
      <c r="C100">
        <v>117</v>
      </c>
      <c r="D100" t="s">
        <v>20</v>
      </c>
      <c r="E100" t="s">
        <v>141</v>
      </c>
      <c r="F100">
        <v>35.9</v>
      </c>
      <c r="G100">
        <v>20</v>
      </c>
      <c r="H100">
        <v>3.2</v>
      </c>
      <c r="I100">
        <v>4</v>
      </c>
      <c r="J100" t="s">
        <v>317</v>
      </c>
      <c r="K100">
        <v>63.1</v>
      </c>
      <c r="L100" t="s">
        <v>430</v>
      </c>
      <c r="N100">
        <v>5</v>
      </c>
      <c r="O100" s="84">
        <f t="shared" si="3"/>
        <v>3</v>
      </c>
    </row>
    <row r="101" spans="1:15" ht="15" x14ac:dyDescent="0.2">
      <c r="A101" s="62" t="str">
        <f t="shared" si="2"/>
        <v>PC65Jackson BlackShovely</v>
      </c>
      <c r="B101" s="3" t="s">
        <v>138</v>
      </c>
      <c r="C101">
        <v>116</v>
      </c>
      <c r="D101" t="s">
        <v>1267</v>
      </c>
      <c r="E101" t="s">
        <v>653</v>
      </c>
      <c r="F101">
        <v>38.9</v>
      </c>
      <c r="G101">
        <v>40</v>
      </c>
      <c r="H101">
        <v>2</v>
      </c>
      <c r="I101" t="s">
        <v>317</v>
      </c>
      <c r="J101" t="s">
        <v>317</v>
      </c>
      <c r="K101">
        <v>80.900000000000006</v>
      </c>
      <c r="L101" t="s">
        <v>431</v>
      </c>
      <c r="N101">
        <v>6</v>
      </c>
      <c r="O101" s="84">
        <f t="shared" si="3"/>
        <v>2</v>
      </c>
    </row>
    <row r="102" spans="1:15" ht="15" x14ac:dyDescent="0.2">
      <c r="A102" s="62" t="str">
        <f t="shared" ref="A102:A150" si="4">CONCATENATE(B102,D102,E102)</f>
        <v>PC65Portia AllanFollyfoot El Toro</v>
      </c>
      <c r="B102" s="3" t="s">
        <v>138</v>
      </c>
      <c r="C102">
        <v>121</v>
      </c>
      <c r="D102" t="s">
        <v>1269</v>
      </c>
      <c r="E102" t="s">
        <v>1268</v>
      </c>
      <c r="F102">
        <v>34.799999999999997</v>
      </c>
      <c r="G102">
        <v>40</v>
      </c>
      <c r="H102">
        <v>91.6</v>
      </c>
      <c r="I102">
        <v>4</v>
      </c>
      <c r="J102">
        <v>1.2</v>
      </c>
      <c r="K102">
        <v>171.6</v>
      </c>
      <c r="L102" t="s">
        <v>434</v>
      </c>
      <c r="N102">
        <v>7</v>
      </c>
      <c r="O102" s="84">
        <f t="shared" si="3"/>
        <v>1</v>
      </c>
    </row>
    <row r="103" spans="1:15" ht="15" x14ac:dyDescent="0.2">
      <c r="A103" s="62" t="str">
        <f t="shared" si="4"/>
        <v>PC65Georgia BriggsMisty Beach</v>
      </c>
      <c r="B103" s="3" t="s">
        <v>138</v>
      </c>
      <c r="C103">
        <v>119</v>
      </c>
      <c r="D103" t="s">
        <v>1271</v>
      </c>
      <c r="E103" t="s">
        <v>1270</v>
      </c>
      <c r="F103">
        <v>45</v>
      </c>
      <c r="I103" t="s">
        <v>328</v>
      </c>
      <c r="M103" t="s">
        <v>1242</v>
      </c>
      <c r="O103" s="84">
        <f t="shared" ref="O103:O151" si="5">IF(N103=1,7,IF(N103=2,6,IF(N103=3,5,IF(N103=4,4,IF(N103=5,3,IF(N103=6,2,IF(N103&gt;=6,1,0)))))))</f>
        <v>0</v>
      </c>
    </row>
    <row r="104" spans="1:15" ht="15" x14ac:dyDescent="0.2">
      <c r="A104" s="62" t="str">
        <f t="shared" si="4"/>
        <v>PC65Amy LockhartRich Rancher</v>
      </c>
      <c r="B104" s="3" t="s">
        <v>138</v>
      </c>
      <c r="C104">
        <v>135</v>
      </c>
      <c r="D104" t="s">
        <v>546</v>
      </c>
      <c r="E104" t="s">
        <v>210</v>
      </c>
      <c r="F104">
        <v>31.2</v>
      </c>
      <c r="G104" t="s">
        <v>317</v>
      </c>
      <c r="H104">
        <v>1.2</v>
      </c>
      <c r="I104">
        <v>4</v>
      </c>
      <c r="J104" t="s">
        <v>317</v>
      </c>
      <c r="K104">
        <v>36.4</v>
      </c>
      <c r="L104" t="s">
        <v>419</v>
      </c>
      <c r="N104">
        <v>1</v>
      </c>
      <c r="O104" s="84">
        <f t="shared" si="5"/>
        <v>7</v>
      </c>
    </row>
    <row r="105" spans="1:15" ht="15" x14ac:dyDescent="0.2">
      <c r="A105" s="62" t="str">
        <f t="shared" si="4"/>
        <v>PC65Rebecca SuvaljkoSp Obsession</v>
      </c>
      <c r="B105" s="3" t="s">
        <v>138</v>
      </c>
      <c r="C105">
        <v>140</v>
      </c>
      <c r="D105" t="s">
        <v>159</v>
      </c>
      <c r="E105" t="s">
        <v>160</v>
      </c>
      <c r="F105">
        <v>36.6</v>
      </c>
      <c r="G105" t="s">
        <v>317</v>
      </c>
      <c r="H105" t="s">
        <v>317</v>
      </c>
      <c r="I105" t="s">
        <v>317</v>
      </c>
      <c r="J105" t="s">
        <v>317</v>
      </c>
      <c r="K105">
        <v>36.6</v>
      </c>
      <c r="L105" t="s">
        <v>422</v>
      </c>
      <c r="N105">
        <v>2</v>
      </c>
      <c r="O105" s="84">
        <f t="shared" si="5"/>
        <v>6</v>
      </c>
    </row>
    <row r="106" spans="1:15" ht="15" x14ac:dyDescent="0.2">
      <c r="A106" s="62" t="str">
        <f t="shared" si="4"/>
        <v>PC65Ella JonesDreeme Park Simply Gold</v>
      </c>
      <c r="B106" s="3" t="s">
        <v>138</v>
      </c>
      <c r="C106">
        <v>143</v>
      </c>
      <c r="D106" t="s">
        <v>1273</v>
      </c>
      <c r="E106" t="s">
        <v>1272</v>
      </c>
      <c r="F106">
        <v>27.5</v>
      </c>
      <c r="G106" t="s">
        <v>317</v>
      </c>
      <c r="H106">
        <v>9.1999999999999993</v>
      </c>
      <c r="I106" t="s">
        <v>317</v>
      </c>
      <c r="J106" t="s">
        <v>317</v>
      </c>
      <c r="K106">
        <v>36.700000000000003</v>
      </c>
      <c r="L106" t="s">
        <v>424</v>
      </c>
      <c r="N106">
        <v>3</v>
      </c>
      <c r="O106" s="84">
        <f t="shared" si="5"/>
        <v>5</v>
      </c>
    </row>
    <row r="107" spans="1:15" ht="15" x14ac:dyDescent="0.2">
      <c r="A107" s="62" t="str">
        <f t="shared" si="4"/>
        <v>PC65Emmaleigh EvansChevalier Park Stop And Stare</v>
      </c>
      <c r="B107" s="3" t="s">
        <v>138</v>
      </c>
      <c r="C107">
        <v>125</v>
      </c>
      <c r="D107" t="s">
        <v>445</v>
      </c>
      <c r="E107" t="s">
        <v>1274</v>
      </c>
      <c r="F107">
        <v>37.700000000000003</v>
      </c>
      <c r="G107" t="s">
        <v>317</v>
      </c>
      <c r="H107" t="s">
        <v>317</v>
      </c>
      <c r="I107" t="s">
        <v>317</v>
      </c>
      <c r="J107" t="s">
        <v>317</v>
      </c>
      <c r="K107">
        <v>37.700000000000003</v>
      </c>
      <c r="L107" t="s">
        <v>426</v>
      </c>
      <c r="N107">
        <v>4</v>
      </c>
      <c r="O107" s="84">
        <f t="shared" si="5"/>
        <v>4</v>
      </c>
    </row>
    <row r="108" spans="1:15" ht="15" x14ac:dyDescent="0.2">
      <c r="A108" s="62" t="str">
        <f t="shared" si="4"/>
        <v>PC65Oceania LyonTrapalanda Downs Rhambeau</v>
      </c>
      <c r="B108" s="3" t="s">
        <v>138</v>
      </c>
      <c r="C108">
        <v>144</v>
      </c>
      <c r="D108" t="s">
        <v>1276</v>
      </c>
      <c r="E108" t="s">
        <v>1275</v>
      </c>
      <c r="F108">
        <v>35.700000000000003</v>
      </c>
      <c r="G108" t="s">
        <v>317</v>
      </c>
      <c r="H108">
        <v>0.8</v>
      </c>
      <c r="I108">
        <v>4</v>
      </c>
      <c r="J108">
        <v>1.2</v>
      </c>
      <c r="K108">
        <v>41.7</v>
      </c>
      <c r="L108" t="s">
        <v>430</v>
      </c>
      <c r="N108">
        <v>5</v>
      </c>
      <c r="O108" s="84">
        <f t="shared" si="5"/>
        <v>3</v>
      </c>
    </row>
    <row r="109" spans="1:15" ht="15" x14ac:dyDescent="0.2">
      <c r="A109" s="62" t="str">
        <f t="shared" si="4"/>
        <v>PC65Lana ScullyBevanlee Gandalf</v>
      </c>
      <c r="B109" s="3" t="s">
        <v>138</v>
      </c>
      <c r="C109">
        <v>145</v>
      </c>
      <c r="D109" t="s">
        <v>1032</v>
      </c>
      <c r="E109" t="s">
        <v>1033</v>
      </c>
      <c r="F109">
        <v>28</v>
      </c>
      <c r="G109">
        <v>20</v>
      </c>
      <c r="H109">
        <v>4.4000000000000004</v>
      </c>
      <c r="I109" t="s">
        <v>317</v>
      </c>
      <c r="J109" t="s">
        <v>317</v>
      </c>
      <c r="K109">
        <v>52.4</v>
      </c>
      <c r="L109" t="s">
        <v>431</v>
      </c>
      <c r="N109">
        <v>6</v>
      </c>
      <c r="O109" s="84">
        <f t="shared" si="5"/>
        <v>2</v>
      </c>
    </row>
    <row r="110" spans="1:15" ht="15" x14ac:dyDescent="0.2">
      <c r="A110" s="62" t="str">
        <f t="shared" si="4"/>
        <v>PC65Hannah BassolaCharlie</v>
      </c>
      <c r="B110" s="3" t="s">
        <v>138</v>
      </c>
      <c r="C110">
        <v>134</v>
      </c>
      <c r="D110" t="s">
        <v>634</v>
      </c>
      <c r="E110" t="s">
        <v>635</v>
      </c>
      <c r="F110">
        <v>33.6</v>
      </c>
      <c r="G110">
        <v>20</v>
      </c>
      <c r="H110" t="s">
        <v>317</v>
      </c>
      <c r="I110">
        <v>4</v>
      </c>
      <c r="J110" t="s">
        <v>317</v>
      </c>
      <c r="K110">
        <v>57.6</v>
      </c>
      <c r="L110" t="s">
        <v>434</v>
      </c>
      <c r="N110">
        <v>7</v>
      </c>
      <c r="O110" s="84">
        <f t="shared" si="5"/>
        <v>1</v>
      </c>
    </row>
    <row r="111" spans="1:15" ht="15" x14ac:dyDescent="0.2">
      <c r="A111" s="62" t="str">
        <f t="shared" si="4"/>
        <v>PC65Erin GreenwoodFinders Keepers</v>
      </c>
      <c r="B111" s="3" t="s">
        <v>138</v>
      </c>
      <c r="C111">
        <v>139</v>
      </c>
      <c r="D111" t="s">
        <v>1278</v>
      </c>
      <c r="E111" t="s">
        <v>1277</v>
      </c>
      <c r="F111">
        <v>28.8</v>
      </c>
      <c r="G111">
        <v>20</v>
      </c>
      <c r="H111">
        <v>6.8</v>
      </c>
      <c r="I111" t="s">
        <v>317</v>
      </c>
      <c r="J111">
        <v>2.4</v>
      </c>
      <c r="K111">
        <v>58</v>
      </c>
      <c r="L111" t="s">
        <v>437</v>
      </c>
      <c r="N111">
        <v>8</v>
      </c>
      <c r="O111" s="84">
        <f t="shared" si="5"/>
        <v>1</v>
      </c>
    </row>
    <row r="112" spans="1:15" ht="15" x14ac:dyDescent="0.2">
      <c r="A112" s="62" t="str">
        <f t="shared" si="4"/>
        <v>PC65Chloe GibsonBoxer</v>
      </c>
      <c r="B112" s="3" t="s">
        <v>138</v>
      </c>
      <c r="C112">
        <v>128</v>
      </c>
      <c r="D112" t="s">
        <v>940</v>
      </c>
      <c r="E112" t="s">
        <v>941</v>
      </c>
      <c r="F112">
        <v>33.200000000000003</v>
      </c>
      <c r="G112">
        <v>20</v>
      </c>
      <c r="H112">
        <v>6.4</v>
      </c>
      <c r="I112">
        <v>4</v>
      </c>
      <c r="J112" t="s">
        <v>317</v>
      </c>
      <c r="K112">
        <v>63.6</v>
      </c>
      <c r="L112" t="s">
        <v>438</v>
      </c>
      <c r="N112">
        <v>9</v>
      </c>
      <c r="O112" s="84">
        <f t="shared" si="5"/>
        <v>1</v>
      </c>
    </row>
    <row r="113" spans="1:15" ht="15" x14ac:dyDescent="0.2">
      <c r="A113" s="62" t="str">
        <f t="shared" si="4"/>
        <v>PC65Keely BowlingForbidden Planet</v>
      </c>
      <c r="B113" s="3" t="s">
        <v>138</v>
      </c>
      <c r="C113">
        <v>131</v>
      </c>
      <c r="D113" t="s">
        <v>420</v>
      </c>
      <c r="E113" t="s">
        <v>1070</v>
      </c>
      <c r="F113">
        <v>36.1</v>
      </c>
      <c r="G113">
        <v>20</v>
      </c>
      <c r="H113">
        <v>11.2</v>
      </c>
      <c r="I113" t="s">
        <v>317</v>
      </c>
      <c r="J113">
        <v>0.8</v>
      </c>
      <c r="K113">
        <v>68.099999999999994</v>
      </c>
      <c r="L113" t="s">
        <v>441</v>
      </c>
      <c r="N113">
        <v>10</v>
      </c>
      <c r="O113" s="84">
        <f t="shared" si="5"/>
        <v>1</v>
      </c>
    </row>
    <row r="114" spans="1:15" ht="15" x14ac:dyDescent="0.2">
      <c r="A114" s="62" t="str">
        <f t="shared" si="4"/>
        <v>PC65Abby FouweatherBrookvalley Afon</v>
      </c>
      <c r="B114" s="3" t="s">
        <v>138</v>
      </c>
      <c r="C114">
        <v>129</v>
      </c>
      <c r="D114" t="s">
        <v>1280</v>
      </c>
      <c r="E114" t="s">
        <v>1279</v>
      </c>
      <c r="F114">
        <v>44.6</v>
      </c>
      <c r="G114">
        <v>20</v>
      </c>
      <c r="H114">
        <v>15.6</v>
      </c>
      <c r="I114" t="s">
        <v>317</v>
      </c>
      <c r="J114">
        <v>2.4</v>
      </c>
      <c r="K114">
        <v>82.6</v>
      </c>
      <c r="L114" t="s">
        <v>444</v>
      </c>
      <c r="N114">
        <v>11</v>
      </c>
      <c r="O114" s="84">
        <f t="shared" si="5"/>
        <v>1</v>
      </c>
    </row>
    <row r="115" spans="1:15" ht="15" x14ac:dyDescent="0.2">
      <c r="A115" s="62" t="str">
        <f t="shared" si="4"/>
        <v>PC65Montana ScottOnadowntowntrain</v>
      </c>
      <c r="B115" s="3" t="s">
        <v>138</v>
      </c>
      <c r="C115">
        <v>133</v>
      </c>
      <c r="D115" t="s">
        <v>191</v>
      </c>
      <c r="E115" t="s">
        <v>1281</v>
      </c>
      <c r="F115">
        <v>48</v>
      </c>
      <c r="G115">
        <v>20</v>
      </c>
      <c r="H115">
        <v>28</v>
      </c>
      <c r="I115" t="s">
        <v>317</v>
      </c>
      <c r="J115">
        <v>3.6</v>
      </c>
      <c r="K115">
        <v>99.6</v>
      </c>
      <c r="L115" t="s">
        <v>447</v>
      </c>
      <c r="N115">
        <v>12</v>
      </c>
      <c r="O115" s="84">
        <f t="shared" si="5"/>
        <v>1</v>
      </c>
    </row>
    <row r="116" spans="1:15" ht="15" x14ac:dyDescent="0.2">
      <c r="A116" s="62" t="str">
        <f t="shared" si="4"/>
        <v>PC65Zoe FennerLebonstern Appeal</v>
      </c>
      <c r="B116" s="3" t="s">
        <v>138</v>
      </c>
      <c r="C116">
        <v>136</v>
      </c>
      <c r="D116" t="s">
        <v>1231</v>
      </c>
      <c r="E116" t="s">
        <v>1282</v>
      </c>
      <c r="F116">
        <v>28.2</v>
      </c>
      <c r="G116">
        <v>60</v>
      </c>
      <c r="H116">
        <v>10.8</v>
      </c>
      <c r="I116">
        <v>4</v>
      </c>
      <c r="J116">
        <v>0.8</v>
      </c>
      <c r="K116">
        <v>103.8</v>
      </c>
      <c r="L116" t="s">
        <v>536</v>
      </c>
      <c r="N116">
        <v>13</v>
      </c>
      <c r="O116" s="84">
        <f t="shared" si="5"/>
        <v>1</v>
      </c>
    </row>
    <row r="117" spans="1:15" ht="15" x14ac:dyDescent="0.2">
      <c r="A117" s="62" t="str">
        <f t="shared" si="4"/>
        <v>PC65Romilly BradfordDelamerie Just Keira</v>
      </c>
      <c r="B117" s="3" t="s">
        <v>138</v>
      </c>
      <c r="C117">
        <v>130</v>
      </c>
      <c r="D117" t="s">
        <v>1284</v>
      </c>
      <c r="E117" t="s">
        <v>1283</v>
      </c>
      <c r="F117">
        <v>43.2</v>
      </c>
      <c r="G117">
        <v>40</v>
      </c>
      <c r="H117">
        <v>64.8</v>
      </c>
      <c r="I117">
        <v>12</v>
      </c>
      <c r="J117">
        <v>12</v>
      </c>
      <c r="K117">
        <v>172</v>
      </c>
      <c r="L117" t="s">
        <v>539</v>
      </c>
      <c r="N117">
        <v>14</v>
      </c>
      <c r="O117" s="84">
        <f t="shared" si="5"/>
        <v>1</v>
      </c>
    </row>
    <row r="118" spans="1:15" ht="15" x14ac:dyDescent="0.2">
      <c r="A118" s="62" t="str">
        <f t="shared" si="4"/>
        <v>PC65Imogen HillChino</v>
      </c>
      <c r="B118" s="3" t="s">
        <v>138</v>
      </c>
      <c r="C118">
        <v>141</v>
      </c>
      <c r="D118" t="s">
        <v>1286</v>
      </c>
      <c r="E118" t="s">
        <v>1285</v>
      </c>
      <c r="F118">
        <v>41.2</v>
      </c>
      <c r="G118" t="s">
        <v>1209</v>
      </c>
      <c r="I118" t="s">
        <v>328</v>
      </c>
      <c r="M118" t="s">
        <v>1287</v>
      </c>
      <c r="O118" s="84">
        <f t="shared" si="5"/>
        <v>0</v>
      </c>
    </row>
    <row r="119" spans="1:15" ht="15" x14ac:dyDescent="0.2">
      <c r="A119" s="62" t="str">
        <f t="shared" si="4"/>
        <v>PC65Mia ChapmanDp Young Acuity</v>
      </c>
      <c r="B119" s="3" t="s">
        <v>138</v>
      </c>
      <c r="C119">
        <v>126</v>
      </c>
      <c r="D119" t="s">
        <v>1289</v>
      </c>
      <c r="E119" t="s">
        <v>1288</v>
      </c>
      <c r="F119">
        <v>37.5</v>
      </c>
      <c r="M119" t="s">
        <v>870</v>
      </c>
      <c r="O119" s="84">
        <f t="shared" si="5"/>
        <v>0</v>
      </c>
    </row>
    <row r="120" spans="1:15" ht="15" x14ac:dyDescent="0.2">
      <c r="A120" s="62" t="str">
        <f t="shared" si="4"/>
        <v>PC65Emily GoffPenley Skyshow</v>
      </c>
      <c r="B120" s="3" t="s">
        <v>138</v>
      </c>
      <c r="C120">
        <v>138</v>
      </c>
      <c r="D120" t="s">
        <v>1291</v>
      </c>
      <c r="E120" t="s">
        <v>1290</v>
      </c>
      <c r="F120">
        <v>46.1</v>
      </c>
      <c r="G120">
        <v>20</v>
      </c>
      <c r="H120" t="s">
        <v>328</v>
      </c>
      <c r="I120">
        <v>12</v>
      </c>
      <c r="J120">
        <v>10</v>
      </c>
      <c r="M120" t="s">
        <v>1186</v>
      </c>
      <c r="O120" s="84">
        <f t="shared" si="5"/>
        <v>0</v>
      </c>
    </row>
    <row r="121" spans="1:15" ht="15" x14ac:dyDescent="0.2">
      <c r="A121" s="62" t="str">
        <f t="shared" si="4"/>
        <v>PC65Eden VandenbergKrescendo</v>
      </c>
      <c r="B121" s="3" t="s">
        <v>138</v>
      </c>
      <c r="C121">
        <v>142</v>
      </c>
      <c r="D121" t="s">
        <v>1292</v>
      </c>
      <c r="E121" t="s">
        <v>556</v>
      </c>
      <c r="F121">
        <v>40.200000000000003</v>
      </c>
      <c r="G121" t="s">
        <v>328</v>
      </c>
      <c r="I121" t="s">
        <v>328</v>
      </c>
      <c r="M121" t="s">
        <v>881</v>
      </c>
      <c r="O121" s="84">
        <f t="shared" si="5"/>
        <v>0</v>
      </c>
    </row>
    <row r="122" spans="1:15" ht="15" x14ac:dyDescent="0.2">
      <c r="A122" s="62" t="str">
        <f t="shared" si="4"/>
        <v>PC65Mia SeinorChelleason Gold Emblem</v>
      </c>
      <c r="B122" s="3" t="s">
        <v>138</v>
      </c>
      <c r="C122">
        <v>132</v>
      </c>
      <c r="D122" t="s">
        <v>1294</v>
      </c>
      <c r="E122" t="s">
        <v>1293</v>
      </c>
      <c r="F122">
        <v>31.2</v>
      </c>
      <c r="G122" t="s">
        <v>328</v>
      </c>
      <c r="I122" t="s">
        <v>317</v>
      </c>
      <c r="J122" t="s">
        <v>317</v>
      </c>
      <c r="M122" t="s">
        <v>1295</v>
      </c>
      <c r="O122" s="84">
        <f t="shared" si="5"/>
        <v>0</v>
      </c>
    </row>
    <row r="123" spans="1:15" ht="15" x14ac:dyDescent="0.2">
      <c r="A123" s="62" t="str">
        <f t="shared" si="4"/>
        <v>PC65Takara SmythJoshua Brook Elegance</v>
      </c>
      <c r="B123" s="3" t="s">
        <v>138</v>
      </c>
      <c r="C123">
        <v>137</v>
      </c>
      <c r="D123" t="s">
        <v>198</v>
      </c>
      <c r="E123" t="s">
        <v>199</v>
      </c>
      <c r="F123">
        <v>43.6</v>
      </c>
      <c r="G123" t="s">
        <v>328</v>
      </c>
      <c r="I123">
        <v>4</v>
      </c>
      <c r="J123">
        <v>6.4</v>
      </c>
      <c r="M123" t="s">
        <v>1296</v>
      </c>
      <c r="O123" s="84">
        <f t="shared" si="5"/>
        <v>0</v>
      </c>
    </row>
    <row r="124" spans="1:15" ht="15" x14ac:dyDescent="0.2">
      <c r="A124" s="62" t="str">
        <f t="shared" si="4"/>
        <v>AffiliateKaren CarterPretty M</v>
      </c>
      <c r="B124" s="3" t="s">
        <v>1170</v>
      </c>
      <c r="C124">
        <v>156</v>
      </c>
      <c r="D124" t="s">
        <v>1298</v>
      </c>
      <c r="E124" t="s">
        <v>1297</v>
      </c>
      <c r="F124">
        <v>32.9</v>
      </c>
      <c r="G124" t="s">
        <v>317</v>
      </c>
      <c r="H124">
        <v>1.2</v>
      </c>
      <c r="I124" t="s">
        <v>317</v>
      </c>
      <c r="J124" t="s">
        <v>317</v>
      </c>
      <c r="K124">
        <v>34.1</v>
      </c>
      <c r="L124" t="s">
        <v>419</v>
      </c>
      <c r="N124">
        <v>1</v>
      </c>
      <c r="O124" s="84">
        <f t="shared" si="5"/>
        <v>7</v>
      </c>
    </row>
    <row r="125" spans="1:15" ht="15" x14ac:dyDescent="0.2">
      <c r="A125" s="62" t="str">
        <f t="shared" si="4"/>
        <v>AffiliateRachelle MillardMatty</v>
      </c>
      <c r="B125" s="3" t="s">
        <v>1170</v>
      </c>
      <c r="C125">
        <v>167</v>
      </c>
      <c r="D125" t="s">
        <v>575</v>
      </c>
      <c r="E125" t="s">
        <v>576</v>
      </c>
      <c r="F125">
        <v>35.5</v>
      </c>
      <c r="G125" t="s">
        <v>317</v>
      </c>
      <c r="H125" t="s">
        <v>317</v>
      </c>
      <c r="I125" t="s">
        <v>317</v>
      </c>
      <c r="J125" t="s">
        <v>317</v>
      </c>
      <c r="K125">
        <v>35.5</v>
      </c>
      <c r="L125" t="s">
        <v>422</v>
      </c>
      <c r="N125">
        <v>2</v>
      </c>
      <c r="O125" s="84">
        <f t="shared" si="5"/>
        <v>6</v>
      </c>
    </row>
    <row r="126" spans="1:15" ht="15" x14ac:dyDescent="0.2">
      <c r="A126" s="62" t="str">
        <f t="shared" si="4"/>
        <v>AffiliateAlysha MaxwellSouth Park</v>
      </c>
      <c r="B126" s="3" t="s">
        <v>1170</v>
      </c>
      <c r="C126">
        <v>157</v>
      </c>
      <c r="D126" t="s">
        <v>1300</v>
      </c>
      <c r="E126" t="s">
        <v>1299</v>
      </c>
      <c r="F126">
        <v>35.9</v>
      </c>
      <c r="G126" t="s">
        <v>317</v>
      </c>
      <c r="H126" t="s">
        <v>317</v>
      </c>
      <c r="I126" t="s">
        <v>317</v>
      </c>
      <c r="J126" t="s">
        <v>317</v>
      </c>
      <c r="K126">
        <v>35.9</v>
      </c>
      <c r="L126" t="s">
        <v>424</v>
      </c>
      <c r="N126">
        <v>3</v>
      </c>
      <c r="O126" s="84">
        <f t="shared" si="5"/>
        <v>5</v>
      </c>
    </row>
    <row r="127" spans="1:15" ht="15" x14ac:dyDescent="0.2">
      <c r="A127" s="62" t="str">
        <f t="shared" si="4"/>
        <v>AffiliateKeyara GuthrieEmpire Down</v>
      </c>
      <c r="B127" s="3" t="s">
        <v>1170</v>
      </c>
      <c r="C127">
        <v>153</v>
      </c>
      <c r="D127" t="s">
        <v>564</v>
      </c>
      <c r="E127" t="s">
        <v>107</v>
      </c>
      <c r="F127">
        <v>32.9</v>
      </c>
      <c r="G127" t="s">
        <v>317</v>
      </c>
      <c r="H127" t="s">
        <v>317</v>
      </c>
      <c r="I127">
        <v>4</v>
      </c>
      <c r="J127" t="s">
        <v>317</v>
      </c>
      <c r="K127">
        <v>36.9</v>
      </c>
      <c r="L127" t="s">
        <v>426</v>
      </c>
      <c r="N127">
        <v>4</v>
      </c>
      <c r="O127" s="84">
        <f t="shared" si="5"/>
        <v>4</v>
      </c>
    </row>
    <row r="128" spans="1:15" ht="15" x14ac:dyDescent="0.2">
      <c r="A128" s="62" t="str">
        <f t="shared" si="4"/>
        <v>AffiliateLisa SilvesterJoshuabrook Indianna</v>
      </c>
      <c r="B128" s="3" t="s">
        <v>1170</v>
      </c>
      <c r="C128">
        <v>172</v>
      </c>
      <c r="D128" t="s">
        <v>1302</v>
      </c>
      <c r="E128" t="s">
        <v>1301</v>
      </c>
      <c r="F128">
        <v>35.200000000000003</v>
      </c>
      <c r="G128" t="s">
        <v>317</v>
      </c>
      <c r="H128">
        <v>4.4000000000000004</v>
      </c>
      <c r="I128" t="s">
        <v>317</v>
      </c>
      <c r="J128" t="s">
        <v>317</v>
      </c>
      <c r="K128">
        <v>39.6</v>
      </c>
      <c r="L128" t="s">
        <v>430</v>
      </c>
      <c r="N128">
        <v>5</v>
      </c>
      <c r="O128" s="84">
        <f t="shared" si="5"/>
        <v>3</v>
      </c>
    </row>
    <row r="129" spans="1:15" ht="15" x14ac:dyDescent="0.2">
      <c r="A129" s="62" t="str">
        <f t="shared" si="4"/>
        <v>AffiliateTahlia ForsythClassic Hits</v>
      </c>
      <c r="B129" s="3" t="s">
        <v>1170</v>
      </c>
      <c r="C129">
        <v>163</v>
      </c>
      <c r="D129" t="s">
        <v>1304</v>
      </c>
      <c r="E129" t="s">
        <v>1303</v>
      </c>
      <c r="F129">
        <v>39.799999999999997</v>
      </c>
      <c r="G129" t="s">
        <v>317</v>
      </c>
      <c r="H129">
        <v>2</v>
      </c>
      <c r="I129" t="s">
        <v>317</v>
      </c>
      <c r="J129">
        <v>0.4</v>
      </c>
      <c r="K129">
        <v>42.2</v>
      </c>
      <c r="L129" t="s">
        <v>431</v>
      </c>
      <c r="N129">
        <v>6</v>
      </c>
      <c r="O129" s="84">
        <f t="shared" si="5"/>
        <v>2</v>
      </c>
    </row>
    <row r="130" spans="1:15" ht="15" x14ac:dyDescent="0.2">
      <c r="A130" s="62" t="str">
        <f t="shared" si="4"/>
        <v>AffiliateTeagan JohnsonOldfield Sunset Superman</v>
      </c>
      <c r="B130" s="3" t="s">
        <v>1170</v>
      </c>
      <c r="C130">
        <v>160</v>
      </c>
      <c r="D130" t="s">
        <v>457</v>
      </c>
      <c r="E130" t="s">
        <v>1305</v>
      </c>
      <c r="F130">
        <v>42.3</v>
      </c>
      <c r="G130" t="s">
        <v>317</v>
      </c>
      <c r="H130" t="s">
        <v>317</v>
      </c>
      <c r="I130" t="s">
        <v>317</v>
      </c>
      <c r="J130" t="s">
        <v>317</v>
      </c>
      <c r="K130">
        <v>42.3</v>
      </c>
      <c r="L130" t="s">
        <v>434</v>
      </c>
      <c r="N130">
        <v>7</v>
      </c>
      <c r="O130" s="84">
        <f t="shared" si="5"/>
        <v>1</v>
      </c>
    </row>
    <row r="131" spans="1:15" ht="15" x14ac:dyDescent="0.2">
      <c r="A131" s="62" t="str">
        <f t="shared" si="4"/>
        <v>AffiliateAmanda HigginsMr Willis</v>
      </c>
      <c r="B131" s="3" t="s">
        <v>1170</v>
      </c>
      <c r="C131">
        <v>164</v>
      </c>
      <c r="D131" t="s">
        <v>1307</v>
      </c>
      <c r="E131" t="s">
        <v>1306</v>
      </c>
      <c r="F131">
        <v>39.5</v>
      </c>
      <c r="G131" t="s">
        <v>317</v>
      </c>
      <c r="H131" t="s">
        <v>317</v>
      </c>
      <c r="I131">
        <v>8</v>
      </c>
      <c r="J131" t="s">
        <v>317</v>
      </c>
      <c r="K131">
        <v>47.5</v>
      </c>
      <c r="L131" t="s">
        <v>437</v>
      </c>
      <c r="N131">
        <v>8</v>
      </c>
      <c r="O131" s="84">
        <f t="shared" si="5"/>
        <v>1</v>
      </c>
    </row>
    <row r="132" spans="1:15" ht="15" x14ac:dyDescent="0.2">
      <c r="A132" s="62" t="str">
        <f t="shared" si="4"/>
        <v>AffiliateVeronica ErzayCabalistic</v>
      </c>
      <c r="B132" s="3" t="s">
        <v>1170</v>
      </c>
      <c r="C132">
        <v>171</v>
      </c>
      <c r="D132" t="s">
        <v>1309</v>
      </c>
      <c r="E132" t="s">
        <v>1308</v>
      </c>
      <c r="F132">
        <v>34.6</v>
      </c>
      <c r="G132" t="s">
        <v>317</v>
      </c>
      <c r="H132">
        <v>15.2</v>
      </c>
      <c r="I132" t="s">
        <v>317</v>
      </c>
      <c r="J132">
        <v>0.4</v>
      </c>
      <c r="K132">
        <v>50.2</v>
      </c>
      <c r="L132" t="s">
        <v>438</v>
      </c>
      <c r="N132">
        <v>9</v>
      </c>
      <c r="O132" s="84">
        <f t="shared" si="5"/>
        <v>1</v>
      </c>
    </row>
    <row r="133" spans="1:15" ht="15" x14ac:dyDescent="0.2">
      <c r="A133" s="62" t="str">
        <f t="shared" si="4"/>
        <v>AffiliateCaris BlytheWheresmyluck</v>
      </c>
      <c r="B133" s="3" t="s">
        <v>1170</v>
      </c>
      <c r="C133">
        <v>166</v>
      </c>
      <c r="D133" t="s">
        <v>1311</v>
      </c>
      <c r="E133" t="s">
        <v>1310</v>
      </c>
      <c r="F133">
        <v>37.299999999999997</v>
      </c>
      <c r="G133">
        <v>20</v>
      </c>
      <c r="H133" t="s">
        <v>317</v>
      </c>
      <c r="I133" t="s">
        <v>317</v>
      </c>
      <c r="J133" t="s">
        <v>317</v>
      </c>
      <c r="K133">
        <v>57.3</v>
      </c>
      <c r="L133" t="s">
        <v>441</v>
      </c>
      <c r="N133">
        <v>10</v>
      </c>
      <c r="O133" s="84">
        <f t="shared" si="5"/>
        <v>1</v>
      </c>
    </row>
    <row r="134" spans="1:15" ht="15" x14ac:dyDescent="0.2">
      <c r="A134" s="62" t="str">
        <f t="shared" si="4"/>
        <v>AffiliateAbbey WorboysPelennor Misfit Eva</v>
      </c>
      <c r="B134" s="3" t="s">
        <v>1170</v>
      </c>
      <c r="C134">
        <v>158</v>
      </c>
      <c r="D134" t="s">
        <v>1313</v>
      </c>
      <c r="E134" t="s">
        <v>1312</v>
      </c>
      <c r="F134">
        <v>38.4</v>
      </c>
      <c r="G134">
        <v>20</v>
      </c>
      <c r="H134">
        <v>15.6</v>
      </c>
      <c r="I134" t="s">
        <v>317</v>
      </c>
      <c r="J134" t="s">
        <v>317</v>
      </c>
      <c r="K134">
        <v>74</v>
      </c>
      <c r="L134" t="s">
        <v>444</v>
      </c>
      <c r="N134">
        <v>11</v>
      </c>
      <c r="O134" s="84">
        <f t="shared" si="5"/>
        <v>1</v>
      </c>
    </row>
    <row r="135" spans="1:15" ht="15" x14ac:dyDescent="0.2">
      <c r="A135" s="62" t="str">
        <f t="shared" si="4"/>
        <v>AffiliateTiffany HorvathOff The Record</v>
      </c>
      <c r="B135" s="3" t="s">
        <v>1170</v>
      </c>
      <c r="C135">
        <v>151</v>
      </c>
      <c r="D135" t="s">
        <v>1315</v>
      </c>
      <c r="E135" t="s">
        <v>1314</v>
      </c>
      <c r="F135">
        <v>33.9</v>
      </c>
      <c r="G135">
        <v>20</v>
      </c>
      <c r="H135">
        <v>15.6</v>
      </c>
      <c r="I135">
        <v>4</v>
      </c>
      <c r="J135">
        <v>0.8</v>
      </c>
      <c r="K135">
        <v>74.3</v>
      </c>
      <c r="L135" t="s">
        <v>447</v>
      </c>
      <c r="N135">
        <v>12</v>
      </c>
      <c r="O135" s="84">
        <f t="shared" si="5"/>
        <v>1</v>
      </c>
    </row>
    <row r="136" spans="1:15" ht="15" x14ac:dyDescent="0.2">
      <c r="A136" s="62" t="str">
        <f t="shared" si="4"/>
        <v>AffiliateSandee LlewellynBeaurivah</v>
      </c>
      <c r="B136" s="3" t="s">
        <v>1170</v>
      </c>
      <c r="C136">
        <v>150</v>
      </c>
      <c r="D136" t="s">
        <v>1317</v>
      </c>
      <c r="E136" t="s">
        <v>1316</v>
      </c>
      <c r="F136">
        <v>44.6</v>
      </c>
      <c r="G136" t="s">
        <v>317</v>
      </c>
      <c r="H136">
        <v>36</v>
      </c>
      <c r="I136" t="s">
        <v>317</v>
      </c>
      <c r="J136">
        <v>2</v>
      </c>
      <c r="K136">
        <v>82.6</v>
      </c>
      <c r="L136" t="s">
        <v>536</v>
      </c>
      <c r="N136">
        <v>13</v>
      </c>
      <c r="O136" s="84">
        <f t="shared" si="5"/>
        <v>1</v>
      </c>
    </row>
    <row r="137" spans="1:15" ht="15" x14ac:dyDescent="0.2">
      <c r="A137" s="62" t="str">
        <f t="shared" si="4"/>
        <v>AffiliateMeg FreemanLyngarie Caztec</v>
      </c>
      <c r="B137" s="3" t="s">
        <v>1170</v>
      </c>
      <c r="C137">
        <v>169</v>
      </c>
      <c r="D137" t="s">
        <v>1319</v>
      </c>
      <c r="E137" t="s">
        <v>1318</v>
      </c>
      <c r="F137">
        <v>27</v>
      </c>
      <c r="G137">
        <v>60</v>
      </c>
      <c r="H137">
        <v>38.799999999999997</v>
      </c>
      <c r="I137">
        <v>12</v>
      </c>
      <c r="J137">
        <v>1.2</v>
      </c>
      <c r="K137">
        <v>139</v>
      </c>
      <c r="L137" t="s">
        <v>539</v>
      </c>
      <c r="N137">
        <v>14</v>
      </c>
      <c r="O137" s="84">
        <f t="shared" si="5"/>
        <v>1</v>
      </c>
    </row>
    <row r="138" spans="1:15" ht="15" x14ac:dyDescent="0.2">
      <c r="A138" s="62" t="str">
        <f t="shared" si="4"/>
        <v>AffiliateJenny StampKings Town Gizmo</v>
      </c>
      <c r="B138" s="3" t="s">
        <v>1170</v>
      </c>
      <c r="C138">
        <v>168</v>
      </c>
      <c r="D138" t="s">
        <v>1321</v>
      </c>
      <c r="E138" t="s">
        <v>1320</v>
      </c>
      <c r="F138">
        <v>38.6</v>
      </c>
      <c r="G138">
        <v>20</v>
      </c>
      <c r="H138">
        <v>61.2</v>
      </c>
      <c r="I138">
        <v>8</v>
      </c>
      <c r="J138">
        <v>16.399999999999999</v>
      </c>
      <c r="K138">
        <v>144.19999999999999</v>
      </c>
      <c r="L138" t="s">
        <v>542</v>
      </c>
      <c r="N138">
        <v>15</v>
      </c>
      <c r="O138" s="84">
        <f t="shared" si="5"/>
        <v>1</v>
      </c>
    </row>
    <row r="139" spans="1:15" ht="15" x14ac:dyDescent="0.2">
      <c r="A139" s="62" t="str">
        <f t="shared" si="4"/>
        <v>AffiliateOlivia SmithTrue Picture</v>
      </c>
      <c r="B139" s="3" t="s">
        <v>1170</v>
      </c>
      <c r="C139">
        <v>161</v>
      </c>
      <c r="D139" t="s">
        <v>1251</v>
      </c>
      <c r="E139" t="s">
        <v>1322</v>
      </c>
      <c r="F139">
        <v>44.8</v>
      </c>
      <c r="M139" t="s">
        <v>1253</v>
      </c>
      <c r="O139" s="84">
        <f t="shared" si="5"/>
        <v>0</v>
      </c>
    </row>
    <row r="140" spans="1:15" ht="15" x14ac:dyDescent="0.2">
      <c r="A140" s="62" t="str">
        <f t="shared" si="4"/>
        <v>AffiliateBerni HilesAnzac Spirit</v>
      </c>
      <c r="B140" s="3" t="s">
        <v>1170</v>
      </c>
      <c r="C140">
        <v>170</v>
      </c>
      <c r="D140" t="s">
        <v>1324</v>
      </c>
      <c r="E140" t="s">
        <v>1323</v>
      </c>
      <c r="F140">
        <v>33.799999999999997</v>
      </c>
      <c r="G140" t="s">
        <v>328</v>
      </c>
      <c r="I140" t="s">
        <v>328</v>
      </c>
      <c r="M140" t="s">
        <v>1011</v>
      </c>
      <c r="O140" s="84">
        <f t="shared" si="5"/>
        <v>0</v>
      </c>
    </row>
    <row r="141" spans="1:15" ht="15" x14ac:dyDescent="0.2">
      <c r="A141" s="62" t="str">
        <f t="shared" si="4"/>
        <v>AffiliateMadeline CaldwellCelebrity Dancer</v>
      </c>
      <c r="B141" s="3" t="s">
        <v>1170</v>
      </c>
      <c r="C141">
        <v>152</v>
      </c>
      <c r="D141" t="s">
        <v>1326</v>
      </c>
      <c r="E141" t="s">
        <v>1325</v>
      </c>
      <c r="F141">
        <v>36.799999999999997</v>
      </c>
      <c r="G141" t="s">
        <v>328</v>
      </c>
      <c r="I141">
        <v>4</v>
      </c>
      <c r="J141" t="s">
        <v>317</v>
      </c>
      <c r="M141" t="s">
        <v>1188</v>
      </c>
      <c r="O141" s="84">
        <f t="shared" si="5"/>
        <v>0</v>
      </c>
    </row>
    <row r="142" spans="1:15" ht="15" x14ac:dyDescent="0.2">
      <c r="A142" s="62" t="str">
        <f t="shared" si="4"/>
        <v>AffiliateCaitlin RosenbergAllambie Park Vittori</v>
      </c>
      <c r="B142" s="3" t="s">
        <v>1170</v>
      </c>
      <c r="C142">
        <v>154</v>
      </c>
      <c r="D142" t="s">
        <v>1328</v>
      </c>
      <c r="E142" t="s">
        <v>1327</v>
      </c>
      <c r="F142">
        <v>32.5</v>
      </c>
      <c r="G142" t="s">
        <v>328</v>
      </c>
      <c r="H142">
        <v>4</v>
      </c>
      <c r="I142" t="s">
        <v>317</v>
      </c>
      <c r="J142" t="s">
        <v>317</v>
      </c>
      <c r="M142" t="s">
        <v>1329</v>
      </c>
      <c r="O142" s="84">
        <f t="shared" si="5"/>
        <v>0</v>
      </c>
    </row>
    <row r="143" spans="1:15" ht="15" x14ac:dyDescent="0.2">
      <c r="A143" s="62" t="str">
        <f t="shared" si="4"/>
        <v>AffiliateMara CoombesLife Of Riley</v>
      </c>
      <c r="B143" s="3" t="s">
        <v>1170</v>
      </c>
      <c r="C143">
        <v>159</v>
      </c>
      <c r="D143" t="s">
        <v>1331</v>
      </c>
      <c r="E143" t="s">
        <v>1330</v>
      </c>
      <c r="F143">
        <v>35.4</v>
      </c>
      <c r="I143" t="s">
        <v>328</v>
      </c>
      <c r="M143" t="s">
        <v>1242</v>
      </c>
      <c r="O143" s="84">
        <f t="shared" si="5"/>
        <v>0</v>
      </c>
    </row>
    <row r="144" spans="1:15" ht="15" x14ac:dyDescent="0.2">
      <c r="A144" s="62" t="str">
        <f t="shared" si="4"/>
        <v>AffiliateFiona BrownNessy</v>
      </c>
      <c r="B144" s="3" t="s">
        <v>1170</v>
      </c>
      <c r="C144">
        <v>165</v>
      </c>
      <c r="D144" t="s">
        <v>1333</v>
      </c>
      <c r="E144" t="s">
        <v>1332</v>
      </c>
      <c r="F144">
        <v>37.9</v>
      </c>
      <c r="G144" t="s">
        <v>328</v>
      </c>
      <c r="I144" t="s">
        <v>328</v>
      </c>
      <c r="M144" t="s">
        <v>1295</v>
      </c>
      <c r="O144" s="84">
        <f t="shared" si="5"/>
        <v>0</v>
      </c>
    </row>
    <row r="145" spans="1:15" ht="15" x14ac:dyDescent="0.2">
      <c r="A145" s="62" t="str">
        <f t="shared" si="4"/>
        <v>PC95Aaron SuvaljkoGlen Hardey Omega Cloud</v>
      </c>
      <c r="B145" s="3" t="s">
        <v>41</v>
      </c>
      <c r="C145">
        <v>177</v>
      </c>
      <c r="D145" t="s">
        <v>1227</v>
      </c>
      <c r="E145" t="s">
        <v>1334</v>
      </c>
      <c r="F145">
        <v>34.299999999999997</v>
      </c>
      <c r="G145" t="s">
        <v>317</v>
      </c>
      <c r="H145" t="s">
        <v>317</v>
      </c>
      <c r="I145" t="s">
        <v>317</v>
      </c>
      <c r="J145" t="s">
        <v>317</v>
      </c>
      <c r="K145">
        <v>34.299999999999997</v>
      </c>
      <c r="L145" t="s">
        <v>419</v>
      </c>
      <c r="N145">
        <v>1</v>
      </c>
      <c r="O145" s="84">
        <f t="shared" si="5"/>
        <v>7</v>
      </c>
    </row>
    <row r="146" spans="1:15" ht="15" x14ac:dyDescent="0.2">
      <c r="A146" s="62" t="str">
        <f t="shared" si="4"/>
        <v>PC95Tanaya RadeckerKendlestone Park Jive</v>
      </c>
      <c r="B146" s="3" t="s">
        <v>41</v>
      </c>
      <c r="C146">
        <v>181</v>
      </c>
      <c r="D146" t="s">
        <v>36</v>
      </c>
      <c r="E146" t="s">
        <v>1335</v>
      </c>
      <c r="F146">
        <v>32.299999999999997</v>
      </c>
      <c r="G146" t="s">
        <v>317</v>
      </c>
      <c r="H146" t="s">
        <v>317</v>
      </c>
      <c r="I146">
        <v>4</v>
      </c>
      <c r="J146" t="s">
        <v>317</v>
      </c>
      <c r="K146">
        <v>36.299999999999997</v>
      </c>
      <c r="L146" t="s">
        <v>422</v>
      </c>
      <c r="N146">
        <v>2</v>
      </c>
      <c r="O146" s="84">
        <f t="shared" si="5"/>
        <v>6</v>
      </c>
    </row>
    <row r="147" spans="1:15" ht="15" x14ac:dyDescent="0.2">
      <c r="A147" s="62" t="str">
        <f t="shared" si="4"/>
        <v>PC95Emmaleigh EvansColonel Gold Zipper</v>
      </c>
      <c r="B147" s="3" t="s">
        <v>41</v>
      </c>
      <c r="C147">
        <v>179</v>
      </c>
      <c r="D147" t="s">
        <v>445</v>
      </c>
      <c r="E147" t="s">
        <v>446</v>
      </c>
      <c r="F147">
        <v>36.799999999999997</v>
      </c>
      <c r="G147" t="s">
        <v>317</v>
      </c>
      <c r="H147" t="s">
        <v>317</v>
      </c>
      <c r="I147" t="s">
        <v>317</v>
      </c>
      <c r="J147" t="s">
        <v>317</v>
      </c>
      <c r="K147">
        <v>36.799999999999997</v>
      </c>
      <c r="L147" t="s">
        <v>424</v>
      </c>
      <c r="N147">
        <v>3</v>
      </c>
      <c r="O147" s="84">
        <f t="shared" si="5"/>
        <v>5</v>
      </c>
    </row>
    <row r="148" spans="1:15" ht="15" x14ac:dyDescent="0.2">
      <c r="A148" s="62" t="str">
        <f t="shared" si="4"/>
        <v>PC95Makayla DixonZippo’S Sparkling Diamond</v>
      </c>
      <c r="B148" s="3" t="s">
        <v>41</v>
      </c>
      <c r="C148">
        <v>176</v>
      </c>
      <c r="D148" t="s">
        <v>1337</v>
      </c>
      <c r="E148" t="s">
        <v>1336</v>
      </c>
      <c r="F148">
        <v>40.9</v>
      </c>
      <c r="G148" t="s">
        <v>317</v>
      </c>
      <c r="H148" t="s">
        <v>317</v>
      </c>
      <c r="I148">
        <v>4</v>
      </c>
      <c r="J148" t="s">
        <v>317</v>
      </c>
      <c r="K148">
        <v>44.9</v>
      </c>
      <c r="L148" t="s">
        <v>426</v>
      </c>
      <c r="N148">
        <v>4</v>
      </c>
      <c r="O148" s="84">
        <f t="shared" si="5"/>
        <v>4</v>
      </c>
    </row>
    <row r="149" spans="1:15" ht="15" x14ac:dyDescent="0.2">
      <c r="A149" s="62" t="str">
        <f t="shared" si="4"/>
        <v>PC95Adelaide GibbsFoxley Diego</v>
      </c>
      <c r="B149" s="3" t="s">
        <v>41</v>
      </c>
      <c r="C149">
        <v>180</v>
      </c>
      <c r="D149" t="s">
        <v>20</v>
      </c>
      <c r="E149" t="s">
        <v>22</v>
      </c>
      <c r="F149">
        <v>28</v>
      </c>
      <c r="G149" t="s">
        <v>317</v>
      </c>
      <c r="H149" t="s">
        <v>317</v>
      </c>
      <c r="I149">
        <v>12</v>
      </c>
      <c r="J149">
        <v>8</v>
      </c>
      <c r="K149">
        <v>48</v>
      </c>
      <c r="L149" t="s">
        <v>430</v>
      </c>
      <c r="N149">
        <v>5</v>
      </c>
      <c r="O149" s="84">
        <f t="shared" si="5"/>
        <v>3</v>
      </c>
    </row>
    <row r="150" spans="1:15" ht="15" x14ac:dyDescent="0.2">
      <c r="A150" s="62" t="str">
        <f t="shared" si="4"/>
        <v>PC95Tory Ko-PeterneljCavallo Pazzo</v>
      </c>
      <c r="B150" s="3" t="s">
        <v>41</v>
      </c>
      <c r="C150">
        <v>184</v>
      </c>
      <c r="D150" t="s">
        <v>49</v>
      </c>
      <c r="E150" t="s">
        <v>50</v>
      </c>
      <c r="F150">
        <v>36.1</v>
      </c>
      <c r="G150" t="s">
        <v>317</v>
      </c>
      <c r="H150">
        <v>15.2</v>
      </c>
      <c r="I150">
        <v>4</v>
      </c>
      <c r="J150" t="s">
        <v>317</v>
      </c>
      <c r="K150">
        <v>55.3</v>
      </c>
      <c r="L150" t="s">
        <v>431</v>
      </c>
      <c r="N150">
        <v>6</v>
      </c>
      <c r="O150" s="84">
        <f t="shared" si="5"/>
        <v>2</v>
      </c>
    </row>
    <row r="151" spans="1:15" ht="15" x14ac:dyDescent="0.2">
      <c r="A151" s="62" t="str">
        <f t="shared" ref="A151:A157" si="6">CONCATENATE(B151,D151,E151)</f>
        <v>PC95Hunter BrownHellfire Park False Lead</v>
      </c>
      <c r="B151" s="3" t="s">
        <v>41</v>
      </c>
      <c r="C151">
        <v>182</v>
      </c>
      <c r="D151" t="s">
        <v>432</v>
      </c>
      <c r="E151" t="s">
        <v>1338</v>
      </c>
      <c r="F151">
        <v>40.5</v>
      </c>
      <c r="G151" t="s">
        <v>317</v>
      </c>
      <c r="H151">
        <v>15.2</v>
      </c>
      <c r="I151" t="s">
        <v>317</v>
      </c>
      <c r="J151" t="s">
        <v>317</v>
      </c>
      <c r="K151">
        <v>55.7</v>
      </c>
      <c r="L151" t="s">
        <v>434</v>
      </c>
      <c r="N151">
        <v>7</v>
      </c>
      <c r="O151" s="84">
        <f t="shared" si="5"/>
        <v>1</v>
      </c>
    </row>
    <row r="152" spans="1:15" ht="15" x14ac:dyDescent="0.2">
      <c r="A152" s="62" t="str">
        <f t="shared" si="6"/>
        <v>PC95Kaleysha AtkinsonLiquid Man</v>
      </c>
      <c r="B152" s="3" t="s">
        <v>41</v>
      </c>
      <c r="C152">
        <v>178</v>
      </c>
      <c r="D152" t="s">
        <v>1340</v>
      </c>
      <c r="E152" t="s">
        <v>1339</v>
      </c>
      <c r="F152">
        <v>33.799999999999997</v>
      </c>
      <c r="G152">
        <v>40</v>
      </c>
      <c r="H152">
        <v>18.8</v>
      </c>
      <c r="I152">
        <v>4</v>
      </c>
      <c r="J152" t="s">
        <v>317</v>
      </c>
      <c r="K152">
        <v>96.6</v>
      </c>
      <c r="L152" t="s">
        <v>437</v>
      </c>
      <c r="N152">
        <v>8</v>
      </c>
      <c r="O152" s="84">
        <f t="shared" ref="O152:O157" si="7">IF(N152=1,7,IF(N152=2,6,IF(N152=3,5,IF(N152=4,4,IF(N152=5,3,IF(N152=6,2,IF(N152&gt;=6,1,0)))))))</f>
        <v>1</v>
      </c>
    </row>
    <row r="153" spans="1:15" ht="15" x14ac:dyDescent="0.2">
      <c r="A153" s="62" t="str">
        <f t="shared" si="6"/>
        <v>PC95Jazmin AndersonDunwood Acres Castro</v>
      </c>
      <c r="B153" s="3" t="s">
        <v>41</v>
      </c>
      <c r="C153">
        <v>183</v>
      </c>
      <c r="D153" t="s">
        <v>1342</v>
      </c>
      <c r="E153" t="s">
        <v>1341</v>
      </c>
      <c r="F153">
        <v>37.9</v>
      </c>
      <c r="G153" t="s">
        <v>328</v>
      </c>
      <c r="I153" t="s">
        <v>317</v>
      </c>
      <c r="J153" t="s">
        <v>317</v>
      </c>
      <c r="M153" t="s">
        <v>1143</v>
      </c>
      <c r="O153" s="84">
        <f t="shared" si="7"/>
        <v>0</v>
      </c>
    </row>
    <row r="154" spans="1:15" ht="15" x14ac:dyDescent="0.2">
      <c r="A154" s="62" t="str">
        <f t="shared" si="6"/>
        <v>AffiliateTeele WorrellSyr Mistwood Sage</v>
      </c>
      <c r="B154" s="3" t="s">
        <v>1170</v>
      </c>
      <c r="C154">
        <v>186</v>
      </c>
      <c r="D154" t="s">
        <v>1344</v>
      </c>
      <c r="E154" t="s">
        <v>1343</v>
      </c>
      <c r="F154">
        <v>29.1</v>
      </c>
      <c r="G154" t="s">
        <v>317</v>
      </c>
      <c r="H154">
        <v>2.8</v>
      </c>
      <c r="I154">
        <v>4</v>
      </c>
      <c r="J154" t="s">
        <v>317</v>
      </c>
      <c r="K154">
        <v>35.9</v>
      </c>
      <c r="L154" t="s">
        <v>419</v>
      </c>
      <c r="N154">
        <v>1</v>
      </c>
      <c r="O154" s="84">
        <f t="shared" si="7"/>
        <v>7</v>
      </c>
    </row>
    <row r="155" spans="1:15" ht="15" x14ac:dyDescent="0.2">
      <c r="A155" s="62" t="str">
        <f t="shared" si="6"/>
        <v>AffiliateDonna ColvinBenny Bruiser</v>
      </c>
      <c r="B155" s="3" t="s">
        <v>1170</v>
      </c>
      <c r="C155">
        <v>187</v>
      </c>
      <c r="D155" t="s">
        <v>1346</v>
      </c>
      <c r="E155" t="s">
        <v>1345</v>
      </c>
      <c r="F155">
        <v>38.4</v>
      </c>
      <c r="G155" t="s">
        <v>317</v>
      </c>
      <c r="H155">
        <v>3.6</v>
      </c>
      <c r="I155" t="s">
        <v>317</v>
      </c>
      <c r="J155">
        <v>4.4000000000000004</v>
      </c>
      <c r="K155">
        <v>46.4</v>
      </c>
      <c r="L155" t="s">
        <v>422</v>
      </c>
      <c r="N155">
        <v>2</v>
      </c>
      <c r="O155" s="84">
        <f t="shared" si="7"/>
        <v>6</v>
      </c>
    </row>
    <row r="156" spans="1:15" ht="15" x14ac:dyDescent="0.2">
      <c r="A156" s="62" t="str">
        <f t="shared" si="6"/>
        <v>AffiliateLouise HorwoodRubies Hotshot</v>
      </c>
      <c r="B156" s="3" t="s">
        <v>1170</v>
      </c>
      <c r="C156">
        <v>189</v>
      </c>
      <c r="D156" t="s">
        <v>411</v>
      </c>
      <c r="E156" t="s">
        <v>412</v>
      </c>
      <c r="F156">
        <v>48.8</v>
      </c>
      <c r="G156" t="s">
        <v>317</v>
      </c>
      <c r="H156" t="s">
        <v>317</v>
      </c>
      <c r="I156">
        <v>4</v>
      </c>
      <c r="J156" t="s">
        <v>317</v>
      </c>
      <c r="K156">
        <v>52.8</v>
      </c>
      <c r="L156" t="s">
        <v>424</v>
      </c>
      <c r="N156">
        <v>3</v>
      </c>
      <c r="O156" s="84">
        <f t="shared" si="7"/>
        <v>5</v>
      </c>
    </row>
    <row r="157" spans="1:15" ht="15" x14ac:dyDescent="0.2">
      <c r="A157" s="62" t="str">
        <f t="shared" si="6"/>
        <v>AffiliateSarah MicallefSilver Lining</v>
      </c>
      <c r="B157" s="3" t="s">
        <v>1170</v>
      </c>
      <c r="C157">
        <v>188</v>
      </c>
      <c r="D157" t="s">
        <v>1348</v>
      </c>
      <c r="E157" t="s">
        <v>1347</v>
      </c>
      <c r="F157">
        <v>42.7</v>
      </c>
      <c r="G157" t="s">
        <v>317</v>
      </c>
      <c r="H157">
        <v>13.2</v>
      </c>
      <c r="I157">
        <v>4</v>
      </c>
      <c r="J157">
        <v>4.4000000000000004</v>
      </c>
      <c r="K157">
        <v>64.3</v>
      </c>
      <c r="L157" t="s">
        <v>426</v>
      </c>
      <c r="N157">
        <v>4</v>
      </c>
      <c r="O157" s="84">
        <f t="shared" si="7"/>
        <v>4</v>
      </c>
    </row>
  </sheetData>
  <mergeCells count="5">
    <mergeCell ref="A1:C1"/>
    <mergeCell ref="E1:J1"/>
    <mergeCell ref="K1:L1"/>
    <mergeCell ref="M1:O1"/>
    <mergeCell ref="B2:O3"/>
  </mergeCells>
  <conditionalFormatting sqref="E1:J1">
    <cfRule type="containsBlanks" dxfId="3" priority="1">
      <formula>LEN(TRIM(E1))=0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60A06-7627-4E26-B94D-CDBD2A6B6EBB}">
  <sheetPr>
    <tabColor rgb="FF7030A0"/>
  </sheetPr>
  <dimension ref="A1:O128"/>
  <sheetViews>
    <sheetView topLeftCell="A34" zoomScale="90" zoomScaleNormal="90" workbookViewId="0">
      <selection activeCell="D51" sqref="D51"/>
    </sheetView>
  </sheetViews>
  <sheetFormatPr defaultRowHeight="12.75" x14ac:dyDescent="0.2"/>
  <cols>
    <col min="4" max="4" width="20.5703125" bestFit="1" customWidth="1"/>
    <col min="5" max="5" width="27" bestFit="1" customWidth="1"/>
  </cols>
  <sheetData>
    <row r="1" spans="1:15" s="15" customFormat="1" ht="18.75" customHeight="1" x14ac:dyDescent="0.25">
      <c r="A1" s="319" t="s">
        <v>303</v>
      </c>
      <c r="B1" s="319"/>
      <c r="C1" s="320"/>
      <c r="D1" s="14" t="s">
        <v>304</v>
      </c>
      <c r="E1" s="321"/>
      <c r="F1" s="321"/>
      <c r="G1" s="321"/>
      <c r="H1" s="321"/>
      <c r="I1" s="321"/>
      <c r="J1" s="331"/>
      <c r="K1" s="322" t="s">
        <v>305</v>
      </c>
      <c r="L1" s="323"/>
      <c r="M1" s="332"/>
      <c r="N1" s="324"/>
      <c r="O1" s="333"/>
    </row>
    <row r="2" spans="1:15" s="17" customFormat="1" ht="15" customHeight="1" x14ac:dyDescent="0.25">
      <c r="A2" s="16"/>
      <c r="B2" s="327" t="s">
        <v>306</v>
      </c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</row>
    <row r="3" spans="1:15" s="17" customFormat="1" ht="15" customHeight="1" x14ac:dyDescent="0.25">
      <c r="A3" s="16"/>
      <c r="B3" s="334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</row>
    <row r="4" spans="1:15" s="3" customFormat="1" ht="15" customHeight="1" x14ac:dyDescent="0.2">
      <c r="A4" s="62"/>
      <c r="B4" s="18" t="s">
        <v>307</v>
      </c>
      <c r="C4" s="18" t="s">
        <v>308</v>
      </c>
      <c r="D4" s="18" t="s">
        <v>309</v>
      </c>
      <c r="E4" s="18" t="s">
        <v>310</v>
      </c>
      <c r="F4" s="19" t="s">
        <v>311</v>
      </c>
      <c r="G4" s="60" t="s">
        <v>413</v>
      </c>
      <c r="H4" s="61" t="s">
        <v>414</v>
      </c>
      <c r="I4" s="60" t="s">
        <v>415</v>
      </c>
      <c r="J4" s="61" t="s">
        <v>416</v>
      </c>
      <c r="K4" s="20" t="s">
        <v>417</v>
      </c>
      <c r="L4" s="20" t="s">
        <v>9</v>
      </c>
      <c r="M4" s="20" t="s">
        <v>418</v>
      </c>
      <c r="N4" s="18" t="s">
        <v>9</v>
      </c>
      <c r="O4" s="18" t="s">
        <v>315</v>
      </c>
    </row>
    <row r="5" spans="1:15" ht="15" x14ac:dyDescent="0.2">
      <c r="A5" s="62" t="str">
        <f t="shared" ref="A5:A36" si="0">CONCATENATE(B5,D5,E5)</f>
        <v>PC105Tanaya RadeckerKendlestone Park Jive</v>
      </c>
      <c r="B5" s="3" t="s">
        <v>15</v>
      </c>
      <c r="C5">
        <v>1</v>
      </c>
      <c r="D5" t="s">
        <v>36</v>
      </c>
      <c r="E5" t="s">
        <v>1335</v>
      </c>
      <c r="F5">
        <v>37.68</v>
      </c>
      <c r="H5">
        <v>5.2</v>
      </c>
      <c r="J5">
        <v>1.2</v>
      </c>
      <c r="K5">
        <v>44.08</v>
      </c>
      <c r="L5" t="s">
        <v>419</v>
      </c>
      <c r="N5">
        <v>1</v>
      </c>
      <c r="O5" s="84">
        <f t="shared" ref="O5:O36" si="1">IF(N5=1,7,IF(N5=2,6,IF(N5=3,5,IF(N5=4,4,IF(N5=5,3,IF(N5=6,2,IF(N5&gt;=6,1,0)))))))</f>
        <v>7</v>
      </c>
    </row>
    <row r="6" spans="1:15" ht="15" x14ac:dyDescent="0.2">
      <c r="A6" s="62" t="str">
        <f t="shared" si="0"/>
        <v>PC105Tara HardingParkiarrup Bundarlee</v>
      </c>
      <c r="B6" s="3" t="s">
        <v>15</v>
      </c>
      <c r="C6">
        <v>2</v>
      </c>
      <c r="D6" t="s">
        <v>1351</v>
      </c>
      <c r="E6" t="s">
        <v>1350</v>
      </c>
      <c r="F6">
        <v>32.5</v>
      </c>
      <c r="H6">
        <v>26</v>
      </c>
      <c r="J6">
        <v>4</v>
      </c>
      <c r="K6">
        <v>62.5</v>
      </c>
      <c r="L6" t="s">
        <v>422</v>
      </c>
      <c r="N6">
        <v>2</v>
      </c>
      <c r="O6" s="84">
        <f t="shared" si="1"/>
        <v>6</v>
      </c>
    </row>
    <row r="7" spans="1:15" ht="15" x14ac:dyDescent="0.2">
      <c r="A7" s="62" t="str">
        <f t="shared" si="0"/>
        <v>PC95Tiffany HollandMartello Silver</v>
      </c>
      <c r="B7" s="3" t="s">
        <v>41</v>
      </c>
      <c r="C7">
        <v>3</v>
      </c>
      <c r="D7" t="s">
        <v>1352</v>
      </c>
      <c r="E7" s="3" t="s">
        <v>1868</v>
      </c>
      <c r="F7">
        <v>36.61</v>
      </c>
      <c r="H7" t="s">
        <v>328</v>
      </c>
      <c r="O7" s="84">
        <f t="shared" si="1"/>
        <v>0</v>
      </c>
    </row>
    <row r="8" spans="1:15" ht="15" x14ac:dyDescent="0.2">
      <c r="A8" s="62" t="str">
        <f t="shared" si="0"/>
        <v>PC80Georgia O'MearaBoarding Pass</v>
      </c>
      <c r="B8" s="3" t="s">
        <v>75</v>
      </c>
      <c r="C8">
        <v>4</v>
      </c>
      <c r="D8" t="s">
        <v>1363</v>
      </c>
      <c r="E8" s="3" t="s">
        <v>1521</v>
      </c>
      <c r="F8">
        <v>37.86</v>
      </c>
      <c r="H8" t="s">
        <v>317</v>
      </c>
      <c r="J8">
        <v>4</v>
      </c>
      <c r="K8">
        <v>41.86</v>
      </c>
      <c r="L8" t="s">
        <v>424</v>
      </c>
      <c r="N8">
        <v>3</v>
      </c>
      <c r="O8" s="84">
        <f t="shared" si="1"/>
        <v>5</v>
      </c>
    </row>
    <row r="9" spans="1:15" ht="15" x14ac:dyDescent="0.2">
      <c r="A9" s="62" t="str">
        <f t="shared" si="0"/>
        <v>PC95Kayla WrightKenwyn A Trick</v>
      </c>
      <c r="B9" s="3" t="s">
        <v>41</v>
      </c>
      <c r="C9">
        <v>5</v>
      </c>
      <c r="D9" t="s">
        <v>362</v>
      </c>
      <c r="E9" s="3" t="s">
        <v>363</v>
      </c>
      <c r="F9">
        <v>37.32</v>
      </c>
      <c r="H9" t="s">
        <v>317</v>
      </c>
      <c r="J9">
        <v>4</v>
      </c>
      <c r="K9">
        <v>41.32</v>
      </c>
      <c r="L9" t="s">
        <v>422</v>
      </c>
      <c r="N9">
        <v>2</v>
      </c>
      <c r="O9" s="84">
        <f t="shared" si="1"/>
        <v>6</v>
      </c>
    </row>
    <row r="10" spans="1:15" ht="15" x14ac:dyDescent="0.2">
      <c r="A10" s="62" t="str">
        <f t="shared" si="0"/>
        <v>PC95Tara HardingLockharts Popty Ping</v>
      </c>
      <c r="B10" s="3" t="s">
        <v>41</v>
      </c>
      <c r="C10">
        <v>7</v>
      </c>
      <c r="D10" t="s">
        <v>1351</v>
      </c>
      <c r="E10" t="s">
        <v>1353</v>
      </c>
      <c r="F10">
        <v>38.75</v>
      </c>
      <c r="H10">
        <v>2</v>
      </c>
      <c r="J10" t="s">
        <v>317</v>
      </c>
      <c r="K10">
        <v>40.75</v>
      </c>
      <c r="L10" t="s">
        <v>419</v>
      </c>
      <c r="N10">
        <v>1</v>
      </c>
      <c r="O10" s="84">
        <f t="shared" si="1"/>
        <v>7</v>
      </c>
    </row>
    <row r="11" spans="1:15" ht="15" x14ac:dyDescent="0.2">
      <c r="A11" s="62" t="str">
        <f t="shared" si="0"/>
        <v>AffilaiteBen GalvinValkyrie S</v>
      </c>
      <c r="B11" s="3" t="s">
        <v>1349</v>
      </c>
      <c r="C11">
        <v>8</v>
      </c>
      <c r="D11" t="s">
        <v>1357</v>
      </c>
      <c r="E11" t="s">
        <v>1356</v>
      </c>
      <c r="F11">
        <v>38.93</v>
      </c>
      <c r="H11" t="s">
        <v>317</v>
      </c>
      <c r="J11">
        <v>4</v>
      </c>
      <c r="K11">
        <v>42.93</v>
      </c>
      <c r="L11" t="s">
        <v>419</v>
      </c>
      <c r="N11">
        <v>1</v>
      </c>
      <c r="O11" s="84">
        <f t="shared" si="1"/>
        <v>7</v>
      </c>
    </row>
    <row r="12" spans="1:15" ht="15" x14ac:dyDescent="0.2">
      <c r="A12" s="62" t="str">
        <f t="shared" si="0"/>
        <v>AffilaiteBethany RainbowKellerains Royal Time</v>
      </c>
      <c r="B12" s="3" t="s">
        <v>1349</v>
      </c>
      <c r="C12">
        <v>9</v>
      </c>
      <c r="D12" t="s">
        <v>1359</v>
      </c>
      <c r="E12" t="s">
        <v>1358</v>
      </c>
      <c r="F12">
        <v>36.43</v>
      </c>
      <c r="H12">
        <v>12</v>
      </c>
      <c r="J12" t="s">
        <v>317</v>
      </c>
      <c r="K12">
        <v>48.43</v>
      </c>
      <c r="L12" t="s">
        <v>422</v>
      </c>
      <c r="N12">
        <v>2</v>
      </c>
      <c r="O12" s="84">
        <f t="shared" si="1"/>
        <v>6</v>
      </c>
    </row>
    <row r="13" spans="1:15" ht="15" x14ac:dyDescent="0.2">
      <c r="A13" s="62" t="str">
        <f t="shared" si="0"/>
        <v>AffilaiteRebecca GordonParkiarrup Wrestful</v>
      </c>
      <c r="B13" s="3" t="s">
        <v>1349</v>
      </c>
      <c r="C13">
        <v>10</v>
      </c>
      <c r="D13" t="s">
        <v>1361</v>
      </c>
      <c r="E13" t="s">
        <v>1360</v>
      </c>
      <c r="F13">
        <v>32.14</v>
      </c>
      <c r="H13">
        <v>56</v>
      </c>
      <c r="J13">
        <v>8</v>
      </c>
      <c r="K13">
        <v>96.14</v>
      </c>
      <c r="L13" t="s">
        <v>424</v>
      </c>
      <c r="N13">
        <v>3</v>
      </c>
      <c r="O13" s="84">
        <f t="shared" si="1"/>
        <v>5</v>
      </c>
    </row>
    <row r="14" spans="1:15" ht="15" x14ac:dyDescent="0.2">
      <c r="A14" s="62" t="str">
        <f t="shared" si="0"/>
        <v>AffilaiteLouise HorwoodRubies Hotshot</v>
      </c>
      <c r="B14" s="3" t="s">
        <v>1349</v>
      </c>
      <c r="C14">
        <v>11</v>
      </c>
      <c r="D14" t="s">
        <v>411</v>
      </c>
      <c r="E14" t="s">
        <v>412</v>
      </c>
      <c r="H14" t="s">
        <v>328</v>
      </c>
      <c r="J14">
        <v>8</v>
      </c>
      <c r="O14" s="84">
        <f t="shared" si="1"/>
        <v>0</v>
      </c>
    </row>
    <row r="15" spans="1:15" ht="15" x14ac:dyDescent="0.2">
      <c r="A15" s="62" t="str">
        <f t="shared" si="0"/>
        <v>AffilaiteNatasha VerazziKnow Worries</v>
      </c>
      <c r="B15" s="3" t="s">
        <v>1349</v>
      </c>
      <c r="C15">
        <v>12</v>
      </c>
      <c r="D15" t="s">
        <v>1355</v>
      </c>
      <c r="E15" t="s">
        <v>1354</v>
      </c>
      <c r="F15">
        <v>31.07</v>
      </c>
      <c r="H15">
        <v>1.2</v>
      </c>
      <c r="J15" t="s">
        <v>328</v>
      </c>
      <c r="O15" s="84">
        <f t="shared" si="1"/>
        <v>0</v>
      </c>
    </row>
    <row r="16" spans="1:15" ht="15" x14ac:dyDescent="0.2">
      <c r="A16" s="62" t="str">
        <f t="shared" si="0"/>
        <v>AffilaiteSarah WyattCaballero San Rio</v>
      </c>
      <c r="B16" s="3" t="s">
        <v>1349</v>
      </c>
      <c r="C16">
        <v>13</v>
      </c>
      <c r="D16" t="s">
        <v>393</v>
      </c>
      <c r="E16" t="s">
        <v>394</v>
      </c>
      <c r="F16">
        <v>39.82</v>
      </c>
      <c r="H16" t="s">
        <v>328</v>
      </c>
      <c r="J16" t="s">
        <v>1209</v>
      </c>
      <c r="O16" s="84">
        <f t="shared" si="1"/>
        <v>0</v>
      </c>
    </row>
    <row r="17" spans="1:15" ht="15" x14ac:dyDescent="0.2">
      <c r="A17" s="62" t="str">
        <f t="shared" si="0"/>
        <v>PC80Claudia FeltonAnjara Park Titania</v>
      </c>
      <c r="B17" s="3" t="s">
        <v>75</v>
      </c>
      <c r="C17">
        <v>14</v>
      </c>
      <c r="D17" t="s">
        <v>888</v>
      </c>
      <c r="E17" t="s">
        <v>889</v>
      </c>
      <c r="F17">
        <v>36.96</v>
      </c>
      <c r="H17">
        <v>10</v>
      </c>
      <c r="J17">
        <v>8</v>
      </c>
      <c r="K17">
        <v>54.96</v>
      </c>
      <c r="L17" t="s">
        <v>426</v>
      </c>
      <c r="N17">
        <v>4</v>
      </c>
      <c r="O17" s="84">
        <f t="shared" si="1"/>
        <v>4</v>
      </c>
    </row>
    <row r="18" spans="1:15" ht="15" x14ac:dyDescent="0.2">
      <c r="A18" s="62" t="str">
        <f t="shared" si="0"/>
        <v>PC80Shahna DavisTeddy</v>
      </c>
      <c r="B18" s="3" t="s">
        <v>75</v>
      </c>
      <c r="C18">
        <v>15</v>
      </c>
      <c r="D18" t="s">
        <v>318</v>
      </c>
      <c r="E18" t="s">
        <v>1364</v>
      </c>
      <c r="F18">
        <v>40.54</v>
      </c>
      <c r="H18">
        <v>20</v>
      </c>
      <c r="J18" t="s">
        <v>317</v>
      </c>
      <c r="K18">
        <v>60.54</v>
      </c>
      <c r="L18" t="s">
        <v>430</v>
      </c>
      <c r="N18">
        <v>5</v>
      </c>
      <c r="O18" s="84">
        <f t="shared" si="1"/>
        <v>3</v>
      </c>
    </row>
    <row r="19" spans="1:15" ht="15" x14ac:dyDescent="0.2">
      <c r="A19" s="62" t="str">
        <f t="shared" si="0"/>
        <v>PC80Isabel GiblettBurrowa Geraldine</v>
      </c>
      <c r="B19" s="3" t="s">
        <v>75</v>
      </c>
      <c r="C19">
        <v>16</v>
      </c>
      <c r="D19" t="s">
        <v>366</v>
      </c>
      <c r="E19" t="s">
        <v>367</v>
      </c>
      <c r="F19">
        <v>35.36</v>
      </c>
      <c r="O19" s="84">
        <f t="shared" si="1"/>
        <v>0</v>
      </c>
    </row>
    <row r="20" spans="1:15" ht="15" x14ac:dyDescent="0.2">
      <c r="A20" s="62" t="str">
        <f t="shared" si="0"/>
        <v>PC80Ashley PodolskiDakota</v>
      </c>
      <c r="B20" s="3" t="s">
        <v>75</v>
      </c>
      <c r="C20">
        <v>17</v>
      </c>
      <c r="D20" t="s">
        <v>364</v>
      </c>
      <c r="E20" t="s">
        <v>365</v>
      </c>
      <c r="F20">
        <v>40.89</v>
      </c>
      <c r="O20" s="84">
        <f t="shared" si="1"/>
        <v>0</v>
      </c>
    </row>
    <row r="21" spans="1:15" ht="15" x14ac:dyDescent="0.2">
      <c r="A21" s="62" t="str">
        <f t="shared" si="0"/>
        <v>PC80Caitlin PritchardTouchstone Rooster</v>
      </c>
      <c r="B21" s="3" t="s">
        <v>75</v>
      </c>
      <c r="C21">
        <v>18</v>
      </c>
      <c r="D21" t="s">
        <v>347</v>
      </c>
      <c r="E21" t="s">
        <v>1362</v>
      </c>
      <c r="F21">
        <v>36.61</v>
      </c>
      <c r="O21" s="84">
        <f t="shared" si="1"/>
        <v>0</v>
      </c>
    </row>
    <row r="22" spans="1:15" ht="15" x14ac:dyDescent="0.2">
      <c r="A22" s="62" t="str">
        <f t="shared" si="0"/>
        <v>PC80Asha WiegeleTullows Dark Prince</v>
      </c>
      <c r="B22" s="3" t="s">
        <v>75</v>
      </c>
      <c r="C22">
        <v>19</v>
      </c>
      <c r="D22" t="s">
        <v>320</v>
      </c>
      <c r="E22" t="s">
        <v>360</v>
      </c>
      <c r="F22">
        <v>34.11</v>
      </c>
      <c r="H22" t="s">
        <v>317</v>
      </c>
      <c r="J22" t="s">
        <v>317</v>
      </c>
      <c r="K22">
        <v>34.11</v>
      </c>
      <c r="L22" t="s">
        <v>419</v>
      </c>
      <c r="N22">
        <v>1</v>
      </c>
      <c r="O22" s="84">
        <f t="shared" si="1"/>
        <v>7</v>
      </c>
    </row>
    <row r="23" spans="1:15" ht="15" x14ac:dyDescent="0.2">
      <c r="A23" s="62" t="str">
        <f t="shared" si="0"/>
        <v>PC80Danee BairstowShaken Not Stirred</v>
      </c>
      <c r="B23" s="3" t="s">
        <v>75</v>
      </c>
      <c r="C23">
        <v>20</v>
      </c>
      <c r="D23" t="s">
        <v>369</v>
      </c>
      <c r="E23" s="3" t="s">
        <v>370</v>
      </c>
      <c r="F23">
        <v>35.18</v>
      </c>
      <c r="H23" t="s">
        <v>317</v>
      </c>
      <c r="J23" t="s">
        <v>317</v>
      </c>
      <c r="K23">
        <v>35.18</v>
      </c>
      <c r="L23" t="s">
        <v>422</v>
      </c>
      <c r="N23">
        <v>2</v>
      </c>
      <c r="O23" s="84">
        <f t="shared" si="1"/>
        <v>6</v>
      </c>
    </row>
    <row r="24" spans="1:15" ht="15" x14ac:dyDescent="0.2">
      <c r="A24" s="62" t="str">
        <f t="shared" si="0"/>
        <v>PC80Summer ThornHes Smokin</v>
      </c>
      <c r="B24" s="3" t="s">
        <v>75</v>
      </c>
      <c r="C24">
        <v>21</v>
      </c>
      <c r="D24" t="s">
        <v>1365</v>
      </c>
      <c r="E24" s="3" t="s">
        <v>1780</v>
      </c>
      <c r="F24">
        <v>38.75</v>
      </c>
      <c r="H24" t="s">
        <v>328</v>
      </c>
      <c r="O24" s="84">
        <f t="shared" si="1"/>
        <v>0</v>
      </c>
    </row>
    <row r="25" spans="1:15" ht="15" x14ac:dyDescent="0.2">
      <c r="A25" s="62" t="str">
        <f t="shared" si="0"/>
        <v>PC80Bridie JohnsonKarteeka</v>
      </c>
      <c r="B25" s="3" t="s">
        <v>75</v>
      </c>
      <c r="C25">
        <v>22</v>
      </c>
      <c r="D25" t="s">
        <v>375</v>
      </c>
      <c r="E25" t="s">
        <v>376</v>
      </c>
      <c r="F25">
        <v>35.89</v>
      </c>
      <c r="H25">
        <v>85.2</v>
      </c>
      <c r="J25">
        <v>4</v>
      </c>
      <c r="K25">
        <v>125.09</v>
      </c>
      <c r="L25" t="s">
        <v>424</v>
      </c>
      <c r="N25">
        <v>3</v>
      </c>
      <c r="O25" s="84">
        <f t="shared" si="1"/>
        <v>5</v>
      </c>
    </row>
    <row r="26" spans="1:15" ht="15" x14ac:dyDescent="0.2">
      <c r="A26" s="62" t="str">
        <f t="shared" si="0"/>
        <v>PC80Felicity EricssonWattle Park Topaz</v>
      </c>
      <c r="B26" s="3" t="s">
        <v>75</v>
      </c>
      <c r="C26">
        <v>23</v>
      </c>
      <c r="D26" t="s">
        <v>373</v>
      </c>
      <c r="E26" t="s">
        <v>374</v>
      </c>
      <c r="F26">
        <v>36.61</v>
      </c>
      <c r="H26">
        <v>33.200000000000003</v>
      </c>
      <c r="J26">
        <v>4</v>
      </c>
      <c r="K26">
        <v>73.81</v>
      </c>
      <c r="L26" t="s">
        <v>422</v>
      </c>
      <c r="N26">
        <v>2</v>
      </c>
      <c r="O26" s="84">
        <f t="shared" si="1"/>
        <v>6</v>
      </c>
    </row>
    <row r="27" spans="1:15" ht="15" x14ac:dyDescent="0.2">
      <c r="A27" s="62" t="str">
        <f t="shared" si="0"/>
        <v>PC80Charlee Morton-SharpImpazzire</v>
      </c>
      <c r="B27" s="3" t="s">
        <v>75</v>
      </c>
      <c r="C27">
        <v>24</v>
      </c>
      <c r="D27" t="s">
        <v>493</v>
      </c>
      <c r="E27" t="s">
        <v>772</v>
      </c>
      <c r="F27">
        <v>31.43</v>
      </c>
      <c r="H27" t="s">
        <v>317</v>
      </c>
      <c r="J27" t="s">
        <v>317</v>
      </c>
      <c r="K27">
        <v>31.43</v>
      </c>
      <c r="L27" t="s">
        <v>419</v>
      </c>
      <c r="N27">
        <v>1</v>
      </c>
      <c r="O27" s="84">
        <f t="shared" si="1"/>
        <v>7</v>
      </c>
    </row>
    <row r="28" spans="1:15" ht="15" x14ac:dyDescent="0.2">
      <c r="A28" s="62" t="str">
        <f t="shared" si="0"/>
        <v>AffiliateLisa SilvesterJoshua Brook Indiana</v>
      </c>
      <c r="B28" s="3" t="s">
        <v>1170</v>
      </c>
      <c r="C28">
        <v>26</v>
      </c>
      <c r="D28" t="s">
        <v>1302</v>
      </c>
      <c r="E28" t="s">
        <v>1366</v>
      </c>
      <c r="F28">
        <v>33.39</v>
      </c>
      <c r="H28">
        <v>13.2</v>
      </c>
      <c r="J28">
        <v>4</v>
      </c>
      <c r="K28">
        <v>50.59</v>
      </c>
      <c r="L28" t="s">
        <v>419</v>
      </c>
      <c r="N28">
        <v>1</v>
      </c>
      <c r="O28" s="84">
        <f t="shared" si="1"/>
        <v>7</v>
      </c>
    </row>
    <row r="29" spans="1:15" ht="15" x14ac:dyDescent="0.2">
      <c r="A29" s="62" t="str">
        <f t="shared" si="0"/>
        <v>AffiliateEsther HarrisDvz Fleming</v>
      </c>
      <c r="B29" s="3" t="s">
        <v>1170</v>
      </c>
      <c r="C29">
        <v>27</v>
      </c>
      <c r="D29" t="s">
        <v>397</v>
      </c>
      <c r="E29" t="s">
        <v>398</v>
      </c>
      <c r="F29">
        <v>26.25</v>
      </c>
      <c r="H29">
        <v>45.6</v>
      </c>
      <c r="J29" t="s">
        <v>317</v>
      </c>
      <c r="K29">
        <v>71.849999999999994</v>
      </c>
      <c r="L29" t="s">
        <v>424</v>
      </c>
      <c r="N29">
        <v>3</v>
      </c>
      <c r="O29" s="84">
        <f t="shared" si="1"/>
        <v>5</v>
      </c>
    </row>
    <row r="30" spans="1:15" ht="15" x14ac:dyDescent="0.2">
      <c r="A30" s="62" t="str">
        <f t="shared" si="0"/>
        <v>AffiliateAmy KennedyGoandcullect</v>
      </c>
      <c r="B30" s="3" t="s">
        <v>1170</v>
      </c>
      <c r="C30">
        <v>29</v>
      </c>
      <c r="D30" t="s">
        <v>345</v>
      </c>
      <c r="E30" t="s">
        <v>346</v>
      </c>
      <c r="F30">
        <v>36.25</v>
      </c>
      <c r="H30" t="s">
        <v>328</v>
      </c>
      <c r="J30" t="s">
        <v>317</v>
      </c>
      <c r="O30" s="84">
        <f t="shared" si="1"/>
        <v>0</v>
      </c>
    </row>
    <row r="31" spans="1:15" ht="15" x14ac:dyDescent="0.2">
      <c r="A31" s="62" t="str">
        <f t="shared" si="0"/>
        <v>AffiliateBethany RainbowKellerains Chillie Storm</v>
      </c>
      <c r="B31" s="3" t="s">
        <v>1170</v>
      </c>
      <c r="C31">
        <v>30</v>
      </c>
      <c r="D31" t="s">
        <v>1359</v>
      </c>
      <c r="E31" t="s">
        <v>1367</v>
      </c>
      <c r="F31">
        <v>33.93</v>
      </c>
      <c r="H31">
        <v>31.2</v>
      </c>
      <c r="J31" t="s">
        <v>317</v>
      </c>
      <c r="K31">
        <v>65.13</v>
      </c>
      <c r="L31" t="s">
        <v>422</v>
      </c>
      <c r="N31">
        <v>2</v>
      </c>
      <c r="O31" s="84">
        <f t="shared" si="1"/>
        <v>6</v>
      </c>
    </row>
    <row r="32" spans="1:15" ht="15" x14ac:dyDescent="0.2">
      <c r="A32" s="62" t="str">
        <f t="shared" si="0"/>
        <v>PC65Asha WiegeleSouthern Hills Serenity</v>
      </c>
      <c r="B32" s="3" t="s">
        <v>138</v>
      </c>
      <c r="C32">
        <v>31</v>
      </c>
      <c r="D32" t="s">
        <v>320</v>
      </c>
      <c r="E32" t="s">
        <v>321</v>
      </c>
      <c r="F32">
        <v>42.4</v>
      </c>
      <c r="H32">
        <v>60</v>
      </c>
      <c r="J32" t="s">
        <v>317</v>
      </c>
      <c r="K32">
        <v>102.4</v>
      </c>
      <c r="L32" t="s">
        <v>441</v>
      </c>
      <c r="N32">
        <v>10</v>
      </c>
      <c r="O32" s="84">
        <f t="shared" si="1"/>
        <v>1</v>
      </c>
    </row>
    <row r="33" spans="1:15" ht="15" x14ac:dyDescent="0.2">
      <c r="A33" s="62" t="str">
        <f t="shared" si="0"/>
        <v>PC65Isabella Day SwainCanterbury Robison</v>
      </c>
      <c r="B33" s="3" t="s">
        <v>138</v>
      </c>
      <c r="C33">
        <v>32</v>
      </c>
      <c r="D33" t="s">
        <v>1369</v>
      </c>
      <c r="E33" t="s">
        <v>1376</v>
      </c>
      <c r="F33">
        <v>35.799999999999997</v>
      </c>
      <c r="H33">
        <v>40.4</v>
      </c>
      <c r="J33" t="s">
        <v>317</v>
      </c>
      <c r="K33">
        <v>76.2</v>
      </c>
      <c r="L33" t="s">
        <v>437</v>
      </c>
      <c r="N33">
        <v>8</v>
      </c>
      <c r="O33" s="84">
        <f t="shared" si="1"/>
        <v>1</v>
      </c>
    </row>
    <row r="34" spans="1:15" ht="15" x14ac:dyDescent="0.2">
      <c r="A34" s="62" t="str">
        <f t="shared" si="0"/>
        <v>PC65Taiah CurtisEydis</v>
      </c>
      <c r="B34" s="3" t="s">
        <v>138</v>
      </c>
      <c r="C34">
        <v>33</v>
      </c>
      <c r="D34" t="s">
        <v>322</v>
      </c>
      <c r="E34" s="3" t="s">
        <v>1851</v>
      </c>
      <c r="F34">
        <v>38.6</v>
      </c>
      <c r="H34">
        <v>3.6</v>
      </c>
      <c r="J34" t="s">
        <v>317</v>
      </c>
      <c r="K34">
        <v>42.2</v>
      </c>
      <c r="L34" t="s">
        <v>422</v>
      </c>
      <c r="N34">
        <v>2</v>
      </c>
      <c r="O34" s="84">
        <f t="shared" si="1"/>
        <v>6</v>
      </c>
    </row>
    <row r="35" spans="1:15" ht="15" x14ac:dyDescent="0.2">
      <c r="A35" s="62" t="str">
        <f t="shared" si="0"/>
        <v>PC65Tessa EwingRide Island</v>
      </c>
      <c r="B35" s="3" t="s">
        <v>138</v>
      </c>
      <c r="C35">
        <v>34</v>
      </c>
      <c r="D35" t="s">
        <v>349</v>
      </c>
      <c r="E35" s="3" t="s">
        <v>1861</v>
      </c>
      <c r="F35">
        <v>45</v>
      </c>
      <c r="H35">
        <v>19.600000000000001</v>
      </c>
      <c r="J35" t="s">
        <v>317</v>
      </c>
      <c r="K35">
        <v>64.599999999999994</v>
      </c>
      <c r="L35" t="s">
        <v>430</v>
      </c>
      <c r="N35">
        <v>5</v>
      </c>
      <c r="O35" s="84">
        <f t="shared" si="1"/>
        <v>3</v>
      </c>
    </row>
    <row r="36" spans="1:15" ht="15" x14ac:dyDescent="0.2">
      <c r="A36" s="62" t="str">
        <f t="shared" si="0"/>
        <v>PC65Julia KershawMarglyn Con Brio</v>
      </c>
      <c r="B36" s="3" t="s">
        <v>138</v>
      </c>
      <c r="C36">
        <v>36</v>
      </c>
      <c r="D36" t="s">
        <v>1371</v>
      </c>
      <c r="E36" t="s">
        <v>1370</v>
      </c>
      <c r="F36">
        <v>39.799999999999997</v>
      </c>
      <c r="H36">
        <v>1.6</v>
      </c>
      <c r="J36" t="s">
        <v>317</v>
      </c>
      <c r="K36">
        <v>41.4</v>
      </c>
      <c r="L36" t="s">
        <v>419</v>
      </c>
      <c r="N36">
        <v>1</v>
      </c>
      <c r="O36" s="84">
        <f t="shared" si="1"/>
        <v>7</v>
      </c>
    </row>
    <row r="37" spans="1:15" ht="15" x14ac:dyDescent="0.2">
      <c r="A37" s="62" t="str">
        <f t="shared" ref="A37:A68" si="2">CONCATENATE(B37,D37,E37)</f>
        <v>PC65Mackenzie WallrodtRoman Gift</v>
      </c>
      <c r="B37" s="3" t="s">
        <v>138</v>
      </c>
      <c r="C37">
        <v>38</v>
      </c>
      <c r="D37" t="s">
        <v>212</v>
      </c>
      <c r="E37" t="s">
        <v>213</v>
      </c>
      <c r="F37">
        <v>43.2</v>
      </c>
      <c r="H37">
        <v>2</v>
      </c>
      <c r="J37">
        <v>20.399999999999999</v>
      </c>
      <c r="K37">
        <v>65.599999999999994</v>
      </c>
      <c r="L37" t="s">
        <v>431</v>
      </c>
      <c r="N37">
        <v>6</v>
      </c>
      <c r="O37" s="84">
        <f t="shared" ref="O37:O68" si="3">IF(N37=1,7,IF(N37=2,6,IF(N37=3,5,IF(N37=4,4,IF(N37=5,3,IF(N37=6,2,IF(N37&gt;=6,1,0)))))))</f>
        <v>2</v>
      </c>
    </row>
    <row r="38" spans="1:15" ht="15" x14ac:dyDescent="0.2">
      <c r="A38" s="62" t="str">
        <f t="shared" si="2"/>
        <v>PC65Hannah SteinhoffWillowie Wild Child</v>
      </c>
      <c r="B38" s="3" t="s">
        <v>138</v>
      </c>
      <c r="C38">
        <v>40</v>
      </c>
      <c r="D38" t="s">
        <v>316</v>
      </c>
      <c r="E38" t="s">
        <v>342</v>
      </c>
      <c r="F38">
        <v>41.2</v>
      </c>
      <c r="H38">
        <v>1.2</v>
      </c>
      <c r="J38" t="s">
        <v>317</v>
      </c>
      <c r="K38">
        <v>42.4</v>
      </c>
      <c r="L38" t="s">
        <v>424</v>
      </c>
      <c r="N38">
        <v>3</v>
      </c>
      <c r="O38" s="84">
        <f t="shared" si="3"/>
        <v>5</v>
      </c>
    </row>
    <row r="39" spans="1:15" ht="15" x14ac:dyDescent="0.2">
      <c r="A39" s="62" t="str">
        <f t="shared" si="2"/>
        <v>PC65Jamilla RadysMoney For Ransome</v>
      </c>
      <c r="B39" s="3" t="s">
        <v>138</v>
      </c>
      <c r="C39">
        <v>41</v>
      </c>
      <c r="D39" t="s">
        <v>324</v>
      </c>
      <c r="E39" s="3" t="s">
        <v>325</v>
      </c>
      <c r="F39">
        <v>43.2</v>
      </c>
      <c r="H39">
        <v>48.8</v>
      </c>
      <c r="J39">
        <v>5.2</v>
      </c>
      <c r="K39">
        <v>97.2</v>
      </c>
      <c r="L39" t="s">
        <v>438</v>
      </c>
      <c r="N39">
        <v>9</v>
      </c>
      <c r="O39" s="84">
        <f t="shared" si="3"/>
        <v>1</v>
      </c>
    </row>
    <row r="40" spans="1:15" ht="15" x14ac:dyDescent="0.2">
      <c r="A40" s="62" t="str">
        <f t="shared" si="2"/>
        <v>PC65Zara BickfordTrapalanda Downs Indira</v>
      </c>
      <c r="B40" s="3" t="s">
        <v>138</v>
      </c>
      <c r="C40">
        <v>42</v>
      </c>
      <c r="D40" t="s">
        <v>1375</v>
      </c>
      <c r="E40" t="s">
        <v>1374</v>
      </c>
      <c r="F40">
        <v>42.4</v>
      </c>
      <c r="H40">
        <v>28</v>
      </c>
      <c r="J40" t="s">
        <v>317</v>
      </c>
      <c r="K40">
        <v>70.400000000000006</v>
      </c>
      <c r="L40" t="s">
        <v>434</v>
      </c>
      <c r="N40">
        <v>7</v>
      </c>
      <c r="O40" s="84">
        <f t="shared" si="3"/>
        <v>1</v>
      </c>
    </row>
    <row r="41" spans="1:15" ht="15" x14ac:dyDescent="0.2">
      <c r="A41" s="62" t="str">
        <f t="shared" si="2"/>
        <v>PC65Holly RadysAntipodean Wish</v>
      </c>
      <c r="B41" s="3" t="s">
        <v>138</v>
      </c>
      <c r="C41">
        <v>43</v>
      </c>
      <c r="D41" t="s">
        <v>1373</v>
      </c>
      <c r="E41" t="s">
        <v>1372</v>
      </c>
      <c r="F41">
        <v>46.6</v>
      </c>
      <c r="H41" t="s">
        <v>317</v>
      </c>
      <c r="J41">
        <v>4</v>
      </c>
      <c r="K41">
        <v>50.6</v>
      </c>
      <c r="L41" t="s">
        <v>426</v>
      </c>
      <c r="N41">
        <v>4</v>
      </c>
      <c r="O41" s="84">
        <f t="shared" si="3"/>
        <v>4</v>
      </c>
    </row>
    <row r="42" spans="1:15" ht="15" x14ac:dyDescent="0.2">
      <c r="A42" s="62" t="str">
        <f t="shared" si="2"/>
        <v>PC65Georgia O'MearaEverasready</v>
      </c>
      <c r="B42" s="3" t="s">
        <v>138</v>
      </c>
      <c r="C42">
        <v>44</v>
      </c>
      <c r="D42" t="s">
        <v>1363</v>
      </c>
      <c r="E42" s="3" t="s">
        <v>1538</v>
      </c>
      <c r="F42">
        <v>44</v>
      </c>
      <c r="H42" t="s">
        <v>328</v>
      </c>
      <c r="J42">
        <v>4</v>
      </c>
      <c r="O42" s="84">
        <f t="shared" si="3"/>
        <v>0</v>
      </c>
    </row>
    <row r="43" spans="1:15" ht="15" x14ac:dyDescent="0.2">
      <c r="A43" s="62" t="str">
        <f t="shared" si="2"/>
        <v>PC65Isabella Day SwainJoshua Brook La Lola</v>
      </c>
      <c r="B43" s="3" t="s">
        <v>138</v>
      </c>
      <c r="C43">
        <v>45</v>
      </c>
      <c r="D43" t="s">
        <v>1369</v>
      </c>
      <c r="E43" t="s">
        <v>1368</v>
      </c>
      <c r="F43">
        <v>39.799999999999997</v>
      </c>
      <c r="H43">
        <v>66</v>
      </c>
      <c r="J43">
        <v>8</v>
      </c>
      <c r="K43">
        <v>113.8</v>
      </c>
      <c r="L43" t="s">
        <v>444</v>
      </c>
      <c r="N43">
        <v>11</v>
      </c>
      <c r="O43" s="84">
        <f t="shared" si="3"/>
        <v>1</v>
      </c>
    </row>
    <row r="44" spans="1:15" ht="15" x14ac:dyDescent="0.2">
      <c r="A44" s="62" t="str">
        <f t="shared" si="2"/>
        <v>PC65Sienna OwensBarcelona Bay</v>
      </c>
      <c r="B44" s="3" t="s">
        <v>138</v>
      </c>
      <c r="C44">
        <v>46</v>
      </c>
      <c r="D44" t="s">
        <v>1378</v>
      </c>
      <c r="E44" t="s">
        <v>1377</v>
      </c>
      <c r="F44">
        <v>45.6</v>
      </c>
      <c r="H44" t="s">
        <v>328</v>
      </c>
      <c r="J44">
        <v>18</v>
      </c>
      <c r="O44" s="84">
        <f t="shared" si="3"/>
        <v>0</v>
      </c>
    </row>
    <row r="45" spans="1:15" ht="15" x14ac:dyDescent="0.2">
      <c r="A45" s="62" t="str">
        <f t="shared" si="2"/>
        <v>PC65Matilda SteinhoffNascent</v>
      </c>
      <c r="B45" s="3" t="s">
        <v>138</v>
      </c>
      <c r="C45">
        <v>47</v>
      </c>
      <c r="D45" t="s">
        <v>333</v>
      </c>
      <c r="E45" t="s">
        <v>1379</v>
      </c>
      <c r="F45">
        <v>44</v>
      </c>
      <c r="H45">
        <v>0.8</v>
      </c>
      <c r="J45" t="s">
        <v>317</v>
      </c>
      <c r="K45">
        <v>44.8</v>
      </c>
      <c r="L45" t="s">
        <v>422</v>
      </c>
      <c r="N45">
        <v>2</v>
      </c>
      <c r="O45" s="84">
        <f t="shared" si="3"/>
        <v>6</v>
      </c>
    </row>
    <row r="46" spans="1:15" ht="15" x14ac:dyDescent="0.2">
      <c r="A46" s="62" t="str">
        <f t="shared" si="2"/>
        <v>PC65Josie FeltonSilkwood Golden Ties</v>
      </c>
      <c r="B46" s="3" t="s">
        <v>138</v>
      </c>
      <c r="C46">
        <v>48</v>
      </c>
      <c r="D46" t="s">
        <v>903</v>
      </c>
      <c r="E46" t="s">
        <v>904</v>
      </c>
      <c r="F46">
        <v>40.6</v>
      </c>
      <c r="H46">
        <v>20</v>
      </c>
      <c r="J46" t="s">
        <v>317</v>
      </c>
      <c r="K46">
        <v>60.6</v>
      </c>
      <c r="L46" t="s">
        <v>426</v>
      </c>
      <c r="N46">
        <v>4</v>
      </c>
      <c r="O46" s="84">
        <f t="shared" si="3"/>
        <v>4</v>
      </c>
    </row>
    <row r="47" spans="1:15" ht="15" x14ac:dyDescent="0.2">
      <c r="A47" s="62" t="str">
        <f t="shared" si="2"/>
        <v>PC65Ava LionettiWestwood Diamondz</v>
      </c>
      <c r="B47" s="3" t="s">
        <v>138</v>
      </c>
      <c r="C47">
        <v>49</v>
      </c>
      <c r="D47" t="s">
        <v>1381</v>
      </c>
      <c r="E47" s="3" t="s">
        <v>1862</v>
      </c>
      <c r="F47">
        <v>42</v>
      </c>
      <c r="H47">
        <v>25.2</v>
      </c>
      <c r="J47">
        <v>8.8000000000000007</v>
      </c>
      <c r="K47">
        <v>76</v>
      </c>
      <c r="L47" t="s">
        <v>430</v>
      </c>
      <c r="N47">
        <v>5</v>
      </c>
      <c r="O47" s="84">
        <f t="shared" si="3"/>
        <v>3</v>
      </c>
    </row>
    <row r="48" spans="1:15" ht="15" x14ac:dyDescent="0.2">
      <c r="A48" s="62" t="str">
        <f t="shared" si="2"/>
        <v>PC65Addison MoirBeelo Bi Thorpedo</v>
      </c>
      <c r="B48" s="3" t="s">
        <v>138</v>
      </c>
      <c r="C48">
        <v>50</v>
      </c>
      <c r="D48" t="s">
        <v>1383</v>
      </c>
      <c r="E48" t="s">
        <v>1382</v>
      </c>
      <c r="F48">
        <v>41.6</v>
      </c>
      <c r="H48">
        <v>38</v>
      </c>
      <c r="J48" t="s">
        <v>317</v>
      </c>
      <c r="K48">
        <v>79.599999999999994</v>
      </c>
      <c r="L48" t="s">
        <v>431</v>
      </c>
      <c r="N48">
        <v>6</v>
      </c>
      <c r="O48" s="84">
        <f t="shared" si="3"/>
        <v>2</v>
      </c>
    </row>
    <row r="49" spans="1:15" ht="15" x14ac:dyDescent="0.2">
      <c r="A49" s="62" t="str">
        <f t="shared" si="2"/>
        <v>PC65Kirby BrooksThorne Park Broadway</v>
      </c>
      <c r="B49" s="3" t="s">
        <v>138</v>
      </c>
      <c r="C49">
        <v>51</v>
      </c>
      <c r="D49" t="s">
        <v>651</v>
      </c>
      <c r="E49" t="s">
        <v>190</v>
      </c>
      <c r="F49">
        <v>34.6</v>
      </c>
      <c r="H49" t="s">
        <v>317</v>
      </c>
      <c r="J49" t="s">
        <v>317</v>
      </c>
      <c r="K49">
        <v>34.6</v>
      </c>
      <c r="L49" t="s">
        <v>419</v>
      </c>
      <c r="N49">
        <v>1</v>
      </c>
      <c r="O49" s="84">
        <f t="shared" si="3"/>
        <v>7</v>
      </c>
    </row>
    <row r="50" spans="1:15" ht="15" x14ac:dyDescent="0.2">
      <c r="A50" s="62" t="str">
        <f t="shared" si="2"/>
        <v>PC65Maddison ManoliniFinal Cut</v>
      </c>
      <c r="B50" s="3" t="s">
        <v>138</v>
      </c>
      <c r="C50">
        <v>52</v>
      </c>
      <c r="D50" t="s">
        <v>1380</v>
      </c>
      <c r="E50" s="3" t="s">
        <v>1863</v>
      </c>
      <c r="F50">
        <v>26.4</v>
      </c>
      <c r="H50" t="s">
        <v>317</v>
      </c>
      <c r="J50">
        <v>28.8</v>
      </c>
      <c r="K50">
        <v>55.2</v>
      </c>
      <c r="L50" t="s">
        <v>424</v>
      </c>
      <c r="N50">
        <v>3</v>
      </c>
      <c r="O50" s="84">
        <f t="shared" si="3"/>
        <v>5</v>
      </c>
    </row>
    <row r="51" spans="1:15" ht="15" x14ac:dyDescent="0.2">
      <c r="A51" s="62" t="str">
        <f t="shared" si="2"/>
        <v>PC65Zarli CurtisProtectable</v>
      </c>
      <c r="B51" s="3" t="s">
        <v>138</v>
      </c>
      <c r="C51">
        <v>53</v>
      </c>
      <c r="D51" t="s">
        <v>356</v>
      </c>
      <c r="E51" s="3" t="s">
        <v>357</v>
      </c>
      <c r="F51">
        <v>34.6</v>
      </c>
      <c r="H51">
        <v>60</v>
      </c>
      <c r="J51">
        <v>4</v>
      </c>
      <c r="K51">
        <v>98.6</v>
      </c>
      <c r="L51" t="s">
        <v>434</v>
      </c>
      <c r="N51">
        <v>7</v>
      </c>
      <c r="O51" s="84">
        <f t="shared" si="3"/>
        <v>1</v>
      </c>
    </row>
    <row r="52" spans="1:15" ht="15" x14ac:dyDescent="0.2">
      <c r="A52" s="62" t="str">
        <f t="shared" si="2"/>
        <v>PC65Tayah JoyVinnie</v>
      </c>
      <c r="B52" s="3" t="s">
        <v>138</v>
      </c>
      <c r="C52">
        <v>54</v>
      </c>
      <c r="D52" t="s">
        <v>622</v>
      </c>
      <c r="E52" t="s">
        <v>623</v>
      </c>
      <c r="F52">
        <v>43.2</v>
      </c>
      <c r="H52" t="s">
        <v>328</v>
      </c>
      <c r="J52">
        <v>8.8000000000000007</v>
      </c>
      <c r="O52" s="84">
        <f t="shared" si="3"/>
        <v>0</v>
      </c>
    </row>
    <row r="53" spans="1:15" ht="15" x14ac:dyDescent="0.2">
      <c r="A53" s="62" t="str">
        <f t="shared" si="2"/>
        <v>AffiliateRenae WalkerJebel Musa</v>
      </c>
      <c r="B53" s="3" t="s">
        <v>1170</v>
      </c>
      <c r="C53">
        <v>55</v>
      </c>
      <c r="D53" t="s">
        <v>1385</v>
      </c>
      <c r="E53" s="3" t="s">
        <v>1866</v>
      </c>
      <c r="F53">
        <v>37.6</v>
      </c>
      <c r="H53">
        <v>20</v>
      </c>
      <c r="J53" t="s">
        <v>317</v>
      </c>
      <c r="K53">
        <v>57.6</v>
      </c>
      <c r="L53" t="s">
        <v>424</v>
      </c>
      <c r="N53">
        <v>3</v>
      </c>
      <c r="O53" s="84">
        <f t="shared" si="3"/>
        <v>5</v>
      </c>
    </row>
    <row r="54" spans="1:15" ht="15" x14ac:dyDescent="0.2">
      <c r="A54" s="62" t="str">
        <f t="shared" si="2"/>
        <v>AffiliateRebecca GordonApplewood Tia Maria</v>
      </c>
      <c r="B54" s="3" t="s">
        <v>1170</v>
      </c>
      <c r="C54">
        <v>57</v>
      </c>
      <c r="D54" t="s">
        <v>1361</v>
      </c>
      <c r="E54" t="s">
        <v>1384</v>
      </c>
      <c r="F54">
        <v>38.6</v>
      </c>
      <c r="H54">
        <v>0.8</v>
      </c>
      <c r="J54" t="s">
        <v>317</v>
      </c>
      <c r="K54">
        <v>39.4</v>
      </c>
      <c r="L54" t="s">
        <v>422</v>
      </c>
      <c r="N54">
        <v>2</v>
      </c>
      <c r="O54" s="84">
        <f t="shared" si="3"/>
        <v>6</v>
      </c>
    </row>
    <row r="55" spans="1:15" ht="15" x14ac:dyDescent="0.2">
      <c r="A55" s="62" t="str">
        <f t="shared" si="2"/>
        <v>AffiliateBen GalvinCentralize</v>
      </c>
      <c r="B55" s="3" t="s">
        <v>1170</v>
      </c>
      <c r="C55">
        <v>58</v>
      </c>
      <c r="D55" t="s">
        <v>1357</v>
      </c>
      <c r="E55" s="3" t="s">
        <v>1867</v>
      </c>
      <c r="F55">
        <v>31.8</v>
      </c>
      <c r="H55" t="s">
        <v>317</v>
      </c>
      <c r="J55">
        <v>1.2</v>
      </c>
      <c r="K55">
        <v>33</v>
      </c>
      <c r="L55" t="s">
        <v>419</v>
      </c>
      <c r="N55">
        <v>1</v>
      </c>
      <c r="O55" s="84">
        <f t="shared" si="3"/>
        <v>7</v>
      </c>
    </row>
    <row r="56" spans="1:15" ht="15" x14ac:dyDescent="0.2">
      <c r="A56" s="62" t="str">
        <f t="shared" si="2"/>
        <v>PC45Mikayla OwensBolero Burning Secret</v>
      </c>
      <c r="B56" s="3" t="s">
        <v>246</v>
      </c>
      <c r="C56">
        <v>59</v>
      </c>
      <c r="D56" t="s">
        <v>1389</v>
      </c>
      <c r="E56" t="s">
        <v>1388</v>
      </c>
      <c r="F56">
        <v>47</v>
      </c>
      <c r="H56" t="s">
        <v>328</v>
      </c>
      <c r="J56" t="s">
        <v>317</v>
      </c>
      <c r="O56" s="84">
        <f t="shared" si="3"/>
        <v>0</v>
      </c>
    </row>
    <row r="57" spans="1:15" ht="15" x14ac:dyDescent="0.2">
      <c r="A57" s="62" t="str">
        <f t="shared" si="2"/>
        <v>PC45Caitlyn PodolskiWoodstock Diamon</v>
      </c>
      <c r="B57" s="3" t="s">
        <v>246</v>
      </c>
      <c r="C57">
        <v>60</v>
      </c>
      <c r="D57" t="s">
        <v>1394</v>
      </c>
      <c r="E57" t="s">
        <v>1393</v>
      </c>
      <c r="F57">
        <v>40.6</v>
      </c>
      <c r="H57">
        <v>97.2</v>
      </c>
      <c r="J57" t="s">
        <v>317</v>
      </c>
      <c r="K57">
        <v>137.80000000000001</v>
      </c>
      <c r="L57" t="s">
        <v>426</v>
      </c>
      <c r="N57">
        <v>4</v>
      </c>
      <c r="O57" s="84">
        <f t="shared" si="3"/>
        <v>4</v>
      </c>
    </row>
    <row r="58" spans="1:15" ht="15" x14ac:dyDescent="0.2">
      <c r="A58" s="62" t="str">
        <f t="shared" si="2"/>
        <v>PC45Ellysha HalePeacemaker Alice Ross King</v>
      </c>
      <c r="B58" s="3" t="s">
        <v>246</v>
      </c>
      <c r="C58">
        <v>61</v>
      </c>
      <c r="D58" t="s">
        <v>1387</v>
      </c>
      <c r="E58" t="s">
        <v>1386</v>
      </c>
      <c r="F58">
        <v>41.4</v>
      </c>
      <c r="H58" t="s">
        <v>328</v>
      </c>
      <c r="J58">
        <v>11.2</v>
      </c>
      <c r="O58" s="84">
        <f t="shared" si="3"/>
        <v>0</v>
      </c>
    </row>
    <row r="59" spans="1:15" ht="15" x14ac:dyDescent="0.2">
      <c r="A59" s="62" t="str">
        <f t="shared" si="2"/>
        <v>PC45Cj HillCruiser</v>
      </c>
      <c r="B59" s="3" t="s">
        <v>246</v>
      </c>
      <c r="C59">
        <v>62</v>
      </c>
      <c r="D59" t="s">
        <v>1390</v>
      </c>
      <c r="E59" s="3" t="s">
        <v>1865</v>
      </c>
      <c r="F59">
        <v>41.6</v>
      </c>
      <c r="H59">
        <v>11.2</v>
      </c>
      <c r="J59" t="s">
        <v>317</v>
      </c>
      <c r="K59">
        <v>52.8</v>
      </c>
      <c r="L59" t="s">
        <v>419</v>
      </c>
      <c r="N59">
        <v>1</v>
      </c>
      <c r="O59" s="84">
        <f t="shared" si="3"/>
        <v>7</v>
      </c>
    </row>
    <row r="60" spans="1:15" ht="15" x14ac:dyDescent="0.2">
      <c r="A60" s="62" t="str">
        <f t="shared" si="2"/>
        <v>PC45Dixie WyattMavrick</v>
      </c>
      <c r="B60" s="3" t="s">
        <v>246</v>
      </c>
      <c r="C60">
        <v>63</v>
      </c>
      <c r="D60" t="s">
        <v>1392</v>
      </c>
      <c r="E60" t="s">
        <v>1391</v>
      </c>
      <c r="F60">
        <v>45.6</v>
      </c>
      <c r="H60">
        <v>26.8</v>
      </c>
      <c r="J60" t="s">
        <v>317</v>
      </c>
      <c r="K60">
        <v>72.400000000000006</v>
      </c>
      <c r="L60" t="s">
        <v>424</v>
      </c>
      <c r="N60">
        <v>3</v>
      </c>
      <c r="O60" s="84">
        <f t="shared" si="3"/>
        <v>5</v>
      </c>
    </row>
    <row r="61" spans="1:15" ht="15" x14ac:dyDescent="0.2">
      <c r="A61" s="62" t="str">
        <f t="shared" si="2"/>
        <v>PC45Taiah CurtisKismet Park Jazz Singer</v>
      </c>
      <c r="B61" s="3" t="s">
        <v>246</v>
      </c>
      <c r="C61">
        <v>64</v>
      </c>
      <c r="D61" t="s">
        <v>322</v>
      </c>
      <c r="E61" t="s">
        <v>323</v>
      </c>
      <c r="F61">
        <v>40</v>
      </c>
      <c r="H61">
        <v>20</v>
      </c>
      <c r="J61" t="s">
        <v>317</v>
      </c>
      <c r="K61">
        <v>60</v>
      </c>
      <c r="L61" t="s">
        <v>422</v>
      </c>
      <c r="N61">
        <v>2</v>
      </c>
      <c r="O61" s="84">
        <f t="shared" si="3"/>
        <v>6</v>
      </c>
    </row>
    <row r="62" spans="1:15" ht="15" x14ac:dyDescent="0.2">
      <c r="A62" s="62" t="str">
        <f t="shared" si="2"/>
        <v>AffiliateKasey ManoliniPowderbark Calvin Klein</v>
      </c>
      <c r="B62" s="3" t="s">
        <v>1170</v>
      </c>
      <c r="C62">
        <v>65</v>
      </c>
      <c r="D62" t="s">
        <v>1397</v>
      </c>
      <c r="E62" t="s">
        <v>1396</v>
      </c>
      <c r="F62">
        <v>38</v>
      </c>
      <c r="H62">
        <v>108.4</v>
      </c>
      <c r="J62" t="s">
        <v>317</v>
      </c>
      <c r="K62">
        <v>146.4</v>
      </c>
      <c r="L62" t="s">
        <v>422</v>
      </c>
      <c r="N62">
        <v>2</v>
      </c>
      <c r="O62" s="84">
        <f t="shared" si="3"/>
        <v>6</v>
      </c>
    </row>
    <row r="63" spans="1:15" ht="15" x14ac:dyDescent="0.2">
      <c r="A63" s="62" t="str">
        <f t="shared" si="2"/>
        <v>AffiliateTaye MacLeodEnemy Lines</v>
      </c>
      <c r="B63" s="3" t="s">
        <v>1170</v>
      </c>
      <c r="C63">
        <v>66</v>
      </c>
      <c r="D63" t="s">
        <v>1395</v>
      </c>
      <c r="E63" s="3" t="s">
        <v>1864</v>
      </c>
      <c r="F63">
        <v>43.6</v>
      </c>
      <c r="H63">
        <v>50</v>
      </c>
      <c r="J63" t="s">
        <v>317</v>
      </c>
      <c r="K63">
        <v>93.6</v>
      </c>
      <c r="L63" t="s">
        <v>419</v>
      </c>
      <c r="N63">
        <v>1</v>
      </c>
      <c r="O63" s="84">
        <f t="shared" si="3"/>
        <v>7</v>
      </c>
    </row>
    <row r="64" spans="1:15" ht="15" x14ac:dyDescent="0.2">
      <c r="A64" s="62" t="str">
        <f t="shared" si="2"/>
        <v/>
      </c>
      <c r="B64" s="3"/>
      <c r="O64" s="84">
        <f t="shared" si="3"/>
        <v>0</v>
      </c>
    </row>
    <row r="65" spans="1:15" ht="15" x14ac:dyDescent="0.2">
      <c r="A65" s="62" t="str">
        <f t="shared" si="2"/>
        <v/>
      </c>
      <c r="O65" s="84">
        <f t="shared" si="3"/>
        <v>0</v>
      </c>
    </row>
    <row r="66" spans="1:15" ht="15" x14ac:dyDescent="0.2">
      <c r="A66" s="62" t="str">
        <f t="shared" si="2"/>
        <v/>
      </c>
      <c r="O66" s="84">
        <f t="shared" si="3"/>
        <v>0</v>
      </c>
    </row>
    <row r="67" spans="1:15" ht="15" x14ac:dyDescent="0.2">
      <c r="A67" s="62" t="str">
        <f t="shared" si="2"/>
        <v/>
      </c>
      <c r="O67" s="84">
        <f t="shared" si="3"/>
        <v>0</v>
      </c>
    </row>
    <row r="68" spans="1:15" ht="15" x14ac:dyDescent="0.2">
      <c r="A68" s="62" t="str">
        <f t="shared" si="2"/>
        <v/>
      </c>
      <c r="B68" s="3"/>
      <c r="O68" s="84">
        <f t="shared" si="3"/>
        <v>0</v>
      </c>
    </row>
    <row r="69" spans="1:15" ht="15" x14ac:dyDescent="0.2">
      <c r="A69" s="62" t="str">
        <f t="shared" ref="A69:A100" si="4">CONCATENATE(B69,D69,E69)</f>
        <v/>
      </c>
      <c r="O69" s="84">
        <f t="shared" ref="O69:O100" si="5">IF(N69=1,7,IF(N69=2,6,IF(N69=3,5,IF(N69=4,4,IF(N69=5,3,IF(N69=6,2,IF(N69&gt;=6,1,0)))))))</f>
        <v>0</v>
      </c>
    </row>
    <row r="70" spans="1:15" ht="15" x14ac:dyDescent="0.2">
      <c r="A70" s="62" t="str">
        <f t="shared" si="4"/>
        <v/>
      </c>
      <c r="O70" s="84">
        <f t="shared" si="5"/>
        <v>0</v>
      </c>
    </row>
    <row r="71" spans="1:15" ht="15" x14ac:dyDescent="0.2">
      <c r="A71" s="62" t="str">
        <f t="shared" si="4"/>
        <v/>
      </c>
      <c r="O71" s="84">
        <f t="shared" si="5"/>
        <v>0</v>
      </c>
    </row>
    <row r="72" spans="1:15" ht="15" x14ac:dyDescent="0.2">
      <c r="A72" s="62" t="str">
        <f t="shared" si="4"/>
        <v/>
      </c>
      <c r="O72" s="84">
        <f t="shared" si="5"/>
        <v>0</v>
      </c>
    </row>
    <row r="73" spans="1:15" ht="15" x14ac:dyDescent="0.2">
      <c r="A73" s="62" t="str">
        <f t="shared" si="4"/>
        <v/>
      </c>
      <c r="O73" s="84">
        <f t="shared" si="5"/>
        <v>0</v>
      </c>
    </row>
    <row r="74" spans="1:15" ht="15" x14ac:dyDescent="0.2">
      <c r="A74" s="62" t="str">
        <f t="shared" si="4"/>
        <v/>
      </c>
      <c r="O74" s="84">
        <f t="shared" si="5"/>
        <v>0</v>
      </c>
    </row>
    <row r="75" spans="1:15" ht="15" x14ac:dyDescent="0.2">
      <c r="A75" s="62" t="str">
        <f t="shared" si="4"/>
        <v/>
      </c>
      <c r="O75" s="84">
        <f t="shared" si="5"/>
        <v>0</v>
      </c>
    </row>
    <row r="76" spans="1:15" ht="15" x14ac:dyDescent="0.2">
      <c r="A76" s="62" t="str">
        <f t="shared" si="4"/>
        <v/>
      </c>
      <c r="O76" s="84">
        <f t="shared" si="5"/>
        <v>0</v>
      </c>
    </row>
    <row r="77" spans="1:15" ht="15" x14ac:dyDescent="0.2">
      <c r="A77" s="62" t="str">
        <f t="shared" si="4"/>
        <v/>
      </c>
      <c r="O77" s="84">
        <f t="shared" si="5"/>
        <v>0</v>
      </c>
    </row>
    <row r="78" spans="1:15" ht="15" x14ac:dyDescent="0.2">
      <c r="A78" s="62" t="str">
        <f t="shared" si="4"/>
        <v/>
      </c>
      <c r="O78" s="84">
        <f t="shared" si="5"/>
        <v>0</v>
      </c>
    </row>
    <row r="79" spans="1:15" ht="15" x14ac:dyDescent="0.2">
      <c r="A79" s="62" t="str">
        <f t="shared" si="4"/>
        <v/>
      </c>
      <c r="O79" s="84">
        <f t="shared" si="5"/>
        <v>0</v>
      </c>
    </row>
    <row r="80" spans="1:15" ht="15" x14ac:dyDescent="0.2">
      <c r="A80" s="62" t="str">
        <f t="shared" si="4"/>
        <v/>
      </c>
      <c r="O80" s="84">
        <f t="shared" si="5"/>
        <v>0</v>
      </c>
    </row>
    <row r="81" spans="1:15" ht="15" x14ac:dyDescent="0.2">
      <c r="A81" s="62" t="str">
        <f t="shared" si="4"/>
        <v/>
      </c>
      <c r="O81" s="84">
        <f t="shared" si="5"/>
        <v>0</v>
      </c>
    </row>
    <row r="82" spans="1:15" ht="15" x14ac:dyDescent="0.2">
      <c r="A82" s="62" t="str">
        <f t="shared" si="4"/>
        <v/>
      </c>
      <c r="O82" s="84">
        <f t="shared" si="5"/>
        <v>0</v>
      </c>
    </row>
    <row r="83" spans="1:15" ht="15" x14ac:dyDescent="0.2">
      <c r="A83" s="62" t="str">
        <f t="shared" si="4"/>
        <v/>
      </c>
      <c r="O83" s="84">
        <f t="shared" si="5"/>
        <v>0</v>
      </c>
    </row>
    <row r="84" spans="1:15" ht="15" x14ac:dyDescent="0.2">
      <c r="A84" s="62" t="str">
        <f t="shared" si="4"/>
        <v/>
      </c>
      <c r="O84" s="84">
        <f t="shared" si="5"/>
        <v>0</v>
      </c>
    </row>
    <row r="85" spans="1:15" ht="15" x14ac:dyDescent="0.2">
      <c r="A85" s="62" t="str">
        <f t="shared" si="4"/>
        <v/>
      </c>
      <c r="O85" s="84">
        <f t="shared" si="5"/>
        <v>0</v>
      </c>
    </row>
    <row r="86" spans="1:15" ht="15" x14ac:dyDescent="0.2">
      <c r="A86" s="62" t="str">
        <f t="shared" si="4"/>
        <v/>
      </c>
      <c r="O86" s="84">
        <f t="shared" si="5"/>
        <v>0</v>
      </c>
    </row>
    <row r="87" spans="1:15" ht="15" x14ac:dyDescent="0.2">
      <c r="A87" s="62" t="str">
        <f t="shared" si="4"/>
        <v/>
      </c>
      <c r="O87" s="84">
        <f t="shared" si="5"/>
        <v>0</v>
      </c>
    </row>
    <row r="88" spans="1:15" ht="15" x14ac:dyDescent="0.2">
      <c r="A88" s="62" t="str">
        <f t="shared" si="4"/>
        <v/>
      </c>
      <c r="O88" s="84">
        <f t="shared" si="5"/>
        <v>0</v>
      </c>
    </row>
    <row r="89" spans="1:15" ht="15" x14ac:dyDescent="0.2">
      <c r="A89" s="62" t="str">
        <f t="shared" si="4"/>
        <v/>
      </c>
      <c r="O89" s="84">
        <f t="shared" si="5"/>
        <v>0</v>
      </c>
    </row>
    <row r="90" spans="1:15" ht="15" x14ac:dyDescent="0.2">
      <c r="A90" s="62" t="str">
        <f t="shared" si="4"/>
        <v/>
      </c>
      <c r="O90" s="84">
        <f t="shared" si="5"/>
        <v>0</v>
      </c>
    </row>
    <row r="91" spans="1:15" ht="15" x14ac:dyDescent="0.2">
      <c r="A91" s="62" t="str">
        <f t="shared" si="4"/>
        <v/>
      </c>
      <c r="O91" s="84">
        <f t="shared" si="5"/>
        <v>0</v>
      </c>
    </row>
    <row r="92" spans="1:15" ht="15" x14ac:dyDescent="0.2">
      <c r="A92" s="62" t="str">
        <f t="shared" si="4"/>
        <v/>
      </c>
      <c r="O92" s="84">
        <f t="shared" si="5"/>
        <v>0</v>
      </c>
    </row>
    <row r="93" spans="1:15" ht="15" x14ac:dyDescent="0.2">
      <c r="A93" s="62" t="str">
        <f t="shared" si="4"/>
        <v/>
      </c>
      <c r="O93" s="84">
        <f t="shared" si="5"/>
        <v>0</v>
      </c>
    </row>
    <row r="94" spans="1:15" ht="15" x14ac:dyDescent="0.2">
      <c r="A94" s="62" t="str">
        <f t="shared" si="4"/>
        <v/>
      </c>
      <c r="O94" s="84">
        <f t="shared" si="5"/>
        <v>0</v>
      </c>
    </row>
    <row r="95" spans="1:15" ht="15" x14ac:dyDescent="0.2">
      <c r="A95" s="62" t="str">
        <f t="shared" si="4"/>
        <v/>
      </c>
      <c r="O95" s="84">
        <f t="shared" si="5"/>
        <v>0</v>
      </c>
    </row>
    <row r="96" spans="1:15" ht="15" x14ac:dyDescent="0.2">
      <c r="A96" s="62" t="str">
        <f t="shared" si="4"/>
        <v/>
      </c>
      <c r="O96" s="84">
        <f t="shared" si="5"/>
        <v>0</v>
      </c>
    </row>
    <row r="97" spans="1:15" ht="15" x14ac:dyDescent="0.2">
      <c r="A97" s="62" t="str">
        <f t="shared" si="4"/>
        <v/>
      </c>
      <c r="O97" s="84">
        <f t="shared" si="5"/>
        <v>0</v>
      </c>
    </row>
    <row r="98" spans="1:15" ht="15" x14ac:dyDescent="0.2">
      <c r="A98" s="62" t="str">
        <f t="shared" si="4"/>
        <v/>
      </c>
      <c r="O98" s="84">
        <f t="shared" si="5"/>
        <v>0</v>
      </c>
    </row>
    <row r="99" spans="1:15" ht="15" x14ac:dyDescent="0.2">
      <c r="A99" s="62" t="str">
        <f t="shared" si="4"/>
        <v/>
      </c>
      <c r="O99" s="84">
        <f t="shared" si="5"/>
        <v>0</v>
      </c>
    </row>
    <row r="100" spans="1:15" ht="15" x14ac:dyDescent="0.2">
      <c r="A100" s="62" t="str">
        <f t="shared" si="4"/>
        <v/>
      </c>
      <c r="O100" s="84">
        <f t="shared" si="5"/>
        <v>0</v>
      </c>
    </row>
    <row r="101" spans="1:15" ht="15" x14ac:dyDescent="0.2">
      <c r="A101" s="62" t="str">
        <f t="shared" ref="A101:A125" si="6">CONCATENATE(B101,D101,E101)</f>
        <v/>
      </c>
      <c r="O101" s="84">
        <f t="shared" ref="O101:O128" si="7">IF(N101=1,7,IF(N101=2,6,IF(N101=3,5,IF(N101=4,4,IF(N101=5,3,IF(N101=6,2,IF(N101&gt;=6,1,0)))))))</f>
        <v>0</v>
      </c>
    </row>
    <row r="102" spans="1:15" ht="15" x14ac:dyDescent="0.2">
      <c r="A102" s="62" t="str">
        <f t="shared" si="6"/>
        <v/>
      </c>
      <c r="O102" s="84">
        <f t="shared" si="7"/>
        <v>0</v>
      </c>
    </row>
    <row r="103" spans="1:15" ht="15" x14ac:dyDescent="0.2">
      <c r="A103" s="62" t="str">
        <f t="shared" si="6"/>
        <v/>
      </c>
      <c r="O103" s="84">
        <f t="shared" si="7"/>
        <v>0</v>
      </c>
    </row>
    <row r="104" spans="1:15" ht="15" x14ac:dyDescent="0.2">
      <c r="A104" s="62" t="str">
        <f t="shared" si="6"/>
        <v/>
      </c>
      <c r="O104" s="84">
        <f t="shared" si="7"/>
        <v>0</v>
      </c>
    </row>
    <row r="105" spans="1:15" ht="15" x14ac:dyDescent="0.2">
      <c r="A105" s="62" t="str">
        <f t="shared" si="6"/>
        <v/>
      </c>
      <c r="O105" s="84">
        <f t="shared" si="7"/>
        <v>0</v>
      </c>
    </row>
    <row r="106" spans="1:15" ht="15" x14ac:dyDescent="0.2">
      <c r="A106" s="62" t="str">
        <f t="shared" si="6"/>
        <v/>
      </c>
      <c r="O106" s="84">
        <f t="shared" si="7"/>
        <v>0</v>
      </c>
    </row>
    <row r="107" spans="1:15" ht="15" x14ac:dyDescent="0.2">
      <c r="A107" s="62" t="str">
        <f t="shared" si="6"/>
        <v/>
      </c>
      <c r="O107" s="84">
        <f t="shared" si="7"/>
        <v>0</v>
      </c>
    </row>
    <row r="108" spans="1:15" ht="15" x14ac:dyDescent="0.2">
      <c r="A108" s="62" t="str">
        <f t="shared" si="6"/>
        <v/>
      </c>
      <c r="O108" s="84">
        <f t="shared" si="7"/>
        <v>0</v>
      </c>
    </row>
    <row r="109" spans="1:15" ht="15" x14ac:dyDescent="0.2">
      <c r="A109" s="62" t="str">
        <f t="shared" si="6"/>
        <v/>
      </c>
      <c r="O109" s="84">
        <f t="shared" si="7"/>
        <v>0</v>
      </c>
    </row>
    <row r="110" spans="1:15" ht="15" x14ac:dyDescent="0.2">
      <c r="A110" s="62" t="str">
        <f t="shared" si="6"/>
        <v/>
      </c>
      <c r="O110" s="84">
        <f t="shared" si="7"/>
        <v>0</v>
      </c>
    </row>
    <row r="111" spans="1:15" ht="15" x14ac:dyDescent="0.2">
      <c r="A111" s="62" t="str">
        <f t="shared" si="6"/>
        <v/>
      </c>
      <c r="O111" s="84">
        <f t="shared" si="7"/>
        <v>0</v>
      </c>
    </row>
    <row r="112" spans="1:15" ht="15" x14ac:dyDescent="0.2">
      <c r="A112" s="62" t="str">
        <f t="shared" si="6"/>
        <v/>
      </c>
      <c r="O112" s="84">
        <f t="shared" si="7"/>
        <v>0</v>
      </c>
    </row>
    <row r="113" spans="1:15" ht="15" x14ac:dyDescent="0.2">
      <c r="A113" s="62" t="str">
        <f t="shared" si="6"/>
        <v/>
      </c>
      <c r="O113" s="84">
        <f t="shared" si="7"/>
        <v>0</v>
      </c>
    </row>
    <row r="114" spans="1:15" ht="15" x14ac:dyDescent="0.2">
      <c r="A114" s="62" t="str">
        <f t="shared" si="6"/>
        <v/>
      </c>
      <c r="O114" s="84">
        <f t="shared" si="7"/>
        <v>0</v>
      </c>
    </row>
    <row r="115" spans="1:15" ht="15" x14ac:dyDescent="0.2">
      <c r="A115" s="62" t="str">
        <f t="shared" si="6"/>
        <v/>
      </c>
      <c r="O115" s="84">
        <f t="shared" si="7"/>
        <v>0</v>
      </c>
    </row>
    <row r="116" spans="1:15" ht="15" x14ac:dyDescent="0.2">
      <c r="A116" s="62" t="str">
        <f t="shared" si="6"/>
        <v/>
      </c>
      <c r="O116" s="84">
        <f t="shared" si="7"/>
        <v>0</v>
      </c>
    </row>
    <row r="117" spans="1:15" ht="15" x14ac:dyDescent="0.2">
      <c r="A117" s="62" t="str">
        <f t="shared" si="6"/>
        <v/>
      </c>
      <c r="O117" s="84">
        <f t="shared" si="7"/>
        <v>0</v>
      </c>
    </row>
    <row r="118" spans="1:15" ht="15" x14ac:dyDescent="0.2">
      <c r="A118" s="62" t="str">
        <f t="shared" si="6"/>
        <v/>
      </c>
      <c r="O118" s="84">
        <f t="shared" si="7"/>
        <v>0</v>
      </c>
    </row>
    <row r="119" spans="1:15" ht="15" x14ac:dyDescent="0.2">
      <c r="A119" s="62" t="str">
        <f t="shared" si="6"/>
        <v/>
      </c>
      <c r="O119" s="84">
        <f t="shared" si="7"/>
        <v>0</v>
      </c>
    </row>
    <row r="120" spans="1:15" ht="15" x14ac:dyDescent="0.2">
      <c r="A120" s="62" t="str">
        <f t="shared" si="6"/>
        <v/>
      </c>
      <c r="O120" s="84">
        <f t="shared" si="7"/>
        <v>0</v>
      </c>
    </row>
    <row r="121" spans="1:15" ht="15" x14ac:dyDescent="0.2">
      <c r="A121" s="62" t="str">
        <f t="shared" si="6"/>
        <v/>
      </c>
      <c r="O121" s="84">
        <f t="shared" si="7"/>
        <v>0</v>
      </c>
    </row>
    <row r="122" spans="1:15" ht="15" x14ac:dyDescent="0.2">
      <c r="A122" s="62" t="str">
        <f t="shared" si="6"/>
        <v/>
      </c>
      <c r="O122" s="84">
        <f t="shared" si="7"/>
        <v>0</v>
      </c>
    </row>
    <row r="123" spans="1:15" ht="15" x14ac:dyDescent="0.2">
      <c r="A123" s="62" t="str">
        <f t="shared" si="6"/>
        <v/>
      </c>
      <c r="O123" s="84">
        <f t="shared" si="7"/>
        <v>0</v>
      </c>
    </row>
    <row r="124" spans="1:15" ht="15" x14ac:dyDescent="0.2">
      <c r="A124" s="62" t="str">
        <f t="shared" si="6"/>
        <v/>
      </c>
      <c r="O124" s="84">
        <f t="shared" si="7"/>
        <v>0</v>
      </c>
    </row>
    <row r="125" spans="1:15" ht="15" x14ac:dyDescent="0.2">
      <c r="A125" s="62" t="str">
        <f t="shared" si="6"/>
        <v/>
      </c>
      <c r="O125" s="84">
        <f t="shared" si="7"/>
        <v>0</v>
      </c>
    </row>
    <row r="126" spans="1:15" ht="15" x14ac:dyDescent="0.2">
      <c r="O126" s="84">
        <f t="shared" si="7"/>
        <v>0</v>
      </c>
    </row>
    <row r="127" spans="1:15" ht="15" x14ac:dyDescent="0.2">
      <c r="O127" s="84">
        <f t="shared" si="7"/>
        <v>0</v>
      </c>
    </row>
    <row r="128" spans="1:15" ht="15" x14ac:dyDescent="0.2">
      <c r="O128" s="84">
        <f t="shared" si="7"/>
        <v>0</v>
      </c>
    </row>
  </sheetData>
  <autoFilter ref="A4:O126" xr:uid="{EBC4712B-C4BD-478D-8448-FB58B8ED7BCE}">
    <sortState xmlns:xlrd2="http://schemas.microsoft.com/office/spreadsheetml/2017/richdata2" ref="A5:O128">
      <sortCondition ref="C4:C126"/>
    </sortState>
  </autoFilter>
  <mergeCells count="5">
    <mergeCell ref="A1:C1"/>
    <mergeCell ref="E1:J1"/>
    <mergeCell ref="K1:L1"/>
    <mergeCell ref="M1:O1"/>
    <mergeCell ref="B2:O3"/>
  </mergeCells>
  <conditionalFormatting sqref="E1:J1">
    <cfRule type="containsBlanks" dxfId="2" priority="1">
      <formula>LEN(TRIM(E1))=0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O13"/>
  <sheetViews>
    <sheetView showWhiteSpace="0" zoomScale="70" zoomScaleNormal="70" zoomScalePageLayoutView="40" workbookViewId="0">
      <selection activeCell="B2" sqref="B2"/>
    </sheetView>
  </sheetViews>
  <sheetFormatPr defaultColWidth="12.28515625" defaultRowHeight="17.25" customHeight="1" x14ac:dyDescent="0.2"/>
  <cols>
    <col min="1" max="1" width="21.5703125" style="1" customWidth="1"/>
    <col min="2" max="2" width="186.85546875" style="1" customWidth="1"/>
    <col min="3" max="3" width="21.5703125" style="1" customWidth="1"/>
    <col min="4" max="15" width="12.28515625" style="1"/>
    <col min="16" max="16384" width="12.28515625" style="3"/>
  </cols>
  <sheetData>
    <row r="1" spans="1:3" ht="229.5" customHeight="1" thickBot="1" x14ac:dyDescent="0.25">
      <c r="A1" s="254"/>
      <c r="C1" s="254"/>
    </row>
    <row r="2" spans="1:3" ht="207.75" customHeight="1" thickBot="1" x14ac:dyDescent="0.25">
      <c r="A2" s="254"/>
      <c r="B2" s="6" t="s">
        <v>0</v>
      </c>
      <c r="C2" s="254"/>
    </row>
    <row r="3" spans="1:3" ht="17.25" customHeight="1" thickBot="1" x14ac:dyDescent="0.5">
      <c r="A3" s="254"/>
      <c r="B3" s="7"/>
      <c r="C3" s="254"/>
    </row>
    <row r="4" spans="1:3" ht="207.75" customHeight="1" thickBot="1" x14ac:dyDescent="0.25">
      <c r="A4" s="254"/>
      <c r="B4" s="6" t="s">
        <v>1497</v>
      </c>
      <c r="C4" s="254"/>
    </row>
    <row r="5" spans="1:3" ht="229.5" customHeight="1" x14ac:dyDescent="0.2">
      <c r="A5" s="254"/>
      <c r="C5" s="254"/>
    </row>
    <row r="7" spans="1:3" ht="17.25" customHeight="1" x14ac:dyDescent="0.2">
      <c r="B7" s="2"/>
    </row>
    <row r="13" spans="1:3" ht="17.25" customHeight="1" x14ac:dyDescent="0.2">
      <c r="B13" s="2"/>
    </row>
  </sheetData>
  <mergeCells count="2">
    <mergeCell ref="A1:A5"/>
    <mergeCell ref="C1:C5"/>
  </mergeCells>
  <hyperlinks>
    <hyperlink ref="B2" r:id="rId1" xr:uid="{28B7F5EF-A477-4ED8-B5E1-2AA88D406FEE}"/>
    <hyperlink ref="B4" r:id="rId2" display="Click Here To Register For The Pony Club WA Leaderboards" xr:uid="{94E355FE-2E5B-4989-AF42-A9AA3D480ACC}"/>
  </hyperlinks>
  <pageMargins left="0.7" right="0.7" top="0.75" bottom="0.75" header="0.3" footer="0.3"/>
  <pageSetup paperSize="8" scale="84" orientation="landscape"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071E4-3E55-484D-B914-B355F302B398}">
  <sheetPr>
    <tabColor rgb="FF7030A0"/>
  </sheetPr>
  <dimension ref="A1:O522"/>
  <sheetViews>
    <sheetView topLeftCell="A33" zoomScale="80" zoomScaleNormal="80" workbookViewId="0">
      <selection activeCell="D51" sqref="D51"/>
    </sheetView>
  </sheetViews>
  <sheetFormatPr defaultRowHeight="12.75" x14ac:dyDescent="0.2"/>
  <cols>
    <col min="1" max="1" width="53.42578125" bestFit="1" customWidth="1"/>
    <col min="2" max="2" width="7.85546875" bestFit="1" customWidth="1"/>
    <col min="3" max="3" width="4.42578125" bestFit="1" customWidth="1"/>
    <col min="4" max="4" width="4.42578125" customWidth="1"/>
    <col min="5" max="5" width="30" bestFit="1" customWidth="1"/>
    <col min="6" max="6" width="10.140625" bestFit="1" customWidth="1"/>
    <col min="7" max="7" width="5.5703125" bestFit="1" customWidth="1"/>
    <col min="8" max="8" width="4.85546875" bestFit="1" customWidth="1"/>
    <col min="9" max="9" width="4.7109375" bestFit="1" customWidth="1"/>
    <col min="10" max="10" width="4.42578125" bestFit="1" customWidth="1"/>
    <col min="11" max="11" width="11.42578125" bestFit="1" customWidth="1"/>
    <col min="12" max="12" width="11" bestFit="1" customWidth="1"/>
    <col min="13" max="13" width="6.28515625" bestFit="1" customWidth="1"/>
    <col min="14" max="14" width="5.85546875" bestFit="1" customWidth="1"/>
    <col min="15" max="15" width="11" bestFit="1" customWidth="1"/>
  </cols>
  <sheetData>
    <row r="1" spans="1:15" ht="18.75" customHeight="1" x14ac:dyDescent="0.2">
      <c r="A1" t="s">
        <v>303</v>
      </c>
      <c r="E1" t="s">
        <v>304</v>
      </c>
      <c r="F1" s="3"/>
      <c r="L1" t="s">
        <v>305</v>
      </c>
    </row>
    <row r="2" spans="1:15" ht="15" customHeight="1" x14ac:dyDescent="0.2"/>
    <row r="3" spans="1:15" ht="15" customHeight="1" x14ac:dyDescent="0.2"/>
    <row r="4" spans="1:15" ht="15" customHeight="1" x14ac:dyDescent="0.2">
      <c r="B4" t="s">
        <v>307</v>
      </c>
      <c r="C4" t="s">
        <v>308</v>
      </c>
      <c r="D4" s="3" t="s">
        <v>309</v>
      </c>
      <c r="E4" s="3" t="s">
        <v>310</v>
      </c>
      <c r="F4" t="s">
        <v>311</v>
      </c>
      <c r="G4" t="s">
        <v>413</v>
      </c>
      <c r="H4" t="s">
        <v>414</v>
      </c>
      <c r="I4" t="s">
        <v>415</v>
      </c>
      <c r="J4" t="s">
        <v>416</v>
      </c>
      <c r="K4" t="s">
        <v>417</v>
      </c>
      <c r="L4" t="s">
        <v>9</v>
      </c>
      <c r="M4" t="s">
        <v>418</v>
      </c>
      <c r="N4" t="s">
        <v>9</v>
      </c>
      <c r="O4" t="s">
        <v>315</v>
      </c>
    </row>
    <row r="5" spans="1:15" x14ac:dyDescent="0.2">
      <c r="A5" t="str">
        <f>CONCATENATE(B5,D5,E5)</f>
        <v>AffiliateMaddie CarterOrange Delight</v>
      </c>
      <c r="B5" t="s">
        <v>1170</v>
      </c>
      <c r="C5">
        <v>2</v>
      </c>
      <c r="D5" s="3" t="s">
        <v>1710</v>
      </c>
      <c r="E5" t="s">
        <v>1522</v>
      </c>
      <c r="F5">
        <v>23.75</v>
      </c>
      <c r="G5" t="s">
        <v>317</v>
      </c>
      <c r="I5" t="s">
        <v>317</v>
      </c>
      <c r="K5">
        <v>23.75</v>
      </c>
      <c r="L5" t="s">
        <v>419</v>
      </c>
      <c r="M5" s="3" t="s">
        <v>1715</v>
      </c>
      <c r="N5">
        <v>1</v>
      </c>
      <c r="O5">
        <f t="shared" ref="O5:O68" si="0">IF(N5=1,7,IF(N5=2,6,IF(N5=3,5,IF(N5=4,4,IF(N5=5,3,IF(N5=6,2,IF(N5&gt;=6,1,0)))))))</f>
        <v>7</v>
      </c>
    </row>
    <row r="6" spans="1:15" x14ac:dyDescent="0.2">
      <c r="A6" t="str">
        <f t="shared" ref="A6:A69" si="1">CONCATENATE(B6,D6,E6)</f>
        <v>AffiliateJill WorthJerry Seinfair</v>
      </c>
      <c r="B6" t="s">
        <v>1170</v>
      </c>
      <c r="C6">
        <v>3</v>
      </c>
      <c r="D6" t="s">
        <v>1247</v>
      </c>
      <c r="E6" t="s">
        <v>1246</v>
      </c>
      <c r="F6">
        <v>30</v>
      </c>
      <c r="G6" t="s">
        <v>317</v>
      </c>
      <c r="I6" t="s">
        <v>317</v>
      </c>
      <c r="K6">
        <v>30</v>
      </c>
      <c r="L6" t="s">
        <v>422</v>
      </c>
      <c r="M6" s="3" t="s">
        <v>1715</v>
      </c>
      <c r="N6">
        <v>2</v>
      </c>
      <c r="O6">
        <f t="shared" si="0"/>
        <v>6</v>
      </c>
    </row>
    <row r="7" spans="1:15" x14ac:dyDescent="0.2">
      <c r="A7" t="str">
        <f t="shared" si="1"/>
        <v>AffiliateAnita ThomsonMaradona Park Rockstar</v>
      </c>
      <c r="B7" t="s">
        <v>1170</v>
      </c>
      <c r="C7">
        <v>4</v>
      </c>
      <c r="D7" t="s">
        <v>1711</v>
      </c>
      <c r="E7" t="s">
        <v>1523</v>
      </c>
      <c r="F7">
        <v>57.81</v>
      </c>
      <c r="G7" t="s">
        <v>317</v>
      </c>
      <c r="I7" t="s">
        <v>317</v>
      </c>
      <c r="K7">
        <v>57.81</v>
      </c>
      <c r="L7" t="s">
        <v>424</v>
      </c>
      <c r="M7" s="3" t="s">
        <v>1715</v>
      </c>
      <c r="N7">
        <v>3</v>
      </c>
      <c r="O7">
        <f t="shared" si="0"/>
        <v>5</v>
      </c>
    </row>
    <row r="8" spans="1:15" x14ac:dyDescent="0.2">
      <c r="A8" t="str">
        <f t="shared" si="1"/>
        <v>AffiliateJacquie LloydSerdella Dr Bustup</v>
      </c>
      <c r="B8" t="s">
        <v>1170</v>
      </c>
      <c r="C8">
        <v>5</v>
      </c>
      <c r="D8" t="s">
        <v>1712</v>
      </c>
      <c r="E8" t="s">
        <v>1524</v>
      </c>
      <c r="F8">
        <v>35</v>
      </c>
      <c r="G8">
        <v>73.2</v>
      </c>
      <c r="I8">
        <v>4.4000000000000004</v>
      </c>
      <c r="K8">
        <v>112.6</v>
      </c>
      <c r="L8" t="s">
        <v>426</v>
      </c>
      <c r="M8" s="3" t="s">
        <v>1715</v>
      </c>
      <c r="N8">
        <v>4</v>
      </c>
      <c r="O8">
        <f t="shared" si="0"/>
        <v>4</v>
      </c>
    </row>
    <row r="9" spans="1:15" x14ac:dyDescent="0.2">
      <c r="A9" t="str">
        <f t="shared" si="1"/>
        <v/>
      </c>
      <c r="D9" t="s">
        <v>730</v>
      </c>
      <c r="E9" t="s">
        <v>730</v>
      </c>
      <c r="O9">
        <f t="shared" si="0"/>
        <v>0</v>
      </c>
    </row>
    <row r="10" spans="1:15" x14ac:dyDescent="0.2">
      <c r="A10" t="str">
        <f t="shared" si="1"/>
        <v>PC80Kate AddisonHumphrey B Bear</v>
      </c>
      <c r="B10" t="s">
        <v>75</v>
      </c>
      <c r="C10">
        <v>17</v>
      </c>
      <c r="D10" t="s">
        <v>764</v>
      </c>
      <c r="E10" t="s">
        <v>84</v>
      </c>
      <c r="F10">
        <v>32.19</v>
      </c>
      <c r="G10">
        <v>0.4</v>
      </c>
      <c r="I10" t="s">
        <v>317</v>
      </c>
      <c r="K10">
        <v>32.590000000000003</v>
      </c>
      <c r="L10" t="s">
        <v>419</v>
      </c>
      <c r="N10">
        <v>1</v>
      </c>
      <c r="O10">
        <f t="shared" si="0"/>
        <v>7</v>
      </c>
    </row>
    <row r="11" spans="1:15" x14ac:dyDescent="0.2">
      <c r="A11" t="str">
        <f t="shared" si="1"/>
        <v>PC80Hannah SimpsonRuby Rose</v>
      </c>
      <c r="B11" t="s">
        <v>75</v>
      </c>
      <c r="C11">
        <v>10</v>
      </c>
      <c r="D11" t="s">
        <v>161</v>
      </c>
      <c r="E11" t="s">
        <v>162</v>
      </c>
      <c r="F11">
        <v>29.06</v>
      </c>
      <c r="G11">
        <v>2.8</v>
      </c>
      <c r="I11">
        <v>4</v>
      </c>
      <c r="K11">
        <v>35.86</v>
      </c>
      <c r="L11" t="s">
        <v>422</v>
      </c>
      <c r="N11">
        <v>2</v>
      </c>
      <c r="O11">
        <f t="shared" si="0"/>
        <v>6</v>
      </c>
    </row>
    <row r="12" spans="1:15" x14ac:dyDescent="0.2">
      <c r="A12" t="str">
        <f t="shared" si="1"/>
        <v>PC80Jemma SwartsWithout Compromise</v>
      </c>
      <c r="B12" t="s">
        <v>75</v>
      </c>
      <c r="C12">
        <v>15</v>
      </c>
      <c r="D12" t="s">
        <v>561</v>
      </c>
      <c r="E12" t="s">
        <v>562</v>
      </c>
      <c r="F12">
        <v>32.19</v>
      </c>
      <c r="G12">
        <v>10.4</v>
      </c>
      <c r="I12" t="s">
        <v>317</v>
      </c>
      <c r="K12">
        <v>42.59</v>
      </c>
      <c r="L12" t="s">
        <v>424</v>
      </c>
      <c r="N12">
        <v>3</v>
      </c>
      <c r="O12">
        <f t="shared" si="0"/>
        <v>5</v>
      </c>
    </row>
    <row r="13" spans="1:15" x14ac:dyDescent="0.2">
      <c r="A13" t="str">
        <f t="shared" si="1"/>
        <v>PC80Kaitlyn BrownJoshua Brook Chase Me Charlie</v>
      </c>
      <c r="B13" t="s">
        <v>75</v>
      </c>
      <c r="C13">
        <v>18</v>
      </c>
      <c r="D13" t="s">
        <v>90</v>
      </c>
      <c r="E13" t="s">
        <v>91</v>
      </c>
      <c r="F13">
        <v>42.5</v>
      </c>
      <c r="G13">
        <v>20</v>
      </c>
      <c r="I13" t="s">
        <v>317</v>
      </c>
      <c r="K13">
        <v>62.5</v>
      </c>
      <c r="L13" t="s">
        <v>426</v>
      </c>
      <c r="N13">
        <v>4</v>
      </c>
      <c r="O13">
        <f t="shared" si="0"/>
        <v>4</v>
      </c>
    </row>
    <row r="14" spans="1:15" x14ac:dyDescent="0.2">
      <c r="A14" t="str">
        <f t="shared" si="1"/>
        <v>PC80Bailey RenzulloFlirtz No More</v>
      </c>
      <c r="B14" t="s">
        <v>75</v>
      </c>
      <c r="C14">
        <v>13</v>
      </c>
      <c r="D14" t="s">
        <v>96</v>
      </c>
      <c r="E14" t="s">
        <v>97</v>
      </c>
      <c r="F14">
        <v>50.94</v>
      </c>
      <c r="G14">
        <v>20.8</v>
      </c>
      <c r="I14">
        <v>8</v>
      </c>
      <c r="K14">
        <v>79.739999999999995</v>
      </c>
      <c r="L14" t="s">
        <v>430</v>
      </c>
      <c r="N14">
        <v>5</v>
      </c>
      <c r="O14">
        <f t="shared" si="0"/>
        <v>3</v>
      </c>
    </row>
    <row r="15" spans="1:15" x14ac:dyDescent="0.2">
      <c r="A15" t="str">
        <f t="shared" si="1"/>
        <v>PC80Joshua FordBeau Ash Caradon</v>
      </c>
      <c r="B15" t="s">
        <v>75</v>
      </c>
      <c r="C15">
        <v>14</v>
      </c>
      <c r="D15" t="s">
        <v>1224</v>
      </c>
      <c r="E15" t="s">
        <v>1223</v>
      </c>
      <c r="F15">
        <v>34.380000000000003</v>
      </c>
      <c r="G15" t="s">
        <v>328</v>
      </c>
      <c r="I15" t="s">
        <v>328</v>
      </c>
      <c r="O15">
        <f t="shared" si="0"/>
        <v>0</v>
      </c>
    </row>
    <row r="16" spans="1:15" x14ac:dyDescent="0.2">
      <c r="A16" t="str">
        <f t="shared" si="1"/>
        <v>PC80Georgia O'MearaBoarding Pass</v>
      </c>
      <c r="B16" t="s">
        <v>75</v>
      </c>
      <c r="C16">
        <v>20</v>
      </c>
      <c r="D16" t="s">
        <v>1363</v>
      </c>
      <c r="E16" t="s">
        <v>1521</v>
      </c>
      <c r="F16">
        <v>40.619999999999997</v>
      </c>
      <c r="G16" t="s">
        <v>317</v>
      </c>
      <c r="I16" t="s">
        <v>328</v>
      </c>
      <c r="O16">
        <f t="shared" si="0"/>
        <v>0</v>
      </c>
    </row>
    <row r="17" spans="1:15" x14ac:dyDescent="0.2">
      <c r="A17" t="str">
        <f t="shared" si="1"/>
        <v>PC80Malory ClarsonTiaja Park Elegance</v>
      </c>
      <c r="B17" t="s">
        <v>75</v>
      </c>
      <c r="C17">
        <v>16</v>
      </c>
      <c r="D17" t="s">
        <v>114</v>
      </c>
      <c r="E17" t="s">
        <v>115</v>
      </c>
      <c r="F17">
        <v>24.06</v>
      </c>
      <c r="G17" t="s">
        <v>328</v>
      </c>
      <c r="I17" t="s">
        <v>317</v>
      </c>
      <c r="O17">
        <f t="shared" si="0"/>
        <v>0</v>
      </c>
    </row>
    <row r="18" spans="1:15" x14ac:dyDescent="0.2">
      <c r="A18" t="str">
        <f t="shared" si="1"/>
        <v>PC80Sarah CarterCasey</v>
      </c>
      <c r="B18" t="s">
        <v>75</v>
      </c>
      <c r="C18">
        <v>19</v>
      </c>
      <c r="D18" t="s">
        <v>87</v>
      </c>
      <c r="E18" t="s">
        <v>88</v>
      </c>
      <c r="F18">
        <v>42.19</v>
      </c>
      <c r="G18" t="s">
        <v>328</v>
      </c>
      <c r="I18" t="s">
        <v>328</v>
      </c>
      <c r="O18">
        <f t="shared" si="0"/>
        <v>0</v>
      </c>
    </row>
    <row r="19" spans="1:15" x14ac:dyDescent="0.2">
      <c r="A19" t="str">
        <f t="shared" si="1"/>
        <v/>
      </c>
      <c r="D19" t="s">
        <v>730</v>
      </c>
      <c r="E19" t="s">
        <v>730</v>
      </c>
      <c r="O19">
        <f t="shared" si="0"/>
        <v>0</v>
      </c>
    </row>
    <row r="20" spans="1:15" x14ac:dyDescent="0.2">
      <c r="A20" t="str">
        <f t="shared" si="1"/>
        <v>PC80Devon BavinPolar Express</v>
      </c>
      <c r="B20" t="s">
        <v>75</v>
      </c>
      <c r="C20">
        <v>34</v>
      </c>
      <c r="D20" t="s">
        <v>1713</v>
      </c>
      <c r="E20" t="s">
        <v>1525</v>
      </c>
      <c r="F20">
        <v>33.119999999999997</v>
      </c>
      <c r="G20" t="s">
        <v>317</v>
      </c>
      <c r="I20">
        <v>4</v>
      </c>
      <c r="K20">
        <v>37.119999999999997</v>
      </c>
      <c r="L20" t="s">
        <v>419</v>
      </c>
      <c r="N20">
        <v>1</v>
      </c>
      <c r="O20">
        <f t="shared" si="0"/>
        <v>7</v>
      </c>
    </row>
    <row r="21" spans="1:15" x14ac:dyDescent="0.2">
      <c r="A21" t="str">
        <f t="shared" si="1"/>
        <v>PC80Grace BillingEllison Park Millionaire</v>
      </c>
      <c r="B21" t="s">
        <v>75</v>
      </c>
      <c r="C21">
        <v>30</v>
      </c>
      <c r="D21" t="s">
        <v>883</v>
      </c>
      <c r="E21" t="s">
        <v>1526</v>
      </c>
      <c r="F21">
        <v>42.81</v>
      </c>
      <c r="G21" t="s">
        <v>317</v>
      </c>
      <c r="I21">
        <v>4</v>
      </c>
      <c r="K21">
        <v>46.81</v>
      </c>
      <c r="L21" t="s">
        <v>422</v>
      </c>
      <c r="N21">
        <v>2</v>
      </c>
      <c r="O21">
        <f t="shared" si="0"/>
        <v>6</v>
      </c>
    </row>
    <row r="22" spans="1:15" x14ac:dyDescent="0.2">
      <c r="A22" t="str">
        <f t="shared" si="1"/>
        <v>PC80Ruby WeightmanCapote</v>
      </c>
      <c r="B22" t="s">
        <v>75</v>
      </c>
      <c r="C22">
        <v>24</v>
      </c>
      <c r="D22" t="s">
        <v>855</v>
      </c>
      <c r="E22" t="s">
        <v>856</v>
      </c>
      <c r="F22">
        <v>39.69</v>
      </c>
      <c r="G22">
        <v>5.6</v>
      </c>
      <c r="I22">
        <v>12</v>
      </c>
      <c r="K22">
        <v>57.29</v>
      </c>
      <c r="L22" t="s">
        <v>424</v>
      </c>
      <c r="N22">
        <v>3</v>
      </c>
      <c r="O22">
        <f t="shared" si="0"/>
        <v>5</v>
      </c>
    </row>
    <row r="23" spans="1:15" x14ac:dyDescent="0.2">
      <c r="A23" t="str">
        <f t="shared" si="1"/>
        <v>PC80Evie JamesCharisma Royal Symphony</v>
      </c>
      <c r="B23" t="s">
        <v>75</v>
      </c>
      <c r="C23">
        <v>25</v>
      </c>
      <c r="D23" t="s">
        <v>102</v>
      </c>
      <c r="E23" t="s">
        <v>103</v>
      </c>
      <c r="F23">
        <v>42.19</v>
      </c>
      <c r="G23">
        <v>20</v>
      </c>
      <c r="I23" t="s">
        <v>317</v>
      </c>
      <c r="K23">
        <v>62.19</v>
      </c>
      <c r="L23" t="s">
        <v>426</v>
      </c>
      <c r="N23">
        <v>4</v>
      </c>
      <c r="O23">
        <f t="shared" si="0"/>
        <v>4</v>
      </c>
    </row>
    <row r="24" spans="1:15" x14ac:dyDescent="0.2">
      <c r="A24" t="str">
        <f t="shared" si="1"/>
        <v>PC80Emily BillingCarmine Court</v>
      </c>
      <c r="B24" t="s">
        <v>75</v>
      </c>
      <c r="C24">
        <v>31</v>
      </c>
      <c r="D24" s="3" t="s">
        <v>838</v>
      </c>
      <c r="E24" t="s">
        <v>1527</v>
      </c>
      <c r="F24">
        <v>45.31</v>
      </c>
      <c r="G24" t="s">
        <v>328</v>
      </c>
      <c r="I24">
        <v>4</v>
      </c>
      <c r="O24">
        <f t="shared" si="0"/>
        <v>0</v>
      </c>
    </row>
    <row r="25" spans="1:15" x14ac:dyDescent="0.2">
      <c r="A25" t="str">
        <f t="shared" si="1"/>
        <v>PC80Indie SmythLittle Big Man</v>
      </c>
      <c r="B25" t="s">
        <v>75</v>
      </c>
      <c r="C25">
        <v>27</v>
      </c>
      <c r="D25" t="s">
        <v>185</v>
      </c>
      <c r="E25" t="s">
        <v>186</v>
      </c>
      <c r="F25">
        <v>45.31</v>
      </c>
      <c r="G25" t="s">
        <v>328</v>
      </c>
      <c r="I25" t="s">
        <v>317</v>
      </c>
      <c r="O25">
        <f t="shared" si="0"/>
        <v>0</v>
      </c>
    </row>
    <row r="26" spans="1:15" x14ac:dyDescent="0.2">
      <c r="A26" t="str">
        <f t="shared" si="1"/>
        <v>PC80Chanel CooperDaring Diva</v>
      </c>
      <c r="B26" t="s">
        <v>75</v>
      </c>
      <c r="C26">
        <v>28</v>
      </c>
      <c r="D26" t="s">
        <v>1714</v>
      </c>
      <c r="E26" t="s">
        <v>1528</v>
      </c>
      <c r="F26">
        <v>47.5</v>
      </c>
      <c r="G26" t="s">
        <v>328</v>
      </c>
      <c r="O26">
        <f t="shared" si="0"/>
        <v>0</v>
      </c>
    </row>
    <row r="27" spans="1:15" x14ac:dyDescent="0.2">
      <c r="A27" t="str">
        <f t="shared" si="1"/>
        <v>PC80Ameliah DolanSerenity Park Calais</v>
      </c>
      <c r="B27" t="s">
        <v>75</v>
      </c>
      <c r="C27">
        <v>26</v>
      </c>
      <c r="D27" t="s">
        <v>40</v>
      </c>
      <c r="E27" t="s">
        <v>134</v>
      </c>
      <c r="F27">
        <v>39.380000000000003</v>
      </c>
      <c r="G27" t="s">
        <v>328</v>
      </c>
      <c r="O27">
        <f t="shared" si="0"/>
        <v>0</v>
      </c>
    </row>
    <row r="28" spans="1:15" x14ac:dyDescent="0.2">
      <c r="A28" t="str">
        <f t="shared" si="1"/>
        <v>PC80Hunter BrownKle Zebedi</v>
      </c>
      <c r="B28" t="s">
        <v>75</v>
      </c>
      <c r="C28">
        <v>32</v>
      </c>
      <c r="D28" t="s">
        <v>432</v>
      </c>
      <c r="E28" t="s">
        <v>1529</v>
      </c>
      <c r="F28">
        <v>45.94</v>
      </c>
      <c r="G28" t="s">
        <v>328</v>
      </c>
      <c r="I28" t="s">
        <v>317</v>
      </c>
      <c r="O28">
        <f t="shared" si="0"/>
        <v>0</v>
      </c>
    </row>
    <row r="29" spans="1:15" x14ac:dyDescent="0.2">
      <c r="A29" t="str">
        <f t="shared" si="1"/>
        <v>PC80Ruby Anne RaeDiamond Dream Flying Spirit</v>
      </c>
      <c r="B29" t="s">
        <v>75</v>
      </c>
      <c r="C29">
        <v>35</v>
      </c>
      <c r="D29" t="s">
        <v>118</v>
      </c>
      <c r="E29" t="s">
        <v>119</v>
      </c>
      <c r="F29">
        <v>33.75</v>
      </c>
      <c r="G29" t="s">
        <v>328</v>
      </c>
      <c r="O29">
        <f t="shared" si="0"/>
        <v>0</v>
      </c>
    </row>
    <row r="30" spans="1:15" x14ac:dyDescent="0.2">
      <c r="A30" t="str">
        <f t="shared" si="1"/>
        <v/>
      </c>
      <c r="B30" t="s">
        <v>730</v>
      </c>
      <c r="D30" t="s">
        <v>730</v>
      </c>
      <c r="E30" t="s">
        <v>730</v>
      </c>
      <c r="O30">
        <f t="shared" si="0"/>
        <v>0</v>
      </c>
    </row>
    <row r="31" spans="1:15" x14ac:dyDescent="0.2">
      <c r="A31" t="str">
        <f t="shared" si="1"/>
        <v>AffiliateMeg FreemanLyngarie Caztec</v>
      </c>
      <c r="B31" t="s">
        <v>1170</v>
      </c>
      <c r="C31">
        <v>44</v>
      </c>
      <c r="D31" t="s">
        <v>1319</v>
      </c>
      <c r="E31" t="s">
        <v>1318</v>
      </c>
      <c r="F31">
        <v>31.96</v>
      </c>
      <c r="G31">
        <v>1.6</v>
      </c>
      <c r="I31" t="s">
        <v>317</v>
      </c>
      <c r="K31">
        <v>33.56</v>
      </c>
      <c r="L31" t="s">
        <v>419</v>
      </c>
      <c r="M31" s="3" t="s">
        <v>1715</v>
      </c>
      <c r="N31">
        <v>1</v>
      </c>
      <c r="O31">
        <f t="shared" si="0"/>
        <v>7</v>
      </c>
    </row>
    <row r="32" spans="1:15" x14ac:dyDescent="0.2">
      <c r="A32" t="str">
        <f t="shared" si="1"/>
        <v>AffiliateSheridan WeinertRoyal Donatello</v>
      </c>
      <c r="B32" t="s">
        <v>1170</v>
      </c>
      <c r="C32">
        <v>53</v>
      </c>
      <c r="D32" t="s">
        <v>1716</v>
      </c>
      <c r="E32" t="s">
        <v>1530</v>
      </c>
      <c r="F32">
        <v>30.71</v>
      </c>
      <c r="G32" t="s">
        <v>317</v>
      </c>
      <c r="I32">
        <v>4</v>
      </c>
      <c r="K32">
        <v>34.71</v>
      </c>
      <c r="L32" t="s">
        <v>422</v>
      </c>
      <c r="M32" s="3" t="s">
        <v>1715</v>
      </c>
      <c r="N32">
        <v>2</v>
      </c>
      <c r="O32">
        <f t="shared" si="0"/>
        <v>6</v>
      </c>
    </row>
    <row r="33" spans="1:15" x14ac:dyDescent="0.2">
      <c r="A33" t="str">
        <f t="shared" si="1"/>
        <v>AffiliateSarah PatemanIn Her Spirit</v>
      </c>
      <c r="B33" t="s">
        <v>1170</v>
      </c>
      <c r="C33">
        <v>50</v>
      </c>
      <c r="D33" t="s">
        <v>1717</v>
      </c>
      <c r="E33" t="s">
        <v>1531</v>
      </c>
      <c r="F33">
        <v>31.61</v>
      </c>
      <c r="G33">
        <v>3.2</v>
      </c>
      <c r="I33" t="s">
        <v>317</v>
      </c>
      <c r="K33">
        <v>34.81</v>
      </c>
      <c r="L33" t="s">
        <v>424</v>
      </c>
      <c r="M33" s="3" t="s">
        <v>1715</v>
      </c>
      <c r="N33">
        <v>3</v>
      </c>
      <c r="O33">
        <f t="shared" si="0"/>
        <v>5</v>
      </c>
    </row>
    <row r="34" spans="1:15" x14ac:dyDescent="0.2">
      <c r="A34" t="str">
        <f t="shared" si="1"/>
        <v>AffiliateJosephine MfuneGulliver</v>
      </c>
      <c r="B34" t="s">
        <v>1170</v>
      </c>
      <c r="C34">
        <v>52</v>
      </c>
      <c r="D34" t="s">
        <v>461</v>
      </c>
      <c r="E34" t="s">
        <v>1532</v>
      </c>
      <c r="F34">
        <v>31.79</v>
      </c>
      <c r="G34" t="s">
        <v>317</v>
      </c>
      <c r="I34">
        <v>4</v>
      </c>
      <c r="K34">
        <v>35.79</v>
      </c>
      <c r="L34" t="s">
        <v>426</v>
      </c>
      <c r="M34" s="3" t="s">
        <v>1715</v>
      </c>
      <c r="N34">
        <v>4</v>
      </c>
      <c r="O34">
        <f t="shared" si="0"/>
        <v>4</v>
      </c>
    </row>
    <row r="35" spans="1:15" x14ac:dyDescent="0.2">
      <c r="A35" t="str">
        <f t="shared" si="1"/>
        <v>AffiliateVeronique VanderkliftVeronique Vanderklift</v>
      </c>
      <c r="B35" t="s">
        <v>1170</v>
      </c>
      <c r="C35">
        <v>54</v>
      </c>
      <c r="D35" t="s">
        <v>1533</v>
      </c>
      <c r="E35" t="s">
        <v>1533</v>
      </c>
      <c r="F35">
        <v>31.61</v>
      </c>
      <c r="G35">
        <v>5.6</v>
      </c>
      <c r="I35" t="s">
        <v>317</v>
      </c>
      <c r="K35">
        <v>37.21</v>
      </c>
      <c r="L35" t="s">
        <v>430</v>
      </c>
      <c r="M35" s="3" t="s">
        <v>1715</v>
      </c>
      <c r="N35">
        <v>5</v>
      </c>
      <c r="O35">
        <f t="shared" si="0"/>
        <v>3</v>
      </c>
    </row>
    <row r="36" spans="1:15" x14ac:dyDescent="0.2">
      <c r="A36" t="str">
        <f t="shared" si="1"/>
        <v>AffiliateKaren CarterPretty M</v>
      </c>
      <c r="B36" t="s">
        <v>1170</v>
      </c>
      <c r="C36">
        <v>45</v>
      </c>
      <c r="D36" t="s">
        <v>1298</v>
      </c>
      <c r="E36" t="s">
        <v>1297</v>
      </c>
      <c r="F36">
        <v>36.79</v>
      </c>
      <c r="G36" t="s">
        <v>317</v>
      </c>
      <c r="I36">
        <v>4</v>
      </c>
      <c r="K36">
        <v>40.79</v>
      </c>
      <c r="L36" t="s">
        <v>431</v>
      </c>
      <c r="M36" s="3" t="s">
        <v>1715</v>
      </c>
      <c r="N36">
        <v>6</v>
      </c>
      <c r="O36">
        <f t="shared" si="0"/>
        <v>2</v>
      </c>
    </row>
    <row r="37" spans="1:15" x14ac:dyDescent="0.2">
      <c r="A37" t="str">
        <f t="shared" si="1"/>
        <v>AffiliateAbbey WorboysPelennor Misfit Eva</v>
      </c>
      <c r="B37" t="s">
        <v>1170</v>
      </c>
      <c r="C37">
        <v>43</v>
      </c>
      <c r="D37" t="s">
        <v>1313</v>
      </c>
      <c r="E37" t="s">
        <v>1312</v>
      </c>
      <c r="F37">
        <v>33.21</v>
      </c>
      <c r="G37">
        <v>16.399999999999999</v>
      </c>
      <c r="I37" t="s">
        <v>317</v>
      </c>
      <c r="K37">
        <v>49.61</v>
      </c>
      <c r="L37" t="s">
        <v>434</v>
      </c>
      <c r="M37" s="3" t="s">
        <v>1715</v>
      </c>
      <c r="N37">
        <v>7</v>
      </c>
      <c r="O37">
        <f t="shared" si="0"/>
        <v>1</v>
      </c>
    </row>
    <row r="38" spans="1:15" x14ac:dyDescent="0.2">
      <c r="A38" t="str">
        <f t="shared" si="1"/>
        <v>AffiliateAmanda HigginsMr Willis</v>
      </c>
      <c r="B38" t="s">
        <v>1170</v>
      </c>
      <c r="C38">
        <v>42</v>
      </c>
      <c r="D38" t="s">
        <v>1307</v>
      </c>
      <c r="E38" t="s">
        <v>1306</v>
      </c>
      <c r="F38">
        <v>43.57</v>
      </c>
      <c r="G38">
        <v>6.4</v>
      </c>
      <c r="I38" t="s">
        <v>317</v>
      </c>
      <c r="K38">
        <v>49.97</v>
      </c>
      <c r="L38" t="s">
        <v>437</v>
      </c>
      <c r="M38" s="3" t="s">
        <v>1715</v>
      </c>
      <c r="N38">
        <v>8</v>
      </c>
      <c r="O38">
        <f t="shared" si="0"/>
        <v>1</v>
      </c>
    </row>
    <row r="39" spans="1:15" x14ac:dyDescent="0.2">
      <c r="A39" t="str">
        <f t="shared" si="1"/>
        <v>AffiliateMelanie NormanQueenswood Driving Miss Daisy</v>
      </c>
      <c r="B39" t="s">
        <v>1170</v>
      </c>
      <c r="C39">
        <v>40</v>
      </c>
      <c r="D39" t="s">
        <v>1718</v>
      </c>
      <c r="E39" t="s">
        <v>1534</v>
      </c>
      <c r="F39">
        <v>34.11</v>
      </c>
      <c r="G39">
        <v>26.4</v>
      </c>
      <c r="I39">
        <v>9.1999999999999993</v>
      </c>
      <c r="K39">
        <v>69.709999999999994</v>
      </c>
      <c r="L39" t="s">
        <v>438</v>
      </c>
      <c r="M39" s="3" t="s">
        <v>1715</v>
      </c>
      <c r="N39">
        <v>9</v>
      </c>
      <c r="O39">
        <f t="shared" si="0"/>
        <v>1</v>
      </c>
    </row>
    <row r="40" spans="1:15" x14ac:dyDescent="0.2">
      <c r="A40" t="str">
        <f t="shared" si="1"/>
        <v>AffiliateStorm RansomTaken By Surprise</v>
      </c>
      <c r="B40" t="s">
        <v>1170</v>
      </c>
      <c r="C40">
        <v>49</v>
      </c>
      <c r="D40" t="s">
        <v>1719</v>
      </c>
      <c r="E40" t="s">
        <v>1535</v>
      </c>
      <c r="F40">
        <v>36.43</v>
      </c>
      <c r="G40">
        <v>30</v>
      </c>
      <c r="I40">
        <v>4</v>
      </c>
      <c r="K40">
        <v>70.430000000000007</v>
      </c>
      <c r="L40" t="s">
        <v>441</v>
      </c>
      <c r="M40" s="3" t="s">
        <v>1715</v>
      </c>
      <c r="N40">
        <v>10</v>
      </c>
      <c r="O40">
        <f t="shared" si="0"/>
        <v>1</v>
      </c>
    </row>
    <row r="41" spans="1:15" x14ac:dyDescent="0.2">
      <c r="A41" t="str">
        <f t="shared" si="1"/>
        <v>AffiliateLouise BrahimHale Boy</v>
      </c>
      <c r="B41" t="s">
        <v>1170</v>
      </c>
      <c r="C41">
        <v>55</v>
      </c>
      <c r="D41" t="s">
        <v>701</v>
      </c>
      <c r="E41" t="s">
        <v>1536</v>
      </c>
      <c r="F41">
        <v>39.46</v>
      </c>
      <c r="G41" t="s">
        <v>1209</v>
      </c>
      <c r="I41">
        <v>4</v>
      </c>
      <c r="M41" s="3" t="s">
        <v>1715</v>
      </c>
      <c r="O41">
        <f t="shared" si="0"/>
        <v>0</v>
      </c>
    </row>
    <row r="42" spans="1:15" x14ac:dyDescent="0.2">
      <c r="A42" t="str">
        <f t="shared" si="1"/>
        <v>AffiliateJo MorleyNorth View Man In The Mirror</v>
      </c>
      <c r="B42" t="s">
        <v>1170</v>
      </c>
      <c r="C42">
        <v>48</v>
      </c>
      <c r="D42" t="s">
        <v>584</v>
      </c>
      <c r="E42" t="s">
        <v>585</v>
      </c>
      <c r="F42">
        <v>39.64</v>
      </c>
      <c r="G42" t="s">
        <v>328</v>
      </c>
      <c r="I42">
        <v>7.2</v>
      </c>
      <c r="M42" s="3" t="s">
        <v>1715</v>
      </c>
      <c r="O42">
        <f t="shared" si="0"/>
        <v>0</v>
      </c>
    </row>
    <row r="43" spans="1:15" x14ac:dyDescent="0.2">
      <c r="A43" t="str">
        <f t="shared" si="1"/>
        <v>AffiliateRachelle MillardMatty</v>
      </c>
      <c r="B43" t="s">
        <v>1170</v>
      </c>
      <c r="C43">
        <v>47</v>
      </c>
      <c r="D43" t="s">
        <v>575</v>
      </c>
      <c r="E43" t="s">
        <v>576</v>
      </c>
      <c r="F43">
        <v>35.54</v>
      </c>
      <c r="G43" t="s">
        <v>328</v>
      </c>
      <c r="I43" t="s">
        <v>317</v>
      </c>
      <c r="M43" s="3" t="s">
        <v>1715</v>
      </c>
      <c r="O43">
        <f t="shared" si="0"/>
        <v>0</v>
      </c>
    </row>
    <row r="44" spans="1:15" x14ac:dyDescent="0.2">
      <c r="A44" t="str">
        <f t="shared" si="1"/>
        <v>AffiliateAmy FrostQueenswood Poppy</v>
      </c>
      <c r="B44" t="s">
        <v>1170</v>
      </c>
      <c r="C44">
        <v>51</v>
      </c>
      <c r="D44" t="s">
        <v>1222</v>
      </c>
      <c r="E44" t="s">
        <v>1537</v>
      </c>
      <c r="F44">
        <v>37.68</v>
      </c>
      <c r="G44" t="s">
        <v>328</v>
      </c>
      <c r="I44" t="s">
        <v>328</v>
      </c>
      <c r="M44" s="3" t="s">
        <v>1715</v>
      </c>
      <c r="O44">
        <f t="shared" si="0"/>
        <v>0</v>
      </c>
    </row>
    <row r="45" spans="1:15" x14ac:dyDescent="0.2">
      <c r="A45" t="str">
        <f t="shared" si="1"/>
        <v/>
      </c>
      <c r="B45" t="s">
        <v>730</v>
      </c>
      <c r="D45" t="s">
        <v>730</v>
      </c>
      <c r="E45" t="s">
        <v>730</v>
      </c>
      <c r="O45">
        <f t="shared" si="0"/>
        <v>0</v>
      </c>
    </row>
    <row r="46" spans="1:15" x14ac:dyDescent="0.2">
      <c r="A46" t="str">
        <f t="shared" si="1"/>
        <v>PC65Charvelle MillerKendall Park Odin</v>
      </c>
      <c r="B46" t="s">
        <v>138</v>
      </c>
      <c r="C46">
        <v>60</v>
      </c>
      <c r="D46" t="s">
        <v>260</v>
      </c>
      <c r="E46" t="s">
        <v>261</v>
      </c>
      <c r="F46">
        <v>21.25</v>
      </c>
      <c r="G46">
        <v>6.4</v>
      </c>
      <c r="I46" t="s">
        <v>317</v>
      </c>
      <c r="K46">
        <v>27.65</v>
      </c>
      <c r="L46" t="s">
        <v>419</v>
      </c>
      <c r="N46">
        <v>1</v>
      </c>
      <c r="O46">
        <f t="shared" si="0"/>
        <v>7</v>
      </c>
    </row>
    <row r="47" spans="1:15" x14ac:dyDescent="0.2">
      <c r="A47" t="str">
        <f t="shared" si="1"/>
        <v>PC65Taya Van RensburgAryline Sweet Dreamz</v>
      </c>
      <c r="B47" t="s">
        <v>138</v>
      </c>
      <c r="C47">
        <v>71</v>
      </c>
      <c r="D47" t="s">
        <v>1197</v>
      </c>
      <c r="E47" t="s">
        <v>1196</v>
      </c>
      <c r="F47">
        <v>42.14</v>
      </c>
      <c r="G47">
        <v>0.4</v>
      </c>
      <c r="I47" t="s">
        <v>317</v>
      </c>
      <c r="K47">
        <v>42.54</v>
      </c>
      <c r="L47" t="s">
        <v>422</v>
      </c>
      <c r="N47">
        <v>2</v>
      </c>
      <c r="O47">
        <f t="shared" si="0"/>
        <v>6</v>
      </c>
    </row>
    <row r="48" spans="1:15" x14ac:dyDescent="0.2">
      <c r="A48" t="str">
        <f t="shared" si="1"/>
        <v>PC65Georgia O'MearaEverasready</v>
      </c>
      <c r="B48" t="s">
        <v>138</v>
      </c>
      <c r="C48">
        <v>58</v>
      </c>
      <c r="D48" t="s">
        <v>1363</v>
      </c>
      <c r="E48" t="s">
        <v>1538</v>
      </c>
      <c r="F48">
        <v>43.21</v>
      </c>
      <c r="G48" t="s">
        <v>317</v>
      </c>
      <c r="I48">
        <v>4</v>
      </c>
      <c r="K48">
        <v>47.21</v>
      </c>
      <c r="L48" t="s">
        <v>424</v>
      </c>
      <c r="N48">
        <v>3</v>
      </c>
      <c r="O48">
        <f t="shared" si="0"/>
        <v>5</v>
      </c>
    </row>
    <row r="49" spans="1:15" x14ac:dyDescent="0.2">
      <c r="A49" t="str">
        <f t="shared" si="1"/>
        <v>PC65Gabrielle HouseDr Johnson Snooperclyde</v>
      </c>
      <c r="B49" t="s">
        <v>138</v>
      </c>
      <c r="C49">
        <v>59</v>
      </c>
      <c r="D49" t="s">
        <v>825</v>
      </c>
      <c r="E49" t="s">
        <v>1539</v>
      </c>
      <c r="F49">
        <v>38.93</v>
      </c>
      <c r="G49">
        <v>2.4</v>
      </c>
      <c r="I49">
        <v>8</v>
      </c>
      <c r="K49">
        <v>49.33</v>
      </c>
      <c r="L49" t="s">
        <v>426</v>
      </c>
      <c r="N49">
        <v>4</v>
      </c>
      <c r="O49">
        <f t="shared" si="0"/>
        <v>4</v>
      </c>
    </row>
    <row r="50" spans="1:15" x14ac:dyDescent="0.2">
      <c r="A50" t="str">
        <f t="shared" si="1"/>
        <v>PC65Montana ScottOnadowntowntrain</v>
      </c>
      <c r="B50" t="s">
        <v>138</v>
      </c>
      <c r="C50">
        <v>63</v>
      </c>
      <c r="D50" t="s">
        <v>191</v>
      </c>
      <c r="E50" t="s">
        <v>1281</v>
      </c>
      <c r="F50">
        <v>49.64</v>
      </c>
      <c r="G50" t="s">
        <v>317</v>
      </c>
      <c r="I50" t="s">
        <v>317</v>
      </c>
      <c r="K50">
        <v>49.64</v>
      </c>
      <c r="L50" t="s">
        <v>430</v>
      </c>
      <c r="N50">
        <v>5</v>
      </c>
      <c r="O50">
        <f t="shared" si="0"/>
        <v>3</v>
      </c>
    </row>
    <row r="51" spans="1:15" x14ac:dyDescent="0.2">
      <c r="A51" t="str">
        <f t="shared" si="1"/>
        <v>PC65Alison MclayGrand Prom</v>
      </c>
      <c r="B51" t="s">
        <v>138</v>
      </c>
      <c r="C51">
        <v>65</v>
      </c>
      <c r="D51" t="s">
        <v>1729</v>
      </c>
      <c r="E51" t="s">
        <v>1540</v>
      </c>
      <c r="F51">
        <v>40.89</v>
      </c>
      <c r="G51">
        <v>1.2</v>
      </c>
      <c r="I51">
        <v>19</v>
      </c>
      <c r="K51">
        <v>61.09</v>
      </c>
      <c r="L51" t="s">
        <v>431</v>
      </c>
      <c r="N51">
        <v>6</v>
      </c>
      <c r="O51">
        <f t="shared" si="0"/>
        <v>2</v>
      </c>
    </row>
    <row r="52" spans="1:15" x14ac:dyDescent="0.2">
      <c r="A52" t="str">
        <f t="shared" si="1"/>
        <v>PC65Kristie GibaudFatal Attraction</v>
      </c>
      <c r="B52" t="s">
        <v>138</v>
      </c>
      <c r="C52">
        <v>69</v>
      </c>
      <c r="D52" t="s">
        <v>1720</v>
      </c>
      <c r="E52" t="s">
        <v>1541</v>
      </c>
      <c r="F52">
        <v>35.89</v>
      </c>
      <c r="G52">
        <v>22.4</v>
      </c>
      <c r="I52">
        <v>4</v>
      </c>
      <c r="K52">
        <v>62.29</v>
      </c>
      <c r="L52" t="s">
        <v>434</v>
      </c>
      <c r="N52">
        <v>7</v>
      </c>
      <c r="O52">
        <f t="shared" si="0"/>
        <v>1</v>
      </c>
    </row>
    <row r="53" spans="1:15" x14ac:dyDescent="0.2">
      <c r="A53" t="str">
        <f t="shared" si="1"/>
        <v>PC65Nicole DragovichFoxdale’S Merlin</v>
      </c>
      <c r="B53" t="s">
        <v>138</v>
      </c>
      <c r="C53">
        <v>66</v>
      </c>
      <c r="D53" t="s">
        <v>1721</v>
      </c>
      <c r="E53" t="s">
        <v>1542</v>
      </c>
      <c r="F53">
        <v>36.43</v>
      </c>
      <c r="G53">
        <v>40.799999999999997</v>
      </c>
      <c r="I53" t="s">
        <v>317</v>
      </c>
      <c r="K53">
        <v>77.23</v>
      </c>
      <c r="L53" t="s">
        <v>437</v>
      </c>
      <c r="N53">
        <v>8</v>
      </c>
      <c r="O53">
        <f t="shared" si="0"/>
        <v>1</v>
      </c>
    </row>
    <row r="54" spans="1:15" x14ac:dyDescent="0.2">
      <c r="A54" t="str">
        <f t="shared" si="1"/>
        <v>PC65Portia AllanFollyfoot El Toro</v>
      </c>
      <c r="B54" t="s">
        <v>138</v>
      </c>
      <c r="C54">
        <v>67</v>
      </c>
      <c r="D54" t="s">
        <v>1269</v>
      </c>
      <c r="E54" t="s">
        <v>1268</v>
      </c>
      <c r="F54">
        <v>40.89</v>
      </c>
      <c r="G54">
        <v>61.2</v>
      </c>
      <c r="I54">
        <v>8</v>
      </c>
      <c r="K54">
        <v>110.09</v>
      </c>
      <c r="L54" t="s">
        <v>438</v>
      </c>
      <c r="N54">
        <v>9</v>
      </c>
      <c r="O54">
        <f t="shared" si="0"/>
        <v>1</v>
      </c>
    </row>
    <row r="55" spans="1:15" x14ac:dyDescent="0.2">
      <c r="A55" t="str">
        <f t="shared" si="1"/>
        <v>PC65Kayley BrahimDuke Cavallo</v>
      </c>
      <c r="B55" t="s">
        <v>138</v>
      </c>
      <c r="C55">
        <v>72</v>
      </c>
      <c r="D55" t="s">
        <v>38</v>
      </c>
      <c r="E55" t="s">
        <v>1543</v>
      </c>
      <c r="F55">
        <v>43.75</v>
      </c>
      <c r="G55">
        <v>70</v>
      </c>
      <c r="I55">
        <v>4</v>
      </c>
      <c r="K55">
        <v>117.75</v>
      </c>
      <c r="L55" t="s">
        <v>441</v>
      </c>
      <c r="N55">
        <v>10</v>
      </c>
      <c r="O55">
        <f t="shared" si="0"/>
        <v>1</v>
      </c>
    </row>
    <row r="56" spans="1:15" x14ac:dyDescent="0.2">
      <c r="A56" t="str">
        <f t="shared" si="1"/>
        <v>PC65Bailey PetersAlabai Mulberry Crumpet</v>
      </c>
      <c r="B56" t="s">
        <v>138</v>
      </c>
      <c r="C56">
        <v>64</v>
      </c>
      <c r="D56" t="s">
        <v>552</v>
      </c>
      <c r="E56" t="s">
        <v>1544</v>
      </c>
      <c r="F56">
        <v>41.61</v>
      </c>
      <c r="G56">
        <v>94</v>
      </c>
      <c r="I56" t="s">
        <v>317</v>
      </c>
      <c r="K56">
        <v>135.61000000000001</v>
      </c>
      <c r="L56" t="s">
        <v>444</v>
      </c>
      <c r="N56">
        <v>11</v>
      </c>
      <c r="O56">
        <f t="shared" si="0"/>
        <v>1</v>
      </c>
    </row>
    <row r="57" spans="1:15" x14ac:dyDescent="0.2">
      <c r="A57" t="str">
        <f t="shared" si="1"/>
        <v>PC65Georgia BriggsMisty Beach</v>
      </c>
      <c r="B57" t="s">
        <v>138</v>
      </c>
      <c r="C57">
        <v>62</v>
      </c>
      <c r="D57" t="s">
        <v>1271</v>
      </c>
      <c r="E57" t="s">
        <v>1270</v>
      </c>
      <c r="F57">
        <v>48.75</v>
      </c>
      <c r="G57" t="s">
        <v>328</v>
      </c>
      <c r="I57">
        <v>32</v>
      </c>
      <c r="O57">
        <f t="shared" si="0"/>
        <v>0</v>
      </c>
    </row>
    <row r="58" spans="1:15" x14ac:dyDescent="0.2">
      <c r="A58" t="str">
        <f t="shared" si="1"/>
        <v/>
      </c>
      <c r="B58" t="s">
        <v>730</v>
      </c>
      <c r="D58" t="s">
        <v>730</v>
      </c>
      <c r="E58" t="s">
        <v>730</v>
      </c>
      <c r="O58">
        <f t="shared" si="0"/>
        <v>0</v>
      </c>
    </row>
    <row r="59" spans="1:15" x14ac:dyDescent="0.2">
      <c r="A59" t="str">
        <f t="shared" si="1"/>
        <v>PC65Sune SnymanGordon Park Smarty Pants</v>
      </c>
      <c r="B59" t="s">
        <v>138</v>
      </c>
      <c r="C59">
        <v>90</v>
      </c>
      <c r="D59" t="s">
        <v>691</v>
      </c>
      <c r="E59" t="s">
        <v>692</v>
      </c>
      <c r="F59">
        <v>35.36</v>
      </c>
      <c r="G59" t="s">
        <v>317</v>
      </c>
      <c r="I59" t="s">
        <v>317</v>
      </c>
      <c r="K59">
        <v>35.36</v>
      </c>
      <c r="L59" t="s">
        <v>419</v>
      </c>
      <c r="N59">
        <v>1</v>
      </c>
      <c r="O59">
        <f t="shared" si="0"/>
        <v>7</v>
      </c>
    </row>
    <row r="60" spans="1:15" x14ac:dyDescent="0.2">
      <c r="A60" t="str">
        <f t="shared" si="1"/>
        <v>PC65Kirby BrooksThorne Park Broadway</v>
      </c>
      <c r="B60" t="s">
        <v>138</v>
      </c>
      <c r="C60">
        <v>83</v>
      </c>
      <c r="D60" t="s">
        <v>651</v>
      </c>
      <c r="E60" t="s">
        <v>190</v>
      </c>
      <c r="F60">
        <v>36.96</v>
      </c>
      <c r="G60">
        <v>0.4</v>
      </c>
      <c r="I60" t="s">
        <v>317</v>
      </c>
      <c r="K60">
        <v>37.36</v>
      </c>
      <c r="L60" t="s">
        <v>422</v>
      </c>
      <c r="N60">
        <v>2</v>
      </c>
      <c r="O60">
        <f t="shared" si="0"/>
        <v>6</v>
      </c>
    </row>
    <row r="61" spans="1:15" x14ac:dyDescent="0.2">
      <c r="A61" t="str">
        <f t="shared" si="1"/>
        <v>PC65Emily MaxwellDuty Calls</v>
      </c>
      <c r="B61" t="s">
        <v>138</v>
      </c>
      <c r="C61">
        <v>82</v>
      </c>
      <c r="D61" t="s">
        <v>625</v>
      </c>
      <c r="E61" t="s">
        <v>1545</v>
      </c>
      <c r="F61">
        <v>38.57</v>
      </c>
      <c r="G61" t="s">
        <v>317</v>
      </c>
      <c r="I61" t="s">
        <v>317</v>
      </c>
      <c r="K61">
        <v>38.57</v>
      </c>
      <c r="L61" t="s">
        <v>424</v>
      </c>
      <c r="N61">
        <v>3</v>
      </c>
      <c r="O61">
        <f t="shared" si="0"/>
        <v>5</v>
      </c>
    </row>
    <row r="62" spans="1:15" x14ac:dyDescent="0.2">
      <c r="A62" t="str">
        <f t="shared" si="1"/>
        <v>PC65Caitlyn LeeCoomah Park Happy Whistler</v>
      </c>
      <c r="B62" t="s">
        <v>138</v>
      </c>
      <c r="C62">
        <v>79</v>
      </c>
      <c r="D62" t="s">
        <v>98</v>
      </c>
      <c r="E62" t="s">
        <v>99</v>
      </c>
      <c r="F62">
        <v>42.86</v>
      </c>
      <c r="G62" t="s">
        <v>317</v>
      </c>
      <c r="I62" t="s">
        <v>317</v>
      </c>
      <c r="K62">
        <v>42.86</v>
      </c>
      <c r="L62" t="s">
        <v>426</v>
      </c>
      <c r="N62">
        <v>4</v>
      </c>
      <c r="O62">
        <f t="shared" si="0"/>
        <v>4</v>
      </c>
    </row>
    <row r="63" spans="1:15" x14ac:dyDescent="0.2">
      <c r="A63" t="str">
        <f t="shared" si="1"/>
        <v>PC65Amy LethleanClare Downs Charisma</v>
      </c>
      <c r="B63" t="s">
        <v>138</v>
      </c>
      <c r="C63">
        <v>91</v>
      </c>
      <c r="D63" t="s">
        <v>537</v>
      </c>
      <c r="E63" t="s">
        <v>538</v>
      </c>
      <c r="F63">
        <v>39.46</v>
      </c>
      <c r="G63" t="s">
        <v>317</v>
      </c>
      <c r="I63">
        <v>4</v>
      </c>
      <c r="K63">
        <v>43.46</v>
      </c>
      <c r="L63" t="s">
        <v>430</v>
      </c>
      <c r="N63">
        <v>5</v>
      </c>
      <c r="O63">
        <f t="shared" si="0"/>
        <v>3</v>
      </c>
    </row>
    <row r="64" spans="1:15" x14ac:dyDescent="0.2">
      <c r="A64" t="str">
        <f t="shared" si="1"/>
        <v>PC65Leah SorensenWendamar Merritt (Elvis)</v>
      </c>
      <c r="B64" t="s">
        <v>138</v>
      </c>
      <c r="C64">
        <v>88</v>
      </c>
      <c r="D64" t="s">
        <v>948</v>
      </c>
      <c r="E64" t="s">
        <v>1546</v>
      </c>
      <c r="F64">
        <v>41.43</v>
      </c>
      <c r="G64" t="s">
        <v>317</v>
      </c>
      <c r="I64">
        <v>4</v>
      </c>
      <c r="K64">
        <v>45.43</v>
      </c>
      <c r="L64" t="s">
        <v>431</v>
      </c>
      <c r="N64">
        <v>6</v>
      </c>
      <c r="O64">
        <f t="shared" si="0"/>
        <v>2</v>
      </c>
    </row>
    <row r="65" spans="1:15" x14ac:dyDescent="0.2">
      <c r="A65" t="str">
        <f t="shared" si="1"/>
        <v>PC65Nellie EavesCharisma Repertoire</v>
      </c>
      <c r="B65" t="s">
        <v>138</v>
      </c>
      <c r="C65">
        <v>93</v>
      </c>
      <c r="D65" t="s">
        <v>1254</v>
      </c>
      <c r="E65" t="s">
        <v>236</v>
      </c>
      <c r="F65">
        <v>35.18</v>
      </c>
      <c r="G65">
        <v>10.4</v>
      </c>
      <c r="I65" t="s">
        <v>317</v>
      </c>
      <c r="K65">
        <v>45.58</v>
      </c>
      <c r="L65" t="s">
        <v>434</v>
      </c>
      <c r="N65">
        <v>7</v>
      </c>
      <c r="O65">
        <f t="shared" si="0"/>
        <v>1</v>
      </c>
    </row>
    <row r="66" spans="1:15" x14ac:dyDescent="0.2">
      <c r="A66" t="str">
        <f t="shared" si="1"/>
        <v>PC65Avarna McdonaldReg</v>
      </c>
      <c r="B66" t="s">
        <v>138</v>
      </c>
      <c r="C66">
        <v>87</v>
      </c>
      <c r="D66" t="s">
        <v>1730</v>
      </c>
      <c r="E66" t="s">
        <v>1547</v>
      </c>
      <c r="F66">
        <v>31.61</v>
      </c>
      <c r="G66">
        <v>14.4</v>
      </c>
      <c r="I66" t="s">
        <v>317</v>
      </c>
      <c r="K66">
        <v>46.01</v>
      </c>
      <c r="L66" t="s">
        <v>437</v>
      </c>
      <c r="N66">
        <v>8</v>
      </c>
      <c r="O66">
        <f t="shared" si="0"/>
        <v>1</v>
      </c>
    </row>
    <row r="67" spans="1:15" x14ac:dyDescent="0.2">
      <c r="A67" t="str">
        <f t="shared" si="1"/>
        <v>PC65Carly BallantyneClare Downs Lil Bita Jazz</v>
      </c>
      <c r="B67" t="s">
        <v>138</v>
      </c>
      <c r="C67">
        <v>92</v>
      </c>
      <c r="D67" t="s">
        <v>668</v>
      </c>
      <c r="E67" t="s">
        <v>1548</v>
      </c>
      <c r="F67">
        <v>40.54</v>
      </c>
      <c r="G67">
        <v>2.4</v>
      </c>
      <c r="I67">
        <v>4</v>
      </c>
      <c r="K67">
        <v>46.94</v>
      </c>
      <c r="L67" t="s">
        <v>438</v>
      </c>
      <c r="N67">
        <v>9</v>
      </c>
      <c r="O67">
        <f t="shared" si="0"/>
        <v>1</v>
      </c>
    </row>
    <row r="68" spans="1:15" x14ac:dyDescent="0.2">
      <c r="A68" t="str">
        <f t="shared" si="1"/>
        <v>PC65Jorja BrownRemi</v>
      </c>
      <c r="B68" t="s">
        <v>138</v>
      </c>
      <c r="C68">
        <v>77</v>
      </c>
      <c r="D68" t="s">
        <v>29</v>
      </c>
      <c r="E68" t="s">
        <v>1202</v>
      </c>
      <c r="F68">
        <v>36.25</v>
      </c>
      <c r="G68">
        <v>60.8</v>
      </c>
      <c r="I68" t="s">
        <v>317</v>
      </c>
      <c r="K68">
        <v>97.05</v>
      </c>
      <c r="L68" t="s">
        <v>441</v>
      </c>
      <c r="N68">
        <v>10</v>
      </c>
      <c r="O68">
        <f t="shared" si="0"/>
        <v>1</v>
      </c>
    </row>
    <row r="69" spans="1:15" x14ac:dyDescent="0.2">
      <c r="A69" t="str">
        <f t="shared" si="1"/>
        <v>PC65Ashley CowieBlue Dale Boy</v>
      </c>
      <c r="B69" t="s">
        <v>138</v>
      </c>
      <c r="C69">
        <v>78</v>
      </c>
      <c r="D69" t="s">
        <v>666</v>
      </c>
      <c r="E69" t="s">
        <v>667</v>
      </c>
      <c r="F69">
        <v>40.36</v>
      </c>
      <c r="G69">
        <v>76.8</v>
      </c>
      <c r="I69" t="s">
        <v>317</v>
      </c>
      <c r="K69">
        <v>117.16</v>
      </c>
      <c r="L69" t="s">
        <v>444</v>
      </c>
      <c r="N69">
        <v>11</v>
      </c>
      <c r="O69">
        <f t="shared" ref="O69:O96" si="2">IF(N69=1,7,IF(N69=2,6,IF(N69=3,5,IF(N69=4,4,IF(N69=5,3,IF(N69=6,2,IF(N69&gt;=6,1,0)))))))</f>
        <v>1</v>
      </c>
    </row>
    <row r="70" spans="1:15" x14ac:dyDescent="0.2">
      <c r="A70" t="str">
        <f t="shared" ref="A70:A96" si="3">CONCATENATE(B70,D70,E70)</f>
        <v>PC65Chloe WinterLochvale Hot Chilly</v>
      </c>
      <c r="B70" t="s">
        <v>138</v>
      </c>
      <c r="C70">
        <v>80</v>
      </c>
      <c r="D70" t="s">
        <v>484</v>
      </c>
      <c r="E70" t="s">
        <v>1549</v>
      </c>
      <c r="F70">
        <v>39.46</v>
      </c>
      <c r="G70">
        <v>80</v>
      </c>
      <c r="I70" t="s">
        <v>317</v>
      </c>
      <c r="K70">
        <v>119.46</v>
      </c>
      <c r="L70" t="s">
        <v>447</v>
      </c>
      <c r="N70">
        <v>12</v>
      </c>
      <c r="O70">
        <f t="shared" si="2"/>
        <v>1</v>
      </c>
    </row>
    <row r="71" spans="1:15" x14ac:dyDescent="0.2">
      <c r="A71" t="str">
        <f t="shared" si="3"/>
        <v>PC65Portia FreemanTiimli Enzo</v>
      </c>
      <c r="B71" t="s">
        <v>138</v>
      </c>
      <c r="C71">
        <v>84</v>
      </c>
      <c r="D71" t="s">
        <v>1260</v>
      </c>
      <c r="E71" t="s">
        <v>239</v>
      </c>
      <c r="F71">
        <v>42.5</v>
      </c>
      <c r="G71" t="s">
        <v>328</v>
      </c>
      <c r="I71" t="s">
        <v>317</v>
      </c>
      <c r="O71">
        <f t="shared" si="2"/>
        <v>0</v>
      </c>
    </row>
    <row r="72" spans="1:15" x14ac:dyDescent="0.2">
      <c r="A72" t="str">
        <f t="shared" si="3"/>
        <v>PC65Jessica MaxwellShady Lane Late Edition</v>
      </c>
      <c r="B72" t="s">
        <v>138</v>
      </c>
      <c r="C72">
        <v>86</v>
      </c>
      <c r="D72" t="s">
        <v>1722</v>
      </c>
      <c r="E72" t="s">
        <v>1550</v>
      </c>
      <c r="F72">
        <v>36.43</v>
      </c>
      <c r="G72" t="s">
        <v>328</v>
      </c>
      <c r="I72" t="s">
        <v>328</v>
      </c>
      <c r="O72">
        <f t="shared" si="2"/>
        <v>0</v>
      </c>
    </row>
    <row r="73" spans="1:15" x14ac:dyDescent="0.2">
      <c r="A73" t="str">
        <f t="shared" si="3"/>
        <v/>
      </c>
      <c r="B73" t="s">
        <v>730</v>
      </c>
      <c r="D73" t="s">
        <v>730</v>
      </c>
      <c r="E73" t="s">
        <v>730</v>
      </c>
      <c r="O73">
        <f t="shared" si="2"/>
        <v>0</v>
      </c>
    </row>
    <row r="74" spans="1:15" x14ac:dyDescent="0.2">
      <c r="A74" t="str">
        <f t="shared" si="3"/>
        <v>PC45Lyla ValuriKenda Park Eliza</v>
      </c>
      <c r="B74" t="s">
        <v>246</v>
      </c>
      <c r="C74">
        <v>112</v>
      </c>
      <c r="D74" t="s">
        <v>1036</v>
      </c>
      <c r="E74" t="s">
        <v>1037</v>
      </c>
      <c r="F74">
        <v>36.799999999999997</v>
      </c>
      <c r="G74" t="s">
        <v>317</v>
      </c>
      <c r="I74" t="s">
        <v>317</v>
      </c>
      <c r="K74">
        <v>36.799999999999997</v>
      </c>
      <c r="L74" t="s">
        <v>419</v>
      </c>
      <c r="N74">
        <v>1</v>
      </c>
      <c r="O74">
        <f t="shared" si="2"/>
        <v>7</v>
      </c>
    </row>
    <row r="75" spans="1:15" x14ac:dyDescent="0.2">
      <c r="A75" t="str">
        <f t="shared" si="3"/>
        <v>PC45Hayley DagnallKolbeach Tiptoe</v>
      </c>
      <c r="B75" t="s">
        <v>246</v>
      </c>
      <c r="C75">
        <v>102</v>
      </c>
      <c r="D75" t="s">
        <v>278</v>
      </c>
      <c r="E75" t="s">
        <v>1181</v>
      </c>
      <c r="F75">
        <v>33.6</v>
      </c>
      <c r="G75" t="s">
        <v>317</v>
      </c>
      <c r="I75">
        <v>4</v>
      </c>
      <c r="K75">
        <v>37.6</v>
      </c>
      <c r="L75" t="s">
        <v>422</v>
      </c>
      <c r="N75">
        <v>2</v>
      </c>
      <c r="O75">
        <f t="shared" si="2"/>
        <v>6</v>
      </c>
    </row>
    <row r="76" spans="1:15" x14ac:dyDescent="0.2">
      <c r="A76" t="str">
        <f t="shared" si="3"/>
        <v>PC45Shaylah ProtzmanBunderra Lanesha</v>
      </c>
      <c r="B76" t="s">
        <v>246</v>
      </c>
      <c r="C76">
        <v>100</v>
      </c>
      <c r="D76" t="s">
        <v>1175</v>
      </c>
      <c r="E76" t="s">
        <v>1551</v>
      </c>
      <c r="F76">
        <v>40.200000000000003</v>
      </c>
      <c r="G76" t="s">
        <v>317</v>
      </c>
      <c r="I76" t="s">
        <v>317</v>
      </c>
      <c r="K76">
        <v>40.200000000000003</v>
      </c>
      <c r="L76" t="s">
        <v>424</v>
      </c>
      <c r="N76">
        <v>3</v>
      </c>
      <c r="O76">
        <f t="shared" si="2"/>
        <v>5</v>
      </c>
    </row>
    <row r="77" spans="1:15" x14ac:dyDescent="0.2">
      <c r="A77" t="str">
        <f t="shared" si="3"/>
        <v>PC45Sophie CaldwellWendamar Nerita</v>
      </c>
      <c r="B77" t="s">
        <v>246</v>
      </c>
      <c r="C77">
        <v>107</v>
      </c>
      <c r="D77" t="s">
        <v>1074</v>
      </c>
      <c r="E77" t="s">
        <v>1075</v>
      </c>
      <c r="F77">
        <v>40.799999999999997</v>
      </c>
      <c r="G77">
        <v>4</v>
      </c>
      <c r="I77" t="s">
        <v>317</v>
      </c>
      <c r="K77">
        <v>44.8</v>
      </c>
      <c r="L77" t="s">
        <v>426</v>
      </c>
      <c r="N77">
        <v>4</v>
      </c>
      <c r="O77">
        <f t="shared" si="2"/>
        <v>4</v>
      </c>
    </row>
    <row r="78" spans="1:15" x14ac:dyDescent="0.2">
      <c r="A78" t="str">
        <f t="shared" si="3"/>
        <v>PC45Keirah DolanLeedale Alice in Wonderland</v>
      </c>
      <c r="B78" t="s">
        <v>246</v>
      </c>
      <c r="C78">
        <v>106</v>
      </c>
      <c r="D78" s="47" t="s">
        <v>1171</v>
      </c>
      <c r="E78" s="47" t="s">
        <v>244</v>
      </c>
      <c r="F78">
        <v>33.6</v>
      </c>
      <c r="G78">
        <v>11.2</v>
      </c>
      <c r="I78" t="s">
        <v>317</v>
      </c>
      <c r="K78">
        <v>44.8</v>
      </c>
      <c r="L78" t="s">
        <v>430</v>
      </c>
      <c r="N78">
        <v>5</v>
      </c>
      <c r="O78">
        <f t="shared" si="2"/>
        <v>3</v>
      </c>
    </row>
    <row r="79" spans="1:15" x14ac:dyDescent="0.2">
      <c r="A79" t="str">
        <f t="shared" si="3"/>
        <v>PC45Poppy PetricevichKazz</v>
      </c>
      <c r="B79" t="s">
        <v>246</v>
      </c>
      <c r="C79">
        <v>109</v>
      </c>
      <c r="D79" t="s">
        <v>1121</v>
      </c>
      <c r="E79" t="s">
        <v>1122</v>
      </c>
      <c r="F79">
        <v>43.8</v>
      </c>
      <c r="G79" t="s">
        <v>317</v>
      </c>
      <c r="I79">
        <v>4</v>
      </c>
      <c r="K79">
        <v>47.8</v>
      </c>
      <c r="L79" t="s">
        <v>431</v>
      </c>
      <c r="N79">
        <v>6</v>
      </c>
      <c r="O79">
        <f t="shared" si="2"/>
        <v>2</v>
      </c>
    </row>
    <row r="80" spans="1:15" x14ac:dyDescent="0.2">
      <c r="A80" t="str">
        <f t="shared" si="3"/>
        <v>PC45Imogen Del GiaccoBandit</v>
      </c>
      <c r="B80" t="s">
        <v>246</v>
      </c>
      <c r="C80">
        <v>104</v>
      </c>
      <c r="D80" t="s">
        <v>1117</v>
      </c>
      <c r="E80" t="s">
        <v>1118</v>
      </c>
      <c r="F80">
        <v>45</v>
      </c>
      <c r="G80">
        <v>2.4</v>
      </c>
      <c r="I80">
        <v>8</v>
      </c>
      <c r="K80">
        <v>55.4</v>
      </c>
      <c r="L80" t="s">
        <v>434</v>
      </c>
      <c r="N80">
        <v>7</v>
      </c>
      <c r="O80">
        <f t="shared" si="2"/>
        <v>1</v>
      </c>
    </row>
    <row r="81" spans="1:15" x14ac:dyDescent="0.2">
      <c r="A81" t="str">
        <f t="shared" si="3"/>
        <v>PC45Millie HardmanFizz</v>
      </c>
      <c r="B81" t="s">
        <v>246</v>
      </c>
      <c r="C81">
        <v>103</v>
      </c>
      <c r="D81" t="s">
        <v>1112</v>
      </c>
      <c r="E81" t="s">
        <v>1113</v>
      </c>
      <c r="F81">
        <v>36.200000000000003</v>
      </c>
      <c r="G81">
        <v>20</v>
      </c>
      <c r="I81" t="s">
        <v>317</v>
      </c>
      <c r="K81">
        <v>56.2</v>
      </c>
      <c r="L81" t="s">
        <v>437</v>
      </c>
      <c r="N81">
        <v>8</v>
      </c>
      <c r="O81">
        <f t="shared" si="2"/>
        <v>1</v>
      </c>
    </row>
    <row r="82" spans="1:15" x14ac:dyDescent="0.2">
      <c r="A82" t="str">
        <f t="shared" si="3"/>
        <v>PC45Eleanor TiteAlibi’S Calamity</v>
      </c>
      <c r="B82" t="s">
        <v>246</v>
      </c>
      <c r="C82">
        <v>111</v>
      </c>
      <c r="D82" t="s">
        <v>1064</v>
      </c>
      <c r="E82" t="s">
        <v>1552</v>
      </c>
      <c r="F82">
        <v>34.6</v>
      </c>
      <c r="G82">
        <v>41.6</v>
      </c>
      <c r="I82" t="s">
        <v>317</v>
      </c>
      <c r="K82">
        <v>76.2</v>
      </c>
      <c r="L82" t="s">
        <v>438</v>
      </c>
      <c r="N82">
        <v>9</v>
      </c>
      <c r="O82">
        <f t="shared" si="2"/>
        <v>1</v>
      </c>
    </row>
    <row r="83" spans="1:15" x14ac:dyDescent="0.2">
      <c r="A83" t="str">
        <f t="shared" si="3"/>
        <v>PC45Alexis WylliePangari Silver Dawn</v>
      </c>
      <c r="B83" t="s">
        <v>246</v>
      </c>
      <c r="C83">
        <v>113</v>
      </c>
      <c r="D83" t="s">
        <v>299</v>
      </c>
      <c r="E83" t="s">
        <v>300</v>
      </c>
      <c r="F83">
        <v>39.6</v>
      </c>
      <c r="G83">
        <v>62.8</v>
      </c>
      <c r="I83" t="s">
        <v>317</v>
      </c>
      <c r="K83">
        <v>102.4</v>
      </c>
      <c r="L83" t="s">
        <v>441</v>
      </c>
      <c r="N83">
        <v>10</v>
      </c>
      <c r="O83">
        <f t="shared" si="2"/>
        <v>1</v>
      </c>
    </row>
    <row r="84" spans="1:15" x14ac:dyDescent="0.2">
      <c r="A84" t="str">
        <f t="shared" si="3"/>
        <v>PC45Tamika WrightCharisma Accolade</v>
      </c>
      <c r="B84" t="s">
        <v>246</v>
      </c>
      <c r="C84">
        <v>98</v>
      </c>
      <c r="D84" t="s">
        <v>1723</v>
      </c>
      <c r="E84" t="s">
        <v>1553</v>
      </c>
      <c r="F84">
        <v>48.2</v>
      </c>
      <c r="G84">
        <v>60.4</v>
      </c>
      <c r="I84">
        <v>8</v>
      </c>
      <c r="K84">
        <v>116.6</v>
      </c>
      <c r="L84" t="s">
        <v>444</v>
      </c>
      <c r="N84">
        <v>11</v>
      </c>
      <c r="O84">
        <f t="shared" si="2"/>
        <v>1</v>
      </c>
    </row>
    <row r="85" spans="1:15" x14ac:dyDescent="0.2">
      <c r="A85" t="str">
        <f t="shared" si="3"/>
        <v>PC45Kayley BrahimTequila Sunrise</v>
      </c>
      <c r="B85" t="s">
        <v>246</v>
      </c>
      <c r="C85">
        <v>97</v>
      </c>
      <c r="D85" t="s">
        <v>38</v>
      </c>
      <c r="E85" t="s">
        <v>1554</v>
      </c>
      <c r="F85">
        <v>45</v>
      </c>
      <c r="G85" t="s">
        <v>328</v>
      </c>
      <c r="I85" t="s">
        <v>317</v>
      </c>
      <c r="O85">
        <f t="shared" si="2"/>
        <v>0</v>
      </c>
    </row>
    <row r="86" spans="1:15" x14ac:dyDescent="0.2">
      <c r="A86" t="str">
        <f t="shared" si="3"/>
        <v>PC45Riley HodkinsonBroadwater Park Garland</v>
      </c>
      <c r="B86" t="s">
        <v>246</v>
      </c>
      <c r="C86">
        <v>99</v>
      </c>
      <c r="D86" t="s">
        <v>294</v>
      </c>
      <c r="E86" t="s">
        <v>295</v>
      </c>
      <c r="F86">
        <v>41.8</v>
      </c>
      <c r="G86" t="s">
        <v>328</v>
      </c>
      <c r="I86" t="s">
        <v>317</v>
      </c>
      <c r="O86">
        <f t="shared" si="2"/>
        <v>0</v>
      </c>
    </row>
    <row r="87" spans="1:15" x14ac:dyDescent="0.2">
      <c r="A87" t="str">
        <f t="shared" si="3"/>
        <v>PC45Eden DuffusKrescendo</v>
      </c>
      <c r="B87" t="s">
        <v>246</v>
      </c>
      <c r="C87">
        <v>108</v>
      </c>
      <c r="D87" t="s">
        <v>555</v>
      </c>
      <c r="E87" t="s">
        <v>556</v>
      </c>
      <c r="F87">
        <v>39.6</v>
      </c>
      <c r="G87" t="s">
        <v>328</v>
      </c>
      <c r="I87">
        <v>4</v>
      </c>
      <c r="O87">
        <f t="shared" si="2"/>
        <v>0</v>
      </c>
    </row>
    <row r="88" spans="1:15" x14ac:dyDescent="0.2">
      <c r="A88" t="str">
        <f t="shared" si="3"/>
        <v>PC45Charlotte MillerLimehill Buzz Lightyear</v>
      </c>
      <c r="B88" t="s">
        <v>246</v>
      </c>
      <c r="C88">
        <v>101</v>
      </c>
      <c r="D88" t="s">
        <v>1190</v>
      </c>
      <c r="E88" t="s">
        <v>1189</v>
      </c>
      <c r="F88">
        <v>38</v>
      </c>
      <c r="G88" t="s">
        <v>328</v>
      </c>
      <c r="I88">
        <v>4</v>
      </c>
      <c r="O88">
        <f t="shared" si="2"/>
        <v>0</v>
      </c>
    </row>
    <row r="89" spans="1:15" x14ac:dyDescent="0.2">
      <c r="A89" t="str">
        <f t="shared" si="3"/>
        <v>PC45Jasmine HodkinsonGlen Avon Astronomer</v>
      </c>
      <c r="B89" t="s">
        <v>246</v>
      </c>
      <c r="C89">
        <v>114</v>
      </c>
      <c r="D89" t="s">
        <v>280</v>
      </c>
      <c r="E89" t="s">
        <v>281</v>
      </c>
      <c r="F89">
        <v>47</v>
      </c>
      <c r="G89" t="s">
        <v>328</v>
      </c>
      <c r="I89">
        <v>3.2</v>
      </c>
      <c r="O89">
        <f t="shared" si="2"/>
        <v>0</v>
      </c>
    </row>
    <row r="90" spans="1:15" x14ac:dyDescent="0.2">
      <c r="A90" t="str">
        <f t="shared" si="3"/>
        <v/>
      </c>
      <c r="B90" t="s">
        <v>730</v>
      </c>
      <c r="D90" t="s">
        <v>730</v>
      </c>
      <c r="E90" t="s">
        <v>730</v>
      </c>
      <c r="O90">
        <f t="shared" si="2"/>
        <v>0</v>
      </c>
    </row>
    <row r="91" spans="1:15" x14ac:dyDescent="0.2">
      <c r="A91" t="str">
        <f t="shared" si="3"/>
        <v>AffiliateRebecca WaddellDory</v>
      </c>
      <c r="B91" t="s">
        <v>1170</v>
      </c>
      <c r="C91">
        <v>123</v>
      </c>
      <c r="D91" t="s">
        <v>1724</v>
      </c>
      <c r="E91" t="s">
        <v>1517</v>
      </c>
      <c r="F91">
        <v>35</v>
      </c>
      <c r="G91" t="s">
        <v>317</v>
      </c>
      <c r="I91" t="s">
        <v>317</v>
      </c>
      <c r="K91">
        <v>35</v>
      </c>
      <c r="L91" t="s">
        <v>419</v>
      </c>
      <c r="M91" s="3" t="s">
        <v>1715</v>
      </c>
      <c r="N91">
        <v>1</v>
      </c>
      <c r="O91">
        <f t="shared" si="2"/>
        <v>7</v>
      </c>
    </row>
    <row r="92" spans="1:15" x14ac:dyDescent="0.2">
      <c r="A92" t="str">
        <f t="shared" si="3"/>
        <v>AffiliateIndianna WeinertKelladee Park Matinee</v>
      </c>
      <c r="B92" t="s">
        <v>1170</v>
      </c>
      <c r="C92">
        <v>118</v>
      </c>
      <c r="D92" t="s">
        <v>1725</v>
      </c>
      <c r="E92" t="s">
        <v>1518</v>
      </c>
      <c r="F92">
        <v>39.6</v>
      </c>
      <c r="G92" t="s">
        <v>317</v>
      </c>
      <c r="I92" t="s">
        <v>317</v>
      </c>
      <c r="K92">
        <v>39.6</v>
      </c>
      <c r="L92" t="s">
        <v>422</v>
      </c>
      <c r="M92" s="3" t="s">
        <v>1715</v>
      </c>
      <c r="N92">
        <v>2</v>
      </c>
      <c r="O92">
        <f t="shared" si="2"/>
        <v>6</v>
      </c>
    </row>
    <row r="93" spans="1:15" x14ac:dyDescent="0.2">
      <c r="A93" t="str">
        <f t="shared" si="3"/>
        <v>AffiliateIndianna WeinertMjl Secret Whisper</v>
      </c>
      <c r="B93" t="s">
        <v>1170</v>
      </c>
      <c r="C93">
        <v>124</v>
      </c>
      <c r="D93" t="s">
        <v>1725</v>
      </c>
      <c r="E93" t="s">
        <v>1519</v>
      </c>
      <c r="F93">
        <v>32.799999999999997</v>
      </c>
      <c r="G93">
        <v>6.8</v>
      </c>
      <c r="I93" t="s">
        <v>317</v>
      </c>
      <c r="K93">
        <v>39.6</v>
      </c>
      <c r="L93" t="s">
        <v>424</v>
      </c>
      <c r="M93" s="3" t="s">
        <v>1715</v>
      </c>
      <c r="N93">
        <v>3</v>
      </c>
      <c r="O93">
        <f t="shared" si="2"/>
        <v>5</v>
      </c>
    </row>
    <row r="94" spans="1:15" x14ac:dyDescent="0.2">
      <c r="A94" t="str">
        <f t="shared" si="3"/>
        <v>AffiliatePauline SouthallButch Cassidy</v>
      </c>
      <c r="B94" t="s">
        <v>1170</v>
      </c>
      <c r="C94">
        <v>121</v>
      </c>
      <c r="D94" t="s">
        <v>519</v>
      </c>
      <c r="E94" t="s">
        <v>520</v>
      </c>
      <c r="F94">
        <v>38.6</v>
      </c>
      <c r="G94">
        <v>8.8000000000000007</v>
      </c>
      <c r="I94" t="s">
        <v>317</v>
      </c>
      <c r="K94">
        <v>47.4</v>
      </c>
      <c r="L94" t="s">
        <v>426</v>
      </c>
      <c r="M94" s="3" t="s">
        <v>1715</v>
      </c>
      <c r="N94">
        <v>4</v>
      </c>
      <c r="O94">
        <f t="shared" si="2"/>
        <v>4</v>
      </c>
    </row>
    <row r="95" spans="1:15" x14ac:dyDescent="0.2">
      <c r="A95" t="str">
        <f t="shared" si="3"/>
        <v>AffiliateJessamin PainMemphis Playboy</v>
      </c>
      <c r="B95" t="s">
        <v>1170</v>
      </c>
      <c r="C95">
        <v>120</v>
      </c>
      <c r="D95" t="s">
        <v>1219</v>
      </c>
      <c r="E95" t="s">
        <v>1218</v>
      </c>
      <c r="F95">
        <v>43.8</v>
      </c>
      <c r="G95" t="s">
        <v>317</v>
      </c>
      <c r="I95">
        <v>4</v>
      </c>
      <c r="K95">
        <v>47.8</v>
      </c>
      <c r="L95" t="s">
        <v>430</v>
      </c>
      <c r="M95" s="3" t="s">
        <v>1715</v>
      </c>
      <c r="N95">
        <v>5</v>
      </c>
      <c r="O95">
        <f t="shared" si="2"/>
        <v>3</v>
      </c>
    </row>
    <row r="96" spans="1:15" x14ac:dyDescent="0.2">
      <c r="A96" t="str">
        <f t="shared" si="3"/>
        <v>AffiliateRashell StrawbridgeSouthern Cross Aurion De Lux</v>
      </c>
      <c r="B96" t="s">
        <v>1170</v>
      </c>
      <c r="C96">
        <v>122</v>
      </c>
      <c r="D96" t="s">
        <v>1726</v>
      </c>
      <c r="E96" t="s">
        <v>1520</v>
      </c>
      <c r="F96">
        <v>42.2</v>
      </c>
      <c r="G96">
        <v>20</v>
      </c>
      <c r="I96" t="s">
        <v>317</v>
      </c>
      <c r="K96">
        <v>62.2</v>
      </c>
      <c r="L96" t="s">
        <v>431</v>
      </c>
      <c r="M96" s="3" t="s">
        <v>1715</v>
      </c>
      <c r="N96">
        <v>6</v>
      </c>
      <c r="O96">
        <f t="shared" si="2"/>
        <v>2</v>
      </c>
    </row>
    <row r="104" spans="6:6" x14ac:dyDescent="0.2">
      <c r="F104" s="3"/>
    </row>
    <row r="105" spans="6:6" x14ac:dyDescent="0.2">
      <c r="F105" s="3"/>
    </row>
    <row r="106" spans="6:6" x14ac:dyDescent="0.2">
      <c r="F106" s="3"/>
    </row>
    <row r="107" spans="6:6" x14ac:dyDescent="0.2">
      <c r="F107" s="3"/>
    </row>
    <row r="108" spans="6:6" x14ac:dyDescent="0.2">
      <c r="F108" s="3"/>
    </row>
    <row r="109" spans="6:6" x14ac:dyDescent="0.2">
      <c r="F109" s="3"/>
    </row>
    <row r="110" spans="6:6" x14ac:dyDescent="0.2">
      <c r="F110" s="3"/>
    </row>
    <row r="111" spans="6:6" x14ac:dyDescent="0.2">
      <c r="F111" s="3"/>
    </row>
    <row r="112" spans="6:6" x14ac:dyDescent="0.2">
      <c r="F112" s="3"/>
    </row>
    <row r="113" spans="6:6" x14ac:dyDescent="0.2">
      <c r="F113" s="3"/>
    </row>
    <row r="114" spans="6:6" x14ac:dyDescent="0.2">
      <c r="F114" s="3"/>
    </row>
    <row r="115" spans="6:6" x14ac:dyDescent="0.2">
      <c r="F115" s="3"/>
    </row>
    <row r="116" spans="6:6" x14ac:dyDescent="0.2">
      <c r="F116" s="3"/>
    </row>
    <row r="117" spans="6:6" x14ac:dyDescent="0.2">
      <c r="F117" s="3"/>
    </row>
    <row r="118" spans="6:6" x14ac:dyDescent="0.2">
      <c r="F118" s="3"/>
    </row>
    <row r="119" spans="6:6" x14ac:dyDescent="0.2">
      <c r="F119" s="3"/>
    </row>
    <row r="120" spans="6:6" x14ac:dyDescent="0.2">
      <c r="F120" s="3"/>
    </row>
    <row r="121" spans="6:6" x14ac:dyDescent="0.2">
      <c r="F121" s="3"/>
    </row>
    <row r="122" spans="6:6" x14ac:dyDescent="0.2">
      <c r="F122" s="3"/>
    </row>
    <row r="123" spans="6:6" x14ac:dyDescent="0.2">
      <c r="F123" s="3"/>
    </row>
    <row r="124" spans="6:6" x14ac:dyDescent="0.2">
      <c r="F124" s="3"/>
    </row>
    <row r="125" spans="6:6" x14ac:dyDescent="0.2">
      <c r="F125" s="3"/>
    </row>
    <row r="126" spans="6:6" x14ac:dyDescent="0.2">
      <c r="F126" s="3"/>
    </row>
    <row r="127" spans="6:6" x14ac:dyDescent="0.2">
      <c r="F127" s="3"/>
    </row>
    <row r="128" spans="6:6" x14ac:dyDescent="0.2">
      <c r="F128" s="3"/>
    </row>
    <row r="129" spans="6:6" x14ac:dyDescent="0.2">
      <c r="F129" s="3"/>
    </row>
    <row r="130" spans="6:6" x14ac:dyDescent="0.2">
      <c r="F130" s="3"/>
    </row>
    <row r="131" spans="6:6" x14ac:dyDescent="0.2">
      <c r="F131" s="3"/>
    </row>
    <row r="132" spans="6:6" x14ac:dyDescent="0.2">
      <c r="F132" s="3"/>
    </row>
    <row r="133" spans="6:6" x14ac:dyDescent="0.2">
      <c r="F133" s="3"/>
    </row>
    <row r="134" spans="6:6" x14ac:dyDescent="0.2">
      <c r="F134" s="3"/>
    </row>
    <row r="135" spans="6:6" x14ac:dyDescent="0.2">
      <c r="F135" s="3"/>
    </row>
    <row r="136" spans="6:6" x14ac:dyDescent="0.2">
      <c r="F136" s="3"/>
    </row>
    <row r="137" spans="6:6" x14ac:dyDescent="0.2">
      <c r="F137" s="3"/>
    </row>
    <row r="138" spans="6:6" x14ac:dyDescent="0.2">
      <c r="F138" s="3"/>
    </row>
    <row r="139" spans="6:6" x14ac:dyDescent="0.2">
      <c r="F139" s="3"/>
    </row>
    <row r="140" spans="6:6" x14ac:dyDescent="0.2">
      <c r="F140" s="3"/>
    </row>
    <row r="141" spans="6:6" x14ac:dyDescent="0.2">
      <c r="F141" s="3"/>
    </row>
    <row r="142" spans="6:6" x14ac:dyDescent="0.2">
      <c r="F142" s="3"/>
    </row>
    <row r="143" spans="6:6" x14ac:dyDescent="0.2">
      <c r="F143" s="3"/>
    </row>
    <row r="144" spans="6:6" x14ac:dyDescent="0.2">
      <c r="F144" s="3"/>
    </row>
    <row r="145" spans="6:6" x14ac:dyDescent="0.2">
      <c r="F145" s="3"/>
    </row>
    <row r="146" spans="6:6" x14ac:dyDescent="0.2">
      <c r="F146" s="3"/>
    </row>
    <row r="147" spans="6:6" x14ac:dyDescent="0.2">
      <c r="F147" s="3"/>
    </row>
    <row r="148" spans="6:6" x14ac:dyDescent="0.2">
      <c r="F148" s="3"/>
    </row>
    <row r="149" spans="6:6" x14ac:dyDescent="0.2">
      <c r="F149" s="3"/>
    </row>
    <row r="150" spans="6:6" x14ac:dyDescent="0.2">
      <c r="F150" s="3"/>
    </row>
    <row r="151" spans="6:6" x14ac:dyDescent="0.2">
      <c r="F151" s="3"/>
    </row>
    <row r="152" spans="6:6" x14ac:dyDescent="0.2">
      <c r="F152" s="3"/>
    </row>
    <row r="153" spans="6:6" x14ac:dyDescent="0.2">
      <c r="F153" s="3"/>
    </row>
    <row r="154" spans="6:6" x14ac:dyDescent="0.2">
      <c r="F154" s="3"/>
    </row>
    <row r="155" spans="6:6" x14ac:dyDescent="0.2">
      <c r="F155" s="3"/>
    </row>
    <row r="156" spans="6:6" x14ac:dyDescent="0.2">
      <c r="F156" s="3"/>
    </row>
    <row r="157" spans="6:6" x14ac:dyDescent="0.2">
      <c r="F157" s="3"/>
    </row>
    <row r="158" spans="6:6" x14ac:dyDescent="0.2">
      <c r="F158" s="3"/>
    </row>
    <row r="159" spans="6:6" x14ac:dyDescent="0.2">
      <c r="F159" s="3"/>
    </row>
    <row r="160" spans="6:6" x14ac:dyDescent="0.2">
      <c r="F160" s="3"/>
    </row>
    <row r="161" spans="6:6" x14ac:dyDescent="0.2">
      <c r="F161" s="3"/>
    </row>
    <row r="162" spans="6:6" x14ac:dyDescent="0.2">
      <c r="F162" s="3"/>
    </row>
    <row r="163" spans="6:6" x14ac:dyDescent="0.2">
      <c r="F163" s="3"/>
    </row>
    <row r="164" spans="6:6" x14ac:dyDescent="0.2">
      <c r="F164" s="3"/>
    </row>
    <row r="165" spans="6:6" x14ac:dyDescent="0.2">
      <c r="F165" s="3"/>
    </row>
    <row r="166" spans="6:6" x14ac:dyDescent="0.2">
      <c r="F166" s="3"/>
    </row>
    <row r="167" spans="6:6" x14ac:dyDescent="0.2">
      <c r="F167" s="3"/>
    </row>
    <row r="168" spans="6:6" x14ac:dyDescent="0.2">
      <c r="F168" s="3"/>
    </row>
    <row r="169" spans="6:6" x14ac:dyDescent="0.2">
      <c r="F169" s="3"/>
    </row>
    <row r="170" spans="6:6" x14ac:dyDescent="0.2">
      <c r="F170" s="3"/>
    </row>
    <row r="171" spans="6:6" x14ac:dyDescent="0.2">
      <c r="F171" s="3"/>
    </row>
    <row r="172" spans="6:6" x14ac:dyDescent="0.2">
      <c r="F172" s="3"/>
    </row>
    <row r="173" spans="6:6" x14ac:dyDescent="0.2">
      <c r="F173" s="3"/>
    </row>
    <row r="174" spans="6:6" x14ac:dyDescent="0.2">
      <c r="F174" s="3"/>
    </row>
    <row r="175" spans="6:6" x14ac:dyDescent="0.2">
      <c r="F175" s="3"/>
    </row>
    <row r="176" spans="6:6" x14ac:dyDescent="0.2">
      <c r="F176" s="3"/>
    </row>
    <row r="177" spans="6:6" x14ac:dyDescent="0.2">
      <c r="F177" s="3"/>
    </row>
    <row r="178" spans="6:6" x14ac:dyDescent="0.2">
      <c r="F178" s="3"/>
    </row>
    <row r="179" spans="6:6" x14ac:dyDescent="0.2">
      <c r="F179" s="3"/>
    </row>
    <row r="180" spans="6:6" x14ac:dyDescent="0.2">
      <c r="F180" s="3"/>
    </row>
    <row r="181" spans="6:6" x14ac:dyDescent="0.2">
      <c r="F181" s="3"/>
    </row>
    <row r="182" spans="6:6" x14ac:dyDescent="0.2">
      <c r="F182" s="3"/>
    </row>
    <row r="183" spans="6:6" x14ac:dyDescent="0.2">
      <c r="F183" s="3"/>
    </row>
    <row r="184" spans="6:6" x14ac:dyDescent="0.2">
      <c r="F184" s="3"/>
    </row>
    <row r="185" spans="6:6" x14ac:dyDescent="0.2">
      <c r="F185" s="3"/>
    </row>
    <row r="186" spans="6:6" x14ac:dyDescent="0.2">
      <c r="F186" s="3"/>
    </row>
    <row r="187" spans="6:6" x14ac:dyDescent="0.2">
      <c r="F187" s="3"/>
    </row>
    <row r="188" spans="6:6" x14ac:dyDescent="0.2">
      <c r="F188" s="3"/>
    </row>
    <row r="189" spans="6:6" x14ac:dyDescent="0.2">
      <c r="F189" s="3"/>
    </row>
    <row r="190" spans="6:6" x14ac:dyDescent="0.2">
      <c r="F190" s="3"/>
    </row>
    <row r="191" spans="6:6" x14ac:dyDescent="0.2">
      <c r="F191" s="3"/>
    </row>
    <row r="192" spans="6:6" x14ac:dyDescent="0.2">
      <c r="F192" s="3"/>
    </row>
    <row r="193" spans="6:6" x14ac:dyDescent="0.2">
      <c r="F193" s="3"/>
    </row>
    <row r="194" spans="6:6" x14ac:dyDescent="0.2">
      <c r="F194" s="3"/>
    </row>
    <row r="195" spans="6:6" x14ac:dyDescent="0.2">
      <c r="F195" s="3"/>
    </row>
    <row r="196" spans="6:6" x14ac:dyDescent="0.2">
      <c r="F196" s="3"/>
    </row>
    <row r="197" spans="6:6" x14ac:dyDescent="0.2">
      <c r="F197" s="3"/>
    </row>
    <row r="198" spans="6:6" x14ac:dyDescent="0.2">
      <c r="F198" s="3"/>
    </row>
    <row r="199" spans="6:6" x14ac:dyDescent="0.2">
      <c r="F199" s="3"/>
    </row>
    <row r="200" spans="6:6" x14ac:dyDescent="0.2">
      <c r="F200" s="3"/>
    </row>
    <row r="201" spans="6:6" x14ac:dyDescent="0.2">
      <c r="F201" s="3"/>
    </row>
    <row r="202" spans="6:6" x14ac:dyDescent="0.2">
      <c r="F202" s="3"/>
    </row>
    <row r="203" spans="6:6" x14ac:dyDescent="0.2">
      <c r="F203" s="3"/>
    </row>
    <row r="204" spans="6:6" x14ac:dyDescent="0.2">
      <c r="F204" s="3"/>
    </row>
    <row r="205" spans="6:6" x14ac:dyDescent="0.2">
      <c r="F205" s="3"/>
    </row>
    <row r="206" spans="6:6" x14ac:dyDescent="0.2">
      <c r="F206" s="3"/>
    </row>
    <row r="207" spans="6:6" x14ac:dyDescent="0.2">
      <c r="F207" s="3"/>
    </row>
    <row r="208" spans="6:6" x14ac:dyDescent="0.2">
      <c r="F208" s="3"/>
    </row>
    <row r="209" spans="6:6" x14ac:dyDescent="0.2">
      <c r="F209" s="3"/>
    </row>
    <row r="210" spans="6:6" x14ac:dyDescent="0.2">
      <c r="F210" s="3"/>
    </row>
    <row r="211" spans="6:6" x14ac:dyDescent="0.2">
      <c r="F211" s="3"/>
    </row>
    <row r="212" spans="6:6" x14ac:dyDescent="0.2">
      <c r="F212" s="3"/>
    </row>
    <row r="213" spans="6:6" x14ac:dyDescent="0.2">
      <c r="F213" s="3"/>
    </row>
    <row r="214" spans="6:6" x14ac:dyDescent="0.2">
      <c r="F214" s="3"/>
    </row>
    <row r="215" spans="6:6" x14ac:dyDescent="0.2">
      <c r="F215" s="3"/>
    </row>
    <row r="216" spans="6:6" x14ac:dyDescent="0.2">
      <c r="F216" s="3"/>
    </row>
    <row r="217" spans="6:6" x14ac:dyDescent="0.2">
      <c r="F217" s="3"/>
    </row>
    <row r="218" spans="6:6" x14ac:dyDescent="0.2">
      <c r="F218" s="3"/>
    </row>
    <row r="219" spans="6:6" x14ac:dyDescent="0.2">
      <c r="F219" s="3"/>
    </row>
    <row r="220" spans="6:6" x14ac:dyDescent="0.2">
      <c r="F220" s="3"/>
    </row>
    <row r="221" spans="6:6" x14ac:dyDescent="0.2">
      <c r="F221" s="3"/>
    </row>
    <row r="222" spans="6:6" x14ac:dyDescent="0.2">
      <c r="F222" s="3"/>
    </row>
    <row r="223" spans="6:6" x14ac:dyDescent="0.2">
      <c r="F223" s="3"/>
    </row>
    <row r="224" spans="6:6" x14ac:dyDescent="0.2">
      <c r="F224" s="3"/>
    </row>
    <row r="225" spans="6:6" x14ac:dyDescent="0.2">
      <c r="F225" s="3"/>
    </row>
    <row r="226" spans="6:6" x14ac:dyDescent="0.2">
      <c r="F226" s="3"/>
    </row>
    <row r="227" spans="6:6" x14ac:dyDescent="0.2">
      <c r="F227" s="3"/>
    </row>
    <row r="228" spans="6:6" x14ac:dyDescent="0.2">
      <c r="F228" s="3"/>
    </row>
    <row r="229" spans="6:6" x14ac:dyDescent="0.2">
      <c r="F229" s="3"/>
    </row>
    <row r="230" spans="6:6" x14ac:dyDescent="0.2">
      <c r="F230" s="3"/>
    </row>
    <row r="231" spans="6:6" x14ac:dyDescent="0.2">
      <c r="F231" s="3"/>
    </row>
    <row r="232" spans="6:6" x14ac:dyDescent="0.2">
      <c r="F232" s="3"/>
    </row>
    <row r="233" spans="6:6" x14ac:dyDescent="0.2">
      <c r="F233" s="3"/>
    </row>
    <row r="234" spans="6:6" x14ac:dyDescent="0.2">
      <c r="F234" s="3"/>
    </row>
    <row r="235" spans="6:6" x14ac:dyDescent="0.2">
      <c r="F235" s="3"/>
    </row>
    <row r="236" spans="6:6" x14ac:dyDescent="0.2">
      <c r="F236" s="3"/>
    </row>
    <row r="237" spans="6:6" x14ac:dyDescent="0.2">
      <c r="F237" s="3"/>
    </row>
    <row r="238" spans="6:6" x14ac:dyDescent="0.2">
      <c r="F238" s="3"/>
    </row>
    <row r="239" spans="6:6" x14ac:dyDescent="0.2">
      <c r="F239" s="3"/>
    </row>
    <row r="240" spans="6:6" x14ac:dyDescent="0.2">
      <c r="F240" s="3"/>
    </row>
    <row r="241" spans="6:6" x14ac:dyDescent="0.2">
      <c r="F241" s="3"/>
    </row>
    <row r="242" spans="6:6" x14ac:dyDescent="0.2">
      <c r="F242" s="3"/>
    </row>
    <row r="243" spans="6:6" x14ac:dyDescent="0.2">
      <c r="F243" s="3"/>
    </row>
    <row r="244" spans="6:6" x14ac:dyDescent="0.2">
      <c r="F244" s="3"/>
    </row>
    <row r="245" spans="6:6" x14ac:dyDescent="0.2">
      <c r="F245" s="3"/>
    </row>
    <row r="246" spans="6:6" x14ac:dyDescent="0.2">
      <c r="F246" s="3"/>
    </row>
    <row r="247" spans="6:6" x14ac:dyDescent="0.2">
      <c r="F247" s="3"/>
    </row>
    <row r="248" spans="6:6" x14ac:dyDescent="0.2">
      <c r="F248" s="3"/>
    </row>
    <row r="249" spans="6:6" x14ac:dyDescent="0.2">
      <c r="F249" s="3"/>
    </row>
    <row r="250" spans="6:6" x14ac:dyDescent="0.2">
      <c r="F250" s="3"/>
    </row>
    <row r="251" spans="6:6" x14ac:dyDescent="0.2">
      <c r="F251" s="3"/>
    </row>
    <row r="252" spans="6:6" x14ac:dyDescent="0.2">
      <c r="F252" s="3"/>
    </row>
    <row r="253" spans="6:6" x14ac:dyDescent="0.2">
      <c r="F253" s="3"/>
    </row>
    <row r="254" spans="6:6" x14ac:dyDescent="0.2">
      <c r="F254" s="3"/>
    </row>
    <row r="255" spans="6:6" x14ac:dyDescent="0.2">
      <c r="F255" s="3"/>
    </row>
    <row r="256" spans="6:6" x14ac:dyDescent="0.2">
      <c r="F256" s="3"/>
    </row>
    <row r="257" spans="6:6" x14ac:dyDescent="0.2">
      <c r="F257" s="3"/>
    </row>
    <row r="258" spans="6:6" x14ac:dyDescent="0.2">
      <c r="F258" s="3"/>
    </row>
    <row r="259" spans="6:6" x14ac:dyDescent="0.2">
      <c r="F259" s="3"/>
    </row>
    <row r="260" spans="6:6" x14ac:dyDescent="0.2">
      <c r="F260" s="3"/>
    </row>
    <row r="261" spans="6:6" x14ac:dyDescent="0.2">
      <c r="F261" s="3"/>
    </row>
    <row r="262" spans="6:6" x14ac:dyDescent="0.2">
      <c r="F262" s="3"/>
    </row>
    <row r="263" spans="6:6" x14ac:dyDescent="0.2">
      <c r="F263" s="3"/>
    </row>
    <row r="264" spans="6:6" x14ac:dyDescent="0.2">
      <c r="F264" s="3"/>
    </row>
    <row r="265" spans="6:6" x14ac:dyDescent="0.2">
      <c r="F265" s="3"/>
    </row>
    <row r="266" spans="6:6" x14ac:dyDescent="0.2">
      <c r="F266" s="3"/>
    </row>
    <row r="267" spans="6:6" x14ac:dyDescent="0.2">
      <c r="F267" s="3"/>
    </row>
    <row r="268" spans="6:6" x14ac:dyDescent="0.2">
      <c r="F268" s="3"/>
    </row>
    <row r="269" spans="6:6" x14ac:dyDescent="0.2">
      <c r="F269" s="3"/>
    </row>
    <row r="270" spans="6:6" x14ac:dyDescent="0.2">
      <c r="F270" s="3"/>
    </row>
    <row r="271" spans="6:6" x14ac:dyDescent="0.2">
      <c r="F271" s="3"/>
    </row>
    <row r="272" spans="6:6" x14ac:dyDescent="0.2">
      <c r="F272" s="3"/>
    </row>
    <row r="273" spans="6:6" x14ac:dyDescent="0.2">
      <c r="F273" s="3"/>
    </row>
    <row r="274" spans="6:6" x14ac:dyDescent="0.2">
      <c r="F274" s="3"/>
    </row>
    <row r="275" spans="6:6" x14ac:dyDescent="0.2">
      <c r="F275" s="3"/>
    </row>
    <row r="276" spans="6:6" x14ac:dyDescent="0.2">
      <c r="F276" s="3"/>
    </row>
    <row r="277" spans="6:6" x14ac:dyDescent="0.2">
      <c r="F277" s="3"/>
    </row>
    <row r="278" spans="6:6" x14ac:dyDescent="0.2">
      <c r="F278" s="3"/>
    </row>
    <row r="279" spans="6:6" x14ac:dyDescent="0.2">
      <c r="F279" s="3"/>
    </row>
    <row r="280" spans="6:6" x14ac:dyDescent="0.2">
      <c r="F280" s="3"/>
    </row>
    <row r="281" spans="6:6" x14ac:dyDescent="0.2">
      <c r="F281" s="3"/>
    </row>
    <row r="282" spans="6:6" x14ac:dyDescent="0.2">
      <c r="F282" s="3"/>
    </row>
    <row r="283" spans="6:6" x14ac:dyDescent="0.2">
      <c r="F283" s="3"/>
    </row>
    <row r="284" spans="6:6" x14ac:dyDescent="0.2">
      <c r="F284" s="3"/>
    </row>
    <row r="285" spans="6:6" x14ac:dyDescent="0.2">
      <c r="F285" s="3"/>
    </row>
    <row r="286" spans="6:6" x14ac:dyDescent="0.2">
      <c r="F286" s="3"/>
    </row>
    <row r="287" spans="6:6" x14ac:dyDescent="0.2">
      <c r="F287" s="3"/>
    </row>
    <row r="288" spans="6:6" x14ac:dyDescent="0.2">
      <c r="F288" s="3"/>
    </row>
    <row r="289" spans="5:6" x14ac:dyDescent="0.2">
      <c r="F289" s="3"/>
    </row>
    <row r="290" spans="5:6" x14ac:dyDescent="0.2">
      <c r="F290" s="3"/>
    </row>
    <row r="291" spans="5:6" x14ac:dyDescent="0.2">
      <c r="F291" s="3"/>
    </row>
    <row r="292" spans="5:6" x14ac:dyDescent="0.2">
      <c r="E292" t="s">
        <v>730</v>
      </c>
      <c r="F292" s="3"/>
    </row>
    <row r="293" spans="5:6" x14ac:dyDescent="0.2">
      <c r="E293" t="s">
        <v>730</v>
      </c>
      <c r="F293" s="3"/>
    </row>
    <row r="294" spans="5:6" x14ac:dyDescent="0.2">
      <c r="E294" t="s">
        <v>730</v>
      </c>
      <c r="F294" s="3"/>
    </row>
    <row r="295" spans="5:6" x14ac:dyDescent="0.2">
      <c r="E295" t="s">
        <v>730</v>
      </c>
      <c r="F295" s="3"/>
    </row>
    <row r="296" spans="5:6" x14ac:dyDescent="0.2">
      <c r="E296" t="s">
        <v>730</v>
      </c>
      <c r="F296" s="3"/>
    </row>
    <row r="297" spans="5:6" x14ac:dyDescent="0.2">
      <c r="E297" t="s">
        <v>730</v>
      </c>
    </row>
    <row r="298" spans="5:6" x14ac:dyDescent="0.2">
      <c r="E298" t="s">
        <v>730</v>
      </c>
    </row>
    <row r="299" spans="5:6" x14ac:dyDescent="0.2">
      <c r="E299" t="s">
        <v>730</v>
      </c>
    </row>
    <row r="300" spans="5:6" x14ac:dyDescent="0.2">
      <c r="E300" t="s">
        <v>730</v>
      </c>
    </row>
    <row r="301" spans="5:6" x14ac:dyDescent="0.2">
      <c r="E301" t="s">
        <v>730</v>
      </c>
    </row>
    <row r="302" spans="5:6" x14ac:dyDescent="0.2">
      <c r="E302" t="s">
        <v>730</v>
      </c>
    </row>
    <row r="303" spans="5:6" x14ac:dyDescent="0.2">
      <c r="E303" t="s">
        <v>730</v>
      </c>
    </row>
    <row r="304" spans="5:6" x14ac:dyDescent="0.2">
      <c r="E304" t="s">
        <v>730</v>
      </c>
    </row>
    <row r="305" spans="5:5" x14ac:dyDescent="0.2">
      <c r="E305" t="s">
        <v>730</v>
      </c>
    </row>
    <row r="306" spans="5:5" x14ac:dyDescent="0.2">
      <c r="E306" t="s">
        <v>730</v>
      </c>
    </row>
    <row r="307" spans="5:5" x14ac:dyDescent="0.2">
      <c r="E307" t="s">
        <v>730</v>
      </c>
    </row>
    <row r="308" spans="5:5" x14ac:dyDescent="0.2">
      <c r="E308" t="s">
        <v>730</v>
      </c>
    </row>
    <row r="309" spans="5:5" x14ac:dyDescent="0.2">
      <c r="E309" t="s">
        <v>730</v>
      </c>
    </row>
    <row r="310" spans="5:5" x14ac:dyDescent="0.2">
      <c r="E310" t="s">
        <v>730</v>
      </c>
    </row>
    <row r="311" spans="5:5" x14ac:dyDescent="0.2">
      <c r="E311" t="s">
        <v>730</v>
      </c>
    </row>
    <row r="312" spans="5:5" x14ac:dyDescent="0.2">
      <c r="E312" t="s">
        <v>730</v>
      </c>
    </row>
    <row r="313" spans="5:5" x14ac:dyDescent="0.2">
      <c r="E313" t="s">
        <v>730</v>
      </c>
    </row>
    <row r="314" spans="5:5" x14ac:dyDescent="0.2">
      <c r="E314" t="s">
        <v>730</v>
      </c>
    </row>
    <row r="315" spans="5:5" x14ac:dyDescent="0.2">
      <c r="E315" t="s">
        <v>730</v>
      </c>
    </row>
    <row r="316" spans="5:5" x14ac:dyDescent="0.2">
      <c r="E316" t="s">
        <v>730</v>
      </c>
    </row>
    <row r="317" spans="5:5" x14ac:dyDescent="0.2">
      <c r="E317" t="s">
        <v>730</v>
      </c>
    </row>
    <row r="318" spans="5:5" x14ac:dyDescent="0.2">
      <c r="E318" t="s">
        <v>730</v>
      </c>
    </row>
    <row r="319" spans="5:5" x14ac:dyDescent="0.2">
      <c r="E319" t="s">
        <v>730</v>
      </c>
    </row>
    <row r="320" spans="5:5" x14ac:dyDescent="0.2">
      <c r="E320" t="s">
        <v>730</v>
      </c>
    </row>
    <row r="321" spans="5:5" x14ac:dyDescent="0.2">
      <c r="E321" t="s">
        <v>730</v>
      </c>
    </row>
    <row r="322" spans="5:5" x14ac:dyDescent="0.2">
      <c r="E322" t="s">
        <v>730</v>
      </c>
    </row>
    <row r="323" spans="5:5" x14ac:dyDescent="0.2">
      <c r="E323" t="s">
        <v>730</v>
      </c>
    </row>
    <row r="324" spans="5:5" x14ac:dyDescent="0.2">
      <c r="E324" t="s">
        <v>730</v>
      </c>
    </row>
    <row r="325" spans="5:5" x14ac:dyDescent="0.2">
      <c r="E325" t="s">
        <v>730</v>
      </c>
    </row>
    <row r="326" spans="5:5" x14ac:dyDescent="0.2">
      <c r="E326" t="s">
        <v>730</v>
      </c>
    </row>
    <row r="327" spans="5:5" x14ac:dyDescent="0.2">
      <c r="E327" t="s">
        <v>730</v>
      </c>
    </row>
    <row r="328" spans="5:5" x14ac:dyDescent="0.2">
      <c r="E328" t="s">
        <v>730</v>
      </c>
    </row>
    <row r="329" spans="5:5" x14ac:dyDescent="0.2">
      <c r="E329" t="s">
        <v>730</v>
      </c>
    </row>
    <row r="330" spans="5:5" x14ac:dyDescent="0.2">
      <c r="E330" t="s">
        <v>730</v>
      </c>
    </row>
    <row r="331" spans="5:5" x14ac:dyDescent="0.2">
      <c r="E331" t="s">
        <v>730</v>
      </c>
    </row>
    <row r="332" spans="5:5" x14ac:dyDescent="0.2">
      <c r="E332" t="s">
        <v>730</v>
      </c>
    </row>
    <row r="333" spans="5:5" x14ac:dyDescent="0.2">
      <c r="E333" t="s">
        <v>730</v>
      </c>
    </row>
    <row r="334" spans="5:5" x14ac:dyDescent="0.2">
      <c r="E334" t="s">
        <v>730</v>
      </c>
    </row>
    <row r="335" spans="5:5" x14ac:dyDescent="0.2">
      <c r="E335" t="s">
        <v>730</v>
      </c>
    </row>
    <row r="336" spans="5:5" x14ac:dyDescent="0.2">
      <c r="E336" t="s">
        <v>730</v>
      </c>
    </row>
    <row r="337" spans="5:5" x14ac:dyDescent="0.2">
      <c r="E337" t="s">
        <v>730</v>
      </c>
    </row>
    <row r="338" spans="5:5" x14ac:dyDescent="0.2">
      <c r="E338" t="s">
        <v>730</v>
      </c>
    </row>
    <row r="339" spans="5:5" x14ac:dyDescent="0.2">
      <c r="E339" t="s">
        <v>730</v>
      </c>
    </row>
    <row r="340" spans="5:5" x14ac:dyDescent="0.2">
      <c r="E340" t="s">
        <v>730</v>
      </c>
    </row>
    <row r="341" spans="5:5" x14ac:dyDescent="0.2">
      <c r="E341" t="s">
        <v>730</v>
      </c>
    </row>
    <row r="342" spans="5:5" x14ac:dyDescent="0.2">
      <c r="E342" t="s">
        <v>730</v>
      </c>
    </row>
    <row r="343" spans="5:5" x14ac:dyDescent="0.2">
      <c r="E343" t="s">
        <v>730</v>
      </c>
    </row>
    <row r="344" spans="5:5" x14ac:dyDescent="0.2">
      <c r="E344" t="s">
        <v>730</v>
      </c>
    </row>
    <row r="345" spans="5:5" x14ac:dyDescent="0.2">
      <c r="E345" t="s">
        <v>730</v>
      </c>
    </row>
    <row r="346" spans="5:5" x14ac:dyDescent="0.2">
      <c r="E346" t="s">
        <v>730</v>
      </c>
    </row>
    <row r="347" spans="5:5" x14ac:dyDescent="0.2">
      <c r="E347" t="s">
        <v>730</v>
      </c>
    </row>
    <row r="348" spans="5:5" x14ac:dyDescent="0.2">
      <c r="E348" t="s">
        <v>730</v>
      </c>
    </row>
    <row r="349" spans="5:5" x14ac:dyDescent="0.2">
      <c r="E349" t="s">
        <v>730</v>
      </c>
    </row>
    <row r="350" spans="5:5" x14ac:dyDescent="0.2">
      <c r="E350" t="s">
        <v>730</v>
      </c>
    </row>
    <row r="351" spans="5:5" x14ac:dyDescent="0.2">
      <c r="E351" t="s">
        <v>730</v>
      </c>
    </row>
    <row r="352" spans="5:5" x14ac:dyDescent="0.2">
      <c r="E352" t="s">
        <v>730</v>
      </c>
    </row>
    <row r="353" spans="5:5" x14ac:dyDescent="0.2">
      <c r="E353" t="s">
        <v>730</v>
      </c>
    </row>
    <row r="354" spans="5:5" x14ac:dyDescent="0.2">
      <c r="E354" t="s">
        <v>730</v>
      </c>
    </row>
    <row r="355" spans="5:5" x14ac:dyDescent="0.2">
      <c r="E355" t="s">
        <v>730</v>
      </c>
    </row>
    <row r="356" spans="5:5" x14ac:dyDescent="0.2">
      <c r="E356" t="s">
        <v>730</v>
      </c>
    </row>
    <row r="357" spans="5:5" x14ac:dyDescent="0.2">
      <c r="E357" t="s">
        <v>730</v>
      </c>
    </row>
    <row r="358" spans="5:5" x14ac:dyDescent="0.2">
      <c r="E358" t="s">
        <v>730</v>
      </c>
    </row>
    <row r="359" spans="5:5" x14ac:dyDescent="0.2">
      <c r="E359" t="s">
        <v>730</v>
      </c>
    </row>
    <row r="360" spans="5:5" x14ac:dyDescent="0.2">
      <c r="E360" t="s">
        <v>730</v>
      </c>
    </row>
    <row r="361" spans="5:5" x14ac:dyDescent="0.2">
      <c r="E361" t="s">
        <v>730</v>
      </c>
    </row>
    <row r="362" spans="5:5" x14ac:dyDescent="0.2">
      <c r="E362" t="s">
        <v>730</v>
      </c>
    </row>
    <row r="363" spans="5:5" x14ac:dyDescent="0.2">
      <c r="E363" t="s">
        <v>730</v>
      </c>
    </row>
    <row r="364" spans="5:5" x14ac:dyDescent="0.2">
      <c r="E364" t="s">
        <v>730</v>
      </c>
    </row>
    <row r="365" spans="5:5" x14ac:dyDescent="0.2">
      <c r="E365" t="s">
        <v>730</v>
      </c>
    </row>
    <row r="366" spans="5:5" x14ac:dyDescent="0.2">
      <c r="E366" t="s">
        <v>730</v>
      </c>
    </row>
    <row r="367" spans="5:5" x14ac:dyDescent="0.2">
      <c r="E367" t="s">
        <v>730</v>
      </c>
    </row>
    <row r="368" spans="5:5" x14ac:dyDescent="0.2">
      <c r="E368" t="s">
        <v>730</v>
      </c>
    </row>
    <row r="369" spans="5:5" x14ac:dyDescent="0.2">
      <c r="E369" t="s">
        <v>730</v>
      </c>
    </row>
    <row r="370" spans="5:5" x14ac:dyDescent="0.2">
      <c r="E370" t="s">
        <v>730</v>
      </c>
    </row>
    <row r="371" spans="5:5" x14ac:dyDescent="0.2">
      <c r="E371" t="s">
        <v>730</v>
      </c>
    </row>
    <row r="372" spans="5:5" x14ac:dyDescent="0.2">
      <c r="E372" t="s">
        <v>730</v>
      </c>
    </row>
    <row r="373" spans="5:5" x14ac:dyDescent="0.2">
      <c r="E373" t="s">
        <v>730</v>
      </c>
    </row>
    <row r="374" spans="5:5" x14ac:dyDescent="0.2">
      <c r="E374" t="s">
        <v>730</v>
      </c>
    </row>
    <row r="375" spans="5:5" x14ac:dyDescent="0.2">
      <c r="E375" t="s">
        <v>730</v>
      </c>
    </row>
    <row r="376" spans="5:5" x14ac:dyDescent="0.2">
      <c r="E376" t="s">
        <v>730</v>
      </c>
    </row>
    <row r="377" spans="5:5" x14ac:dyDescent="0.2">
      <c r="E377" t="s">
        <v>730</v>
      </c>
    </row>
    <row r="378" spans="5:5" x14ac:dyDescent="0.2">
      <c r="E378" t="s">
        <v>730</v>
      </c>
    </row>
    <row r="379" spans="5:5" x14ac:dyDescent="0.2">
      <c r="E379" t="s">
        <v>730</v>
      </c>
    </row>
    <row r="380" spans="5:5" x14ac:dyDescent="0.2">
      <c r="E380" t="s">
        <v>730</v>
      </c>
    </row>
    <row r="381" spans="5:5" x14ac:dyDescent="0.2">
      <c r="E381" t="s">
        <v>730</v>
      </c>
    </row>
    <row r="382" spans="5:5" x14ac:dyDescent="0.2">
      <c r="E382" t="s">
        <v>730</v>
      </c>
    </row>
    <row r="383" spans="5:5" x14ac:dyDescent="0.2">
      <c r="E383" t="s">
        <v>730</v>
      </c>
    </row>
    <row r="384" spans="5:5" x14ac:dyDescent="0.2">
      <c r="E384" t="s">
        <v>730</v>
      </c>
    </row>
    <row r="385" spans="5:5" x14ac:dyDescent="0.2">
      <c r="E385" t="s">
        <v>730</v>
      </c>
    </row>
    <row r="386" spans="5:5" x14ac:dyDescent="0.2">
      <c r="E386" t="s">
        <v>730</v>
      </c>
    </row>
    <row r="387" spans="5:5" x14ac:dyDescent="0.2">
      <c r="E387" t="s">
        <v>730</v>
      </c>
    </row>
    <row r="388" spans="5:5" x14ac:dyDescent="0.2">
      <c r="E388" t="s">
        <v>730</v>
      </c>
    </row>
    <row r="389" spans="5:5" x14ac:dyDescent="0.2">
      <c r="E389" t="s">
        <v>730</v>
      </c>
    </row>
    <row r="390" spans="5:5" x14ac:dyDescent="0.2">
      <c r="E390" t="s">
        <v>730</v>
      </c>
    </row>
    <row r="391" spans="5:5" x14ac:dyDescent="0.2">
      <c r="E391" t="s">
        <v>730</v>
      </c>
    </row>
    <row r="392" spans="5:5" x14ac:dyDescent="0.2">
      <c r="E392" t="s">
        <v>730</v>
      </c>
    </row>
    <row r="393" spans="5:5" x14ac:dyDescent="0.2">
      <c r="E393" t="s">
        <v>730</v>
      </c>
    </row>
    <row r="394" spans="5:5" x14ac:dyDescent="0.2">
      <c r="E394" t="s">
        <v>730</v>
      </c>
    </row>
    <row r="395" spans="5:5" x14ac:dyDescent="0.2">
      <c r="E395" t="s">
        <v>730</v>
      </c>
    </row>
    <row r="396" spans="5:5" x14ac:dyDescent="0.2">
      <c r="E396" t="s">
        <v>730</v>
      </c>
    </row>
    <row r="397" spans="5:5" x14ac:dyDescent="0.2">
      <c r="E397" t="s">
        <v>730</v>
      </c>
    </row>
    <row r="398" spans="5:5" x14ac:dyDescent="0.2">
      <c r="E398" t="s">
        <v>730</v>
      </c>
    </row>
    <row r="399" spans="5:5" x14ac:dyDescent="0.2">
      <c r="E399" t="s">
        <v>730</v>
      </c>
    </row>
    <row r="400" spans="5:5" x14ac:dyDescent="0.2">
      <c r="E400" t="s">
        <v>730</v>
      </c>
    </row>
    <row r="401" spans="5:5" x14ac:dyDescent="0.2">
      <c r="E401" t="s">
        <v>730</v>
      </c>
    </row>
    <row r="402" spans="5:5" x14ac:dyDescent="0.2">
      <c r="E402" t="s">
        <v>730</v>
      </c>
    </row>
    <row r="403" spans="5:5" x14ac:dyDescent="0.2">
      <c r="E403" t="s">
        <v>730</v>
      </c>
    </row>
    <row r="404" spans="5:5" x14ac:dyDescent="0.2">
      <c r="E404" t="s">
        <v>730</v>
      </c>
    </row>
    <row r="405" spans="5:5" x14ac:dyDescent="0.2">
      <c r="E405" t="s">
        <v>730</v>
      </c>
    </row>
    <row r="406" spans="5:5" x14ac:dyDescent="0.2">
      <c r="E406" t="s">
        <v>730</v>
      </c>
    </row>
    <row r="407" spans="5:5" x14ac:dyDescent="0.2">
      <c r="E407" t="s">
        <v>730</v>
      </c>
    </row>
    <row r="408" spans="5:5" x14ac:dyDescent="0.2">
      <c r="E408" t="s">
        <v>730</v>
      </c>
    </row>
    <row r="409" spans="5:5" x14ac:dyDescent="0.2">
      <c r="E409" t="s">
        <v>730</v>
      </c>
    </row>
    <row r="410" spans="5:5" x14ac:dyDescent="0.2">
      <c r="E410" t="s">
        <v>730</v>
      </c>
    </row>
    <row r="411" spans="5:5" x14ac:dyDescent="0.2">
      <c r="E411" t="s">
        <v>730</v>
      </c>
    </row>
    <row r="412" spans="5:5" x14ac:dyDescent="0.2">
      <c r="E412" t="s">
        <v>730</v>
      </c>
    </row>
    <row r="413" spans="5:5" x14ac:dyDescent="0.2">
      <c r="E413" t="s">
        <v>730</v>
      </c>
    </row>
    <row r="414" spans="5:5" x14ac:dyDescent="0.2">
      <c r="E414" t="s">
        <v>730</v>
      </c>
    </row>
    <row r="415" spans="5:5" x14ac:dyDescent="0.2">
      <c r="E415" t="s">
        <v>730</v>
      </c>
    </row>
    <row r="416" spans="5:5" x14ac:dyDescent="0.2">
      <c r="E416" t="s">
        <v>730</v>
      </c>
    </row>
    <row r="417" spans="5:5" x14ac:dyDescent="0.2">
      <c r="E417" t="s">
        <v>730</v>
      </c>
    </row>
    <row r="418" spans="5:5" x14ac:dyDescent="0.2">
      <c r="E418" t="s">
        <v>730</v>
      </c>
    </row>
    <row r="419" spans="5:5" x14ac:dyDescent="0.2">
      <c r="E419" t="s">
        <v>730</v>
      </c>
    </row>
    <row r="420" spans="5:5" x14ac:dyDescent="0.2">
      <c r="E420" t="s">
        <v>730</v>
      </c>
    </row>
    <row r="421" spans="5:5" x14ac:dyDescent="0.2">
      <c r="E421" t="s">
        <v>730</v>
      </c>
    </row>
    <row r="422" spans="5:5" x14ac:dyDescent="0.2">
      <c r="E422" t="s">
        <v>730</v>
      </c>
    </row>
    <row r="423" spans="5:5" x14ac:dyDescent="0.2">
      <c r="E423" t="s">
        <v>730</v>
      </c>
    </row>
    <row r="424" spans="5:5" x14ac:dyDescent="0.2">
      <c r="E424" t="s">
        <v>730</v>
      </c>
    </row>
    <row r="425" spans="5:5" x14ac:dyDescent="0.2">
      <c r="E425" t="s">
        <v>730</v>
      </c>
    </row>
    <row r="426" spans="5:5" x14ac:dyDescent="0.2">
      <c r="E426" t="s">
        <v>730</v>
      </c>
    </row>
    <row r="427" spans="5:5" x14ac:dyDescent="0.2">
      <c r="E427" t="s">
        <v>730</v>
      </c>
    </row>
    <row r="428" spans="5:5" x14ac:dyDescent="0.2">
      <c r="E428" t="s">
        <v>730</v>
      </c>
    </row>
    <row r="429" spans="5:5" x14ac:dyDescent="0.2">
      <c r="E429" t="s">
        <v>730</v>
      </c>
    </row>
    <row r="430" spans="5:5" x14ac:dyDescent="0.2">
      <c r="E430" t="s">
        <v>730</v>
      </c>
    </row>
    <row r="431" spans="5:5" x14ac:dyDescent="0.2">
      <c r="E431" t="s">
        <v>730</v>
      </c>
    </row>
    <row r="432" spans="5:5" x14ac:dyDescent="0.2">
      <c r="E432" t="s">
        <v>730</v>
      </c>
    </row>
    <row r="433" spans="5:5" x14ac:dyDescent="0.2">
      <c r="E433" t="s">
        <v>730</v>
      </c>
    </row>
    <row r="434" spans="5:5" x14ac:dyDescent="0.2">
      <c r="E434" t="s">
        <v>730</v>
      </c>
    </row>
    <row r="435" spans="5:5" x14ac:dyDescent="0.2">
      <c r="E435" t="s">
        <v>730</v>
      </c>
    </row>
    <row r="436" spans="5:5" x14ac:dyDescent="0.2">
      <c r="E436" t="s">
        <v>730</v>
      </c>
    </row>
    <row r="437" spans="5:5" x14ac:dyDescent="0.2">
      <c r="E437" t="s">
        <v>730</v>
      </c>
    </row>
    <row r="438" spans="5:5" x14ac:dyDescent="0.2">
      <c r="E438" t="s">
        <v>730</v>
      </c>
    </row>
    <row r="439" spans="5:5" x14ac:dyDescent="0.2">
      <c r="E439" t="s">
        <v>730</v>
      </c>
    </row>
    <row r="440" spans="5:5" x14ac:dyDescent="0.2">
      <c r="E440" t="s">
        <v>730</v>
      </c>
    </row>
    <row r="441" spans="5:5" x14ac:dyDescent="0.2">
      <c r="E441" t="s">
        <v>730</v>
      </c>
    </row>
    <row r="442" spans="5:5" x14ac:dyDescent="0.2">
      <c r="E442" t="s">
        <v>730</v>
      </c>
    </row>
    <row r="443" spans="5:5" x14ac:dyDescent="0.2">
      <c r="E443" t="s">
        <v>730</v>
      </c>
    </row>
    <row r="444" spans="5:5" x14ac:dyDescent="0.2">
      <c r="E444" t="s">
        <v>730</v>
      </c>
    </row>
    <row r="445" spans="5:5" x14ac:dyDescent="0.2">
      <c r="E445" t="s">
        <v>730</v>
      </c>
    </row>
    <row r="446" spans="5:5" x14ac:dyDescent="0.2">
      <c r="E446" t="s">
        <v>730</v>
      </c>
    </row>
    <row r="447" spans="5:5" x14ac:dyDescent="0.2">
      <c r="E447" t="s">
        <v>730</v>
      </c>
    </row>
    <row r="448" spans="5:5" x14ac:dyDescent="0.2">
      <c r="E448" t="s">
        <v>730</v>
      </c>
    </row>
    <row r="449" spans="5:5" x14ac:dyDescent="0.2">
      <c r="E449" t="s">
        <v>730</v>
      </c>
    </row>
    <row r="450" spans="5:5" x14ac:dyDescent="0.2">
      <c r="E450" t="s">
        <v>730</v>
      </c>
    </row>
    <row r="451" spans="5:5" x14ac:dyDescent="0.2">
      <c r="E451" t="s">
        <v>730</v>
      </c>
    </row>
    <row r="452" spans="5:5" x14ac:dyDescent="0.2">
      <c r="E452" t="s">
        <v>730</v>
      </c>
    </row>
    <row r="453" spans="5:5" x14ac:dyDescent="0.2">
      <c r="E453" t="s">
        <v>730</v>
      </c>
    </row>
    <row r="454" spans="5:5" x14ac:dyDescent="0.2">
      <c r="E454" t="s">
        <v>730</v>
      </c>
    </row>
    <row r="455" spans="5:5" x14ac:dyDescent="0.2">
      <c r="E455" t="s">
        <v>730</v>
      </c>
    </row>
    <row r="456" spans="5:5" x14ac:dyDescent="0.2">
      <c r="E456" t="s">
        <v>730</v>
      </c>
    </row>
    <row r="457" spans="5:5" x14ac:dyDescent="0.2">
      <c r="E457" t="s">
        <v>730</v>
      </c>
    </row>
    <row r="458" spans="5:5" x14ac:dyDescent="0.2">
      <c r="E458" t="s">
        <v>730</v>
      </c>
    </row>
    <row r="459" spans="5:5" x14ac:dyDescent="0.2">
      <c r="E459" t="s">
        <v>730</v>
      </c>
    </row>
    <row r="460" spans="5:5" x14ac:dyDescent="0.2">
      <c r="E460" t="s">
        <v>730</v>
      </c>
    </row>
    <row r="461" spans="5:5" x14ac:dyDescent="0.2">
      <c r="E461" t="s">
        <v>730</v>
      </c>
    </row>
    <row r="462" spans="5:5" x14ac:dyDescent="0.2">
      <c r="E462" t="s">
        <v>730</v>
      </c>
    </row>
    <row r="463" spans="5:5" x14ac:dyDescent="0.2">
      <c r="E463" t="s">
        <v>730</v>
      </c>
    </row>
    <row r="464" spans="5:5" x14ac:dyDescent="0.2">
      <c r="E464" t="s">
        <v>730</v>
      </c>
    </row>
    <row r="465" spans="5:5" x14ac:dyDescent="0.2">
      <c r="E465" t="s">
        <v>730</v>
      </c>
    </row>
    <row r="466" spans="5:5" x14ac:dyDescent="0.2">
      <c r="E466" t="s">
        <v>730</v>
      </c>
    </row>
    <row r="467" spans="5:5" x14ac:dyDescent="0.2">
      <c r="E467" t="s">
        <v>730</v>
      </c>
    </row>
    <row r="468" spans="5:5" x14ac:dyDescent="0.2">
      <c r="E468" t="s">
        <v>730</v>
      </c>
    </row>
    <row r="469" spans="5:5" x14ac:dyDescent="0.2">
      <c r="E469" t="s">
        <v>730</v>
      </c>
    </row>
    <row r="470" spans="5:5" x14ac:dyDescent="0.2">
      <c r="E470" t="s">
        <v>730</v>
      </c>
    </row>
    <row r="471" spans="5:5" x14ac:dyDescent="0.2">
      <c r="E471" t="s">
        <v>730</v>
      </c>
    </row>
    <row r="472" spans="5:5" x14ac:dyDescent="0.2">
      <c r="E472" t="s">
        <v>730</v>
      </c>
    </row>
    <row r="473" spans="5:5" x14ac:dyDescent="0.2">
      <c r="E473" t="s">
        <v>730</v>
      </c>
    </row>
    <row r="474" spans="5:5" x14ac:dyDescent="0.2">
      <c r="E474" t="s">
        <v>730</v>
      </c>
    </row>
    <row r="475" spans="5:5" x14ac:dyDescent="0.2">
      <c r="E475" t="s">
        <v>730</v>
      </c>
    </row>
    <row r="476" spans="5:5" x14ac:dyDescent="0.2">
      <c r="E476" t="s">
        <v>730</v>
      </c>
    </row>
    <row r="477" spans="5:5" x14ac:dyDescent="0.2">
      <c r="E477" t="s">
        <v>730</v>
      </c>
    </row>
    <row r="478" spans="5:5" x14ac:dyDescent="0.2">
      <c r="E478" t="s">
        <v>730</v>
      </c>
    </row>
    <row r="479" spans="5:5" x14ac:dyDescent="0.2">
      <c r="E479" t="s">
        <v>730</v>
      </c>
    </row>
    <row r="480" spans="5:5" x14ac:dyDescent="0.2">
      <c r="E480" t="s">
        <v>730</v>
      </c>
    </row>
    <row r="481" spans="5:5" x14ac:dyDescent="0.2">
      <c r="E481" t="s">
        <v>730</v>
      </c>
    </row>
    <row r="482" spans="5:5" x14ac:dyDescent="0.2">
      <c r="E482" t="s">
        <v>730</v>
      </c>
    </row>
    <row r="483" spans="5:5" x14ac:dyDescent="0.2">
      <c r="E483" t="s">
        <v>730</v>
      </c>
    </row>
    <row r="484" spans="5:5" x14ac:dyDescent="0.2">
      <c r="E484" t="s">
        <v>730</v>
      </c>
    </row>
    <row r="485" spans="5:5" x14ac:dyDescent="0.2">
      <c r="E485" t="s">
        <v>730</v>
      </c>
    </row>
    <row r="486" spans="5:5" x14ac:dyDescent="0.2">
      <c r="E486" t="s">
        <v>730</v>
      </c>
    </row>
    <row r="487" spans="5:5" x14ac:dyDescent="0.2">
      <c r="E487" t="s">
        <v>730</v>
      </c>
    </row>
    <row r="488" spans="5:5" x14ac:dyDescent="0.2">
      <c r="E488" t="s">
        <v>730</v>
      </c>
    </row>
    <row r="489" spans="5:5" x14ac:dyDescent="0.2">
      <c r="E489" t="s">
        <v>730</v>
      </c>
    </row>
    <row r="490" spans="5:5" x14ac:dyDescent="0.2">
      <c r="E490" t="s">
        <v>730</v>
      </c>
    </row>
    <row r="491" spans="5:5" x14ac:dyDescent="0.2">
      <c r="E491" t="s">
        <v>730</v>
      </c>
    </row>
    <row r="492" spans="5:5" x14ac:dyDescent="0.2">
      <c r="E492" t="s">
        <v>730</v>
      </c>
    </row>
    <row r="493" spans="5:5" x14ac:dyDescent="0.2">
      <c r="E493" t="s">
        <v>730</v>
      </c>
    </row>
    <row r="494" spans="5:5" x14ac:dyDescent="0.2">
      <c r="E494" t="s">
        <v>730</v>
      </c>
    </row>
    <row r="495" spans="5:5" x14ac:dyDescent="0.2">
      <c r="E495" t="s">
        <v>730</v>
      </c>
    </row>
    <row r="496" spans="5:5" x14ac:dyDescent="0.2">
      <c r="E496" t="s">
        <v>730</v>
      </c>
    </row>
    <row r="497" spans="5:5" x14ac:dyDescent="0.2">
      <c r="E497" t="s">
        <v>730</v>
      </c>
    </row>
    <row r="498" spans="5:5" x14ac:dyDescent="0.2">
      <c r="E498" t="s">
        <v>730</v>
      </c>
    </row>
    <row r="499" spans="5:5" x14ac:dyDescent="0.2">
      <c r="E499" t="s">
        <v>730</v>
      </c>
    </row>
    <row r="500" spans="5:5" x14ac:dyDescent="0.2">
      <c r="E500" t="s">
        <v>730</v>
      </c>
    </row>
    <row r="501" spans="5:5" x14ac:dyDescent="0.2">
      <c r="E501" t="s">
        <v>730</v>
      </c>
    </row>
    <row r="502" spans="5:5" x14ac:dyDescent="0.2">
      <c r="E502" t="s">
        <v>730</v>
      </c>
    </row>
    <row r="503" spans="5:5" x14ac:dyDescent="0.2">
      <c r="E503" t="s">
        <v>730</v>
      </c>
    </row>
    <row r="504" spans="5:5" x14ac:dyDescent="0.2">
      <c r="E504" t="s">
        <v>730</v>
      </c>
    </row>
    <row r="505" spans="5:5" x14ac:dyDescent="0.2">
      <c r="E505" t="s">
        <v>730</v>
      </c>
    </row>
    <row r="506" spans="5:5" x14ac:dyDescent="0.2">
      <c r="E506" t="s">
        <v>730</v>
      </c>
    </row>
    <row r="507" spans="5:5" x14ac:dyDescent="0.2">
      <c r="E507" t="s">
        <v>730</v>
      </c>
    </row>
    <row r="508" spans="5:5" x14ac:dyDescent="0.2">
      <c r="E508" t="s">
        <v>730</v>
      </c>
    </row>
    <row r="509" spans="5:5" x14ac:dyDescent="0.2">
      <c r="E509" t="s">
        <v>730</v>
      </c>
    </row>
    <row r="510" spans="5:5" x14ac:dyDescent="0.2">
      <c r="E510" t="s">
        <v>730</v>
      </c>
    </row>
    <row r="511" spans="5:5" x14ac:dyDescent="0.2">
      <c r="E511" t="s">
        <v>730</v>
      </c>
    </row>
    <row r="512" spans="5:5" x14ac:dyDescent="0.2">
      <c r="E512" t="s">
        <v>730</v>
      </c>
    </row>
    <row r="513" spans="5:5" x14ac:dyDescent="0.2">
      <c r="E513" t="s">
        <v>730</v>
      </c>
    </row>
    <row r="514" spans="5:5" x14ac:dyDescent="0.2">
      <c r="E514" t="s">
        <v>730</v>
      </c>
    </row>
    <row r="515" spans="5:5" x14ac:dyDescent="0.2">
      <c r="E515" t="s">
        <v>730</v>
      </c>
    </row>
    <row r="516" spans="5:5" x14ac:dyDescent="0.2">
      <c r="E516" t="s">
        <v>730</v>
      </c>
    </row>
    <row r="517" spans="5:5" x14ac:dyDescent="0.2">
      <c r="E517" t="s">
        <v>730</v>
      </c>
    </row>
    <row r="518" spans="5:5" x14ac:dyDescent="0.2">
      <c r="E518" t="s">
        <v>730</v>
      </c>
    </row>
    <row r="519" spans="5:5" x14ac:dyDescent="0.2">
      <c r="E519" t="s">
        <v>730</v>
      </c>
    </row>
    <row r="520" spans="5:5" x14ac:dyDescent="0.2">
      <c r="E520" t="s">
        <v>730</v>
      </c>
    </row>
    <row r="521" spans="5:5" x14ac:dyDescent="0.2">
      <c r="E521" t="s">
        <v>730</v>
      </c>
    </row>
    <row r="522" spans="5:5" x14ac:dyDescent="0.2">
      <c r="E522" t="s">
        <v>730</v>
      </c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3AED0-AAC3-4A03-9853-03E8E59EEF42}">
  <sheetPr>
    <tabColor rgb="FF7030A0"/>
  </sheetPr>
  <dimension ref="A1:O529"/>
  <sheetViews>
    <sheetView zoomScale="80" zoomScaleNormal="80" workbookViewId="0">
      <selection activeCell="D51" sqref="D51"/>
    </sheetView>
  </sheetViews>
  <sheetFormatPr defaultRowHeight="12.75" x14ac:dyDescent="0.2"/>
  <cols>
    <col min="1" max="1" width="37.140625" bestFit="1" customWidth="1"/>
    <col min="2" max="2" width="5.85546875" bestFit="1" customWidth="1"/>
    <col min="3" max="3" width="3.85546875" bestFit="1" customWidth="1"/>
    <col min="4" max="4" width="16" bestFit="1" customWidth="1"/>
    <col min="5" max="5" width="22.28515625" customWidth="1"/>
    <col min="6" max="6" width="11.5703125" bestFit="1" customWidth="1"/>
    <col min="7" max="7" width="5.28515625" bestFit="1" customWidth="1"/>
    <col min="8" max="8" width="5.42578125" bestFit="1" customWidth="1"/>
    <col min="9" max="10" width="5.140625" bestFit="1" customWidth="1"/>
    <col min="11" max="11" width="13.140625" bestFit="1" customWidth="1"/>
    <col min="12" max="12" width="7" bestFit="1" customWidth="1"/>
    <col min="13" max="13" width="7.140625" bestFit="1" customWidth="1"/>
    <col min="14" max="14" width="5.85546875" bestFit="1" customWidth="1"/>
    <col min="15" max="15" width="11.28515625" bestFit="1" customWidth="1"/>
  </cols>
  <sheetData>
    <row r="1" spans="1:15" ht="18.75" customHeight="1" x14ac:dyDescent="0.2">
      <c r="A1" t="s">
        <v>303</v>
      </c>
      <c r="D1" t="s">
        <v>304</v>
      </c>
      <c r="K1" t="s">
        <v>305</v>
      </c>
    </row>
    <row r="2" spans="1:15" ht="15" customHeight="1" x14ac:dyDescent="0.2"/>
    <row r="3" spans="1:15" ht="15" customHeight="1" x14ac:dyDescent="0.2"/>
    <row r="4" spans="1:15" ht="15" customHeight="1" x14ac:dyDescent="0.2">
      <c r="B4" t="s">
        <v>307</v>
      </c>
      <c r="C4" t="s">
        <v>308</v>
      </c>
      <c r="D4" t="s">
        <v>309</v>
      </c>
      <c r="F4" t="s">
        <v>311</v>
      </c>
      <c r="G4" t="s">
        <v>413</v>
      </c>
      <c r="H4" t="s">
        <v>414</v>
      </c>
      <c r="I4" t="s">
        <v>415</v>
      </c>
      <c r="J4" t="s">
        <v>416</v>
      </c>
      <c r="K4" t="s">
        <v>417</v>
      </c>
      <c r="L4" t="s">
        <v>9</v>
      </c>
      <c r="M4" t="s">
        <v>418</v>
      </c>
      <c r="N4" t="s">
        <v>9</v>
      </c>
      <c r="O4" t="s">
        <v>315</v>
      </c>
    </row>
    <row r="5" spans="1:15" x14ac:dyDescent="0.2">
      <c r="A5" t="str">
        <f t="shared" ref="A5:A11" si="0">CONCATENATE(B5,D5,E5)</f>
        <v>PC45Isabella MainDakotas Dream</v>
      </c>
      <c r="B5" t="s">
        <v>246</v>
      </c>
      <c r="C5">
        <v>23</v>
      </c>
      <c r="D5" t="s">
        <v>1510</v>
      </c>
      <c r="E5" t="s">
        <v>1588</v>
      </c>
      <c r="K5">
        <v>35.299999999999997</v>
      </c>
      <c r="L5">
        <v>1</v>
      </c>
      <c r="N5">
        <v>1</v>
      </c>
      <c r="O5">
        <f t="shared" ref="O5:O47" si="1">IF(N5=1,7,IF(N5=2,6,IF(N5=3,5,IF(N5=4,4,IF(N5=5,3,IF(N5=6,2,IF(N5&gt;=6,1,0)))))))</f>
        <v>7</v>
      </c>
    </row>
    <row r="6" spans="1:15" x14ac:dyDescent="0.2">
      <c r="A6" t="str">
        <f t="shared" si="0"/>
        <v>PC45Ashlee BlakeDreamy</v>
      </c>
      <c r="B6" t="s">
        <v>246</v>
      </c>
      <c r="C6">
        <v>24</v>
      </c>
      <c r="D6" t="s">
        <v>1587</v>
      </c>
      <c r="E6" t="s">
        <v>1589</v>
      </c>
      <c r="K6">
        <v>40</v>
      </c>
      <c r="L6">
        <v>2</v>
      </c>
      <c r="N6">
        <v>2</v>
      </c>
      <c r="O6">
        <f t="shared" si="1"/>
        <v>6</v>
      </c>
    </row>
    <row r="7" spans="1:15" x14ac:dyDescent="0.2">
      <c r="A7" t="str">
        <f t="shared" si="0"/>
        <v>PC45Sophie WakkaBonville Park Harrison</v>
      </c>
      <c r="B7" t="s">
        <v>246</v>
      </c>
      <c r="C7">
        <v>27</v>
      </c>
      <c r="D7" t="s">
        <v>1511</v>
      </c>
      <c r="E7" t="s">
        <v>1590</v>
      </c>
      <c r="K7">
        <v>52.2</v>
      </c>
      <c r="L7">
        <v>3</v>
      </c>
      <c r="N7">
        <v>3</v>
      </c>
      <c r="O7">
        <f t="shared" si="1"/>
        <v>5</v>
      </c>
    </row>
    <row r="8" spans="1:15" x14ac:dyDescent="0.2">
      <c r="A8" t="str">
        <f t="shared" si="0"/>
        <v>PC45Ryleigh ConwayTrefynwy Parc Penrhos</v>
      </c>
      <c r="B8" t="s">
        <v>246</v>
      </c>
      <c r="C8">
        <v>29</v>
      </c>
      <c r="D8" t="s">
        <v>1512</v>
      </c>
      <c r="E8" t="s">
        <v>296</v>
      </c>
      <c r="K8">
        <v>66.400000000000006</v>
      </c>
      <c r="L8">
        <v>4</v>
      </c>
      <c r="N8">
        <v>4</v>
      </c>
      <c r="O8">
        <f t="shared" si="1"/>
        <v>4</v>
      </c>
    </row>
    <row r="9" spans="1:15" x14ac:dyDescent="0.2">
      <c r="A9" t="str">
        <f t="shared" si="0"/>
        <v>PC45Mikala ThomasPowderbark Esmeralda</v>
      </c>
      <c r="B9" t="s">
        <v>246</v>
      </c>
      <c r="C9">
        <v>25</v>
      </c>
      <c r="D9" t="s">
        <v>1149</v>
      </c>
      <c r="E9" t="s">
        <v>1150</v>
      </c>
      <c r="K9">
        <v>69.5</v>
      </c>
      <c r="L9">
        <v>5</v>
      </c>
      <c r="N9">
        <v>5</v>
      </c>
      <c r="O9">
        <f t="shared" si="1"/>
        <v>3</v>
      </c>
    </row>
    <row r="10" spans="1:15" x14ac:dyDescent="0.2">
      <c r="A10" t="str">
        <f t="shared" si="0"/>
        <v>PC45Savannah ClarkeHylux Naarla</v>
      </c>
      <c r="B10" t="s">
        <v>246</v>
      </c>
      <c r="C10">
        <v>28</v>
      </c>
      <c r="D10" t="s">
        <v>1513</v>
      </c>
      <c r="E10" t="s">
        <v>1591</v>
      </c>
      <c r="K10">
        <v>82.2</v>
      </c>
      <c r="L10">
        <v>6</v>
      </c>
      <c r="N10">
        <v>6</v>
      </c>
      <c r="O10">
        <f t="shared" si="1"/>
        <v>2</v>
      </c>
    </row>
    <row r="11" spans="1:15" x14ac:dyDescent="0.2">
      <c r="A11" t="str">
        <f t="shared" si="0"/>
        <v>PC45Tash TierneyPrimrose Court Coppelia</v>
      </c>
      <c r="B11" t="s">
        <v>246</v>
      </c>
      <c r="C11">
        <v>26</v>
      </c>
      <c r="D11" t="s">
        <v>1555</v>
      </c>
      <c r="E11" t="s">
        <v>1599</v>
      </c>
      <c r="K11">
        <v>150.1</v>
      </c>
      <c r="L11">
        <v>7</v>
      </c>
      <c r="N11">
        <v>7</v>
      </c>
      <c r="O11">
        <f t="shared" si="1"/>
        <v>1</v>
      </c>
    </row>
    <row r="13" spans="1:15" x14ac:dyDescent="0.2">
      <c r="A13" t="str">
        <f t="shared" ref="A13:A52" si="2">CONCATENATE(B13,D13,E13)</f>
        <v>PC45Naomi HuntArchie</v>
      </c>
      <c r="B13" t="s">
        <v>246</v>
      </c>
      <c r="C13">
        <v>21</v>
      </c>
      <c r="D13" t="s">
        <v>1556</v>
      </c>
      <c r="E13" t="s">
        <v>1180</v>
      </c>
      <c r="K13">
        <v>0</v>
      </c>
      <c r="O13">
        <f t="shared" si="1"/>
        <v>0</v>
      </c>
    </row>
    <row r="14" spans="1:15" x14ac:dyDescent="0.2">
      <c r="A14" t="str">
        <f t="shared" si="2"/>
        <v>PC45Stevie HopkinsYarradale Nebular</v>
      </c>
      <c r="B14" t="s">
        <v>246</v>
      </c>
      <c r="C14">
        <v>22</v>
      </c>
      <c r="D14" t="s">
        <v>1557</v>
      </c>
      <c r="E14" t="s">
        <v>1600</v>
      </c>
      <c r="K14">
        <v>0</v>
      </c>
      <c r="O14">
        <f t="shared" si="1"/>
        <v>0</v>
      </c>
    </row>
    <row r="15" spans="1:15" x14ac:dyDescent="0.2">
      <c r="A15" t="str">
        <f t="shared" si="2"/>
        <v/>
      </c>
      <c r="D15" t="s">
        <v>730</v>
      </c>
      <c r="O15">
        <f t="shared" si="1"/>
        <v>0</v>
      </c>
    </row>
    <row r="16" spans="1:15" x14ac:dyDescent="0.2">
      <c r="A16" t="str">
        <f t="shared" si="2"/>
        <v>AffiliateRichelle GiltrapSole Supremacy</v>
      </c>
      <c r="B16" t="s">
        <v>1170</v>
      </c>
      <c r="C16">
        <v>30</v>
      </c>
      <c r="D16" t="s">
        <v>1558</v>
      </c>
      <c r="E16" t="s">
        <v>1601</v>
      </c>
      <c r="K16">
        <v>67.900000000000006</v>
      </c>
      <c r="L16">
        <v>1</v>
      </c>
      <c r="M16" t="s">
        <v>1715</v>
      </c>
      <c r="N16">
        <v>1</v>
      </c>
      <c r="O16">
        <f t="shared" si="1"/>
        <v>7</v>
      </c>
    </row>
    <row r="17" spans="1:15" x14ac:dyDescent="0.2">
      <c r="A17" t="str">
        <f t="shared" si="2"/>
        <v/>
      </c>
      <c r="D17" t="s">
        <v>730</v>
      </c>
      <c r="O17">
        <f t="shared" si="1"/>
        <v>0</v>
      </c>
    </row>
    <row r="18" spans="1:15" x14ac:dyDescent="0.2">
      <c r="A18" t="str">
        <f t="shared" si="2"/>
        <v>PC65Amy LethleanClare Downs Charisma</v>
      </c>
      <c r="B18" t="s">
        <v>138</v>
      </c>
      <c r="C18">
        <v>11</v>
      </c>
      <c r="D18" t="s">
        <v>537</v>
      </c>
      <c r="E18" t="s">
        <v>538</v>
      </c>
      <c r="K18">
        <v>42.1</v>
      </c>
      <c r="L18">
        <v>1</v>
      </c>
      <c r="N18">
        <v>1</v>
      </c>
      <c r="O18">
        <f t="shared" si="1"/>
        <v>7</v>
      </c>
    </row>
    <row r="19" spans="1:15" x14ac:dyDescent="0.2">
      <c r="A19" t="str">
        <f t="shared" si="2"/>
        <v>PC65Amelia ElliottIndiana Summer Gold</v>
      </c>
      <c r="B19" t="s">
        <v>138</v>
      </c>
      <c r="C19">
        <v>15</v>
      </c>
      <c r="D19" t="s">
        <v>1029</v>
      </c>
      <c r="E19" t="s">
        <v>1592</v>
      </c>
      <c r="K19">
        <v>45.1</v>
      </c>
      <c r="L19">
        <v>2</v>
      </c>
      <c r="N19">
        <v>2</v>
      </c>
      <c r="O19">
        <f t="shared" si="1"/>
        <v>6</v>
      </c>
    </row>
    <row r="20" spans="1:15" x14ac:dyDescent="0.2">
      <c r="A20" t="str">
        <f t="shared" si="2"/>
        <v>PC65Jamie RadfordDC Bullet</v>
      </c>
      <c r="B20" t="s">
        <v>138</v>
      </c>
      <c r="C20">
        <v>9</v>
      </c>
      <c r="D20" t="s">
        <v>1514</v>
      </c>
      <c r="E20" t="s">
        <v>1593</v>
      </c>
      <c r="K20">
        <v>50.2</v>
      </c>
      <c r="L20">
        <v>3</v>
      </c>
      <c r="N20">
        <v>3</v>
      </c>
      <c r="O20">
        <f t="shared" si="1"/>
        <v>5</v>
      </c>
    </row>
    <row r="21" spans="1:15" x14ac:dyDescent="0.2">
      <c r="A21" t="str">
        <f t="shared" si="2"/>
        <v>PC65Abby GreenEBL Illuminate</v>
      </c>
      <c r="B21" t="s">
        <v>138</v>
      </c>
      <c r="C21">
        <v>16</v>
      </c>
      <c r="D21" t="s">
        <v>724</v>
      </c>
      <c r="E21" t="s">
        <v>1594</v>
      </c>
      <c r="K21">
        <v>50.3</v>
      </c>
      <c r="L21">
        <v>4</v>
      </c>
      <c r="N21">
        <v>4</v>
      </c>
      <c r="O21">
        <f t="shared" si="1"/>
        <v>4</v>
      </c>
    </row>
    <row r="22" spans="1:15" x14ac:dyDescent="0.2">
      <c r="A22" t="str">
        <f t="shared" si="2"/>
        <v>PC65Isabella SpriggWeston Park Carolina</v>
      </c>
      <c r="B22" t="s">
        <v>138</v>
      </c>
      <c r="C22">
        <v>12</v>
      </c>
      <c r="D22" t="s">
        <v>962</v>
      </c>
      <c r="E22" t="s">
        <v>963</v>
      </c>
      <c r="K22">
        <v>56.2</v>
      </c>
      <c r="L22">
        <v>5</v>
      </c>
      <c r="N22">
        <v>5</v>
      </c>
      <c r="O22">
        <f t="shared" si="1"/>
        <v>3</v>
      </c>
    </row>
    <row r="23" spans="1:15" x14ac:dyDescent="0.2">
      <c r="A23" t="str">
        <f t="shared" si="2"/>
        <v>PC65Scarlett ObrienRoses for Lilli</v>
      </c>
      <c r="B23" t="s">
        <v>138</v>
      </c>
      <c r="C23">
        <v>14</v>
      </c>
      <c r="D23" t="s">
        <v>1515</v>
      </c>
      <c r="E23" t="s">
        <v>1595</v>
      </c>
      <c r="K23">
        <v>56.4</v>
      </c>
      <c r="L23">
        <v>6</v>
      </c>
      <c r="N23">
        <v>6</v>
      </c>
      <c r="O23">
        <f t="shared" si="1"/>
        <v>2</v>
      </c>
    </row>
    <row r="24" spans="1:15" x14ac:dyDescent="0.2">
      <c r="A24" t="str">
        <f t="shared" si="2"/>
        <v>PC65Dusty RadfordKevan</v>
      </c>
      <c r="B24" t="s">
        <v>138</v>
      </c>
      <c r="C24">
        <v>10</v>
      </c>
      <c r="D24" t="s">
        <v>1559</v>
      </c>
      <c r="E24" t="s">
        <v>1602</v>
      </c>
      <c r="K24">
        <v>80.7</v>
      </c>
      <c r="L24">
        <v>7</v>
      </c>
      <c r="N24">
        <v>7</v>
      </c>
      <c r="O24">
        <f t="shared" si="1"/>
        <v>1</v>
      </c>
    </row>
    <row r="25" spans="1:15" x14ac:dyDescent="0.2">
      <c r="A25" t="str">
        <f t="shared" si="2"/>
        <v/>
      </c>
      <c r="D25" t="s">
        <v>730</v>
      </c>
      <c r="O25">
        <f t="shared" si="1"/>
        <v>0</v>
      </c>
    </row>
    <row r="26" spans="1:15" x14ac:dyDescent="0.2">
      <c r="A26" t="str">
        <f t="shared" si="2"/>
        <v>PC65Charli SpriggSunnyview Ellie</v>
      </c>
      <c r="B26" t="s">
        <v>138</v>
      </c>
      <c r="C26">
        <v>13</v>
      </c>
      <c r="D26" t="s">
        <v>1560</v>
      </c>
      <c r="E26" t="s">
        <v>1603</v>
      </c>
      <c r="K26">
        <v>0</v>
      </c>
      <c r="O26">
        <f t="shared" si="1"/>
        <v>0</v>
      </c>
    </row>
    <row r="27" spans="1:15" x14ac:dyDescent="0.2">
      <c r="A27" t="str">
        <f t="shared" si="2"/>
        <v/>
      </c>
      <c r="D27" t="s">
        <v>730</v>
      </c>
      <c r="O27">
        <f t="shared" si="1"/>
        <v>0</v>
      </c>
    </row>
    <row r="28" spans="1:15" x14ac:dyDescent="0.2">
      <c r="A28" t="str">
        <f t="shared" si="2"/>
        <v>AffiliateHayley SmytheOverdraft</v>
      </c>
      <c r="B28" t="s">
        <v>1170</v>
      </c>
      <c r="C28">
        <v>20</v>
      </c>
      <c r="D28" t="s">
        <v>1561</v>
      </c>
      <c r="E28" t="s">
        <v>1604</v>
      </c>
      <c r="K28">
        <v>47.7</v>
      </c>
      <c r="L28">
        <v>1</v>
      </c>
      <c r="M28" t="s">
        <v>1715</v>
      </c>
      <c r="N28">
        <v>1</v>
      </c>
      <c r="O28">
        <f t="shared" si="1"/>
        <v>7</v>
      </c>
    </row>
    <row r="29" spans="1:15" x14ac:dyDescent="0.2">
      <c r="A29" t="str">
        <f t="shared" si="2"/>
        <v>AffiliateHayley SmytheBossanova</v>
      </c>
      <c r="B29" t="s">
        <v>1170</v>
      </c>
      <c r="C29">
        <v>17</v>
      </c>
      <c r="D29" t="s">
        <v>1561</v>
      </c>
      <c r="E29" t="s">
        <v>1605</v>
      </c>
      <c r="K29">
        <v>56.9</v>
      </c>
      <c r="L29">
        <v>2</v>
      </c>
      <c r="M29" t="s">
        <v>1715</v>
      </c>
      <c r="N29">
        <v>2</v>
      </c>
      <c r="O29">
        <f t="shared" si="1"/>
        <v>6</v>
      </c>
    </row>
    <row r="30" spans="1:15" x14ac:dyDescent="0.2">
      <c r="A30" t="str">
        <f t="shared" si="2"/>
        <v xml:space="preserve">AffiliateSuzanne SpriggSimple as that </v>
      </c>
      <c r="B30" t="s">
        <v>1170</v>
      </c>
      <c r="C30">
        <v>19</v>
      </c>
      <c r="D30" t="s">
        <v>1562</v>
      </c>
      <c r="E30" t="s">
        <v>1606</v>
      </c>
      <c r="K30">
        <v>67</v>
      </c>
      <c r="L30">
        <v>3</v>
      </c>
      <c r="M30" t="s">
        <v>1715</v>
      </c>
      <c r="N30">
        <v>3</v>
      </c>
      <c r="O30">
        <f t="shared" si="1"/>
        <v>5</v>
      </c>
    </row>
    <row r="31" spans="1:15" x14ac:dyDescent="0.2">
      <c r="A31" t="str">
        <f t="shared" si="2"/>
        <v/>
      </c>
      <c r="D31" t="s">
        <v>730</v>
      </c>
      <c r="O31">
        <f t="shared" si="1"/>
        <v>0</v>
      </c>
    </row>
    <row r="32" spans="1:15" x14ac:dyDescent="0.2">
      <c r="A32" t="str">
        <f t="shared" si="2"/>
        <v>PC65Emma BrandisHearts Desire</v>
      </c>
      <c r="B32" t="s">
        <v>138</v>
      </c>
      <c r="C32">
        <v>18</v>
      </c>
      <c r="D32" t="s">
        <v>1563</v>
      </c>
      <c r="E32" t="s">
        <v>1607</v>
      </c>
      <c r="K32">
        <v>0</v>
      </c>
      <c r="O32">
        <f t="shared" si="1"/>
        <v>0</v>
      </c>
    </row>
    <row r="33" spans="1:15" x14ac:dyDescent="0.2">
      <c r="A33" t="str">
        <f t="shared" si="2"/>
        <v/>
      </c>
      <c r="D33" t="s">
        <v>730</v>
      </c>
      <c r="O33">
        <f t="shared" si="1"/>
        <v>0</v>
      </c>
    </row>
    <row r="34" spans="1:15" x14ac:dyDescent="0.2">
      <c r="A34" t="str">
        <f t="shared" si="2"/>
        <v>PC80Saijsh MitchellLimehill Kochiece</v>
      </c>
      <c r="B34" t="s">
        <v>75</v>
      </c>
      <c r="C34">
        <v>7</v>
      </c>
      <c r="D34" t="s">
        <v>120</v>
      </c>
      <c r="E34" t="s">
        <v>1596</v>
      </c>
      <c r="K34">
        <v>30</v>
      </c>
      <c r="L34">
        <v>1</v>
      </c>
      <c r="N34">
        <v>1</v>
      </c>
      <c r="O34">
        <f t="shared" si="1"/>
        <v>7</v>
      </c>
    </row>
    <row r="35" spans="1:15" x14ac:dyDescent="0.2">
      <c r="A35" t="str">
        <f t="shared" si="2"/>
        <v>PC80Clare O'DonovanDemondrille</v>
      </c>
      <c r="B35" t="s">
        <v>75</v>
      </c>
      <c r="C35">
        <v>6</v>
      </c>
      <c r="D35" t="s">
        <v>1516</v>
      </c>
      <c r="E35" t="s">
        <v>1597</v>
      </c>
      <c r="K35">
        <v>38.4</v>
      </c>
      <c r="L35">
        <v>2</v>
      </c>
      <c r="N35">
        <v>2</v>
      </c>
      <c r="O35">
        <f t="shared" si="1"/>
        <v>6</v>
      </c>
    </row>
    <row r="36" spans="1:15" x14ac:dyDescent="0.2">
      <c r="A36" t="str">
        <f t="shared" si="2"/>
        <v/>
      </c>
      <c r="D36" t="s">
        <v>730</v>
      </c>
      <c r="O36">
        <f t="shared" si="1"/>
        <v>0</v>
      </c>
    </row>
    <row r="37" spans="1:15" x14ac:dyDescent="0.2">
      <c r="A37" t="str">
        <f t="shared" si="2"/>
        <v>PC95Saijsh MitchellRingwould Cleopatra</v>
      </c>
      <c r="B37" t="s">
        <v>41</v>
      </c>
      <c r="C37">
        <v>1</v>
      </c>
      <c r="D37" t="s">
        <v>120</v>
      </c>
      <c r="E37" t="s">
        <v>1598</v>
      </c>
      <c r="K37">
        <v>32.4</v>
      </c>
      <c r="L37">
        <v>1</v>
      </c>
      <c r="N37">
        <v>1</v>
      </c>
      <c r="O37">
        <f t="shared" si="1"/>
        <v>7</v>
      </c>
    </row>
    <row r="38" spans="1:15" x14ac:dyDescent="0.2">
      <c r="A38" t="str">
        <f t="shared" si="2"/>
        <v/>
      </c>
      <c r="D38" t="s">
        <v>730</v>
      </c>
      <c r="O38">
        <f t="shared" si="1"/>
        <v>0</v>
      </c>
    </row>
    <row r="39" spans="1:15" x14ac:dyDescent="0.2">
      <c r="A39" t="str">
        <f t="shared" si="2"/>
        <v>AffiliateWendy BrophyPenrhys Secret Agent</v>
      </c>
      <c r="B39" t="s">
        <v>1170</v>
      </c>
      <c r="C39">
        <v>4</v>
      </c>
      <c r="D39" t="s">
        <v>1564</v>
      </c>
      <c r="E39" t="s">
        <v>1608</v>
      </c>
      <c r="K39">
        <v>35</v>
      </c>
      <c r="L39">
        <v>1</v>
      </c>
      <c r="M39" t="s">
        <v>1715</v>
      </c>
      <c r="N39">
        <v>1</v>
      </c>
      <c r="O39">
        <f t="shared" si="1"/>
        <v>7</v>
      </c>
    </row>
    <row r="40" spans="1:15" x14ac:dyDescent="0.2">
      <c r="A40" t="str">
        <f t="shared" si="2"/>
        <v>AffiliateTracey HobbsKP Stratergy</v>
      </c>
      <c r="B40" t="s">
        <v>1170</v>
      </c>
      <c r="C40">
        <v>5</v>
      </c>
      <c r="D40" t="s">
        <v>1565</v>
      </c>
      <c r="E40" t="s">
        <v>1609</v>
      </c>
      <c r="K40">
        <v>40.299999999999997</v>
      </c>
      <c r="L40">
        <v>2</v>
      </c>
      <c r="M40" t="s">
        <v>1715</v>
      </c>
      <c r="N40">
        <v>2</v>
      </c>
      <c r="O40">
        <f t="shared" si="1"/>
        <v>6</v>
      </c>
    </row>
    <row r="41" spans="1:15" x14ac:dyDescent="0.2">
      <c r="A41" t="str">
        <f t="shared" si="2"/>
        <v>AffiliateLouise HorwoodRubie's Hotshot</v>
      </c>
      <c r="B41" t="s">
        <v>1170</v>
      </c>
      <c r="C41">
        <v>2</v>
      </c>
      <c r="D41" t="s">
        <v>411</v>
      </c>
      <c r="E41" t="s">
        <v>1610</v>
      </c>
      <c r="K41">
        <v>104.7</v>
      </c>
      <c r="L41">
        <v>3</v>
      </c>
      <c r="M41" t="s">
        <v>1715</v>
      </c>
      <c r="N41">
        <v>3</v>
      </c>
      <c r="O41">
        <f t="shared" si="1"/>
        <v>5</v>
      </c>
    </row>
    <row r="42" spans="1:15" x14ac:dyDescent="0.2">
      <c r="A42" t="str">
        <f t="shared" si="2"/>
        <v/>
      </c>
      <c r="D42" t="s">
        <v>730</v>
      </c>
      <c r="O42">
        <f t="shared" si="1"/>
        <v>0</v>
      </c>
    </row>
    <row r="43" spans="1:15" x14ac:dyDescent="0.2">
      <c r="A43" t="str">
        <f t="shared" si="2"/>
        <v/>
      </c>
      <c r="D43" t="s">
        <v>730</v>
      </c>
      <c r="O43">
        <f t="shared" si="1"/>
        <v>0</v>
      </c>
    </row>
    <row r="44" spans="1:15" x14ac:dyDescent="0.2">
      <c r="A44" t="str">
        <f t="shared" si="2"/>
        <v/>
      </c>
      <c r="D44" t="s">
        <v>730</v>
      </c>
      <c r="O44">
        <f t="shared" si="1"/>
        <v>0</v>
      </c>
    </row>
    <row r="45" spans="1:15" x14ac:dyDescent="0.2">
      <c r="A45" t="str">
        <f t="shared" si="2"/>
        <v>37</v>
      </c>
      <c r="B45">
        <v>37</v>
      </c>
      <c r="D45" t="s">
        <v>730</v>
      </c>
      <c r="O45">
        <f t="shared" si="1"/>
        <v>0</v>
      </c>
    </row>
    <row r="46" spans="1:15" x14ac:dyDescent="0.2">
      <c r="A46" t="str">
        <f t="shared" si="2"/>
        <v>9</v>
      </c>
      <c r="B46">
        <v>9</v>
      </c>
      <c r="D46" t="s">
        <v>730</v>
      </c>
      <c r="O46">
        <f t="shared" si="1"/>
        <v>0</v>
      </c>
    </row>
    <row r="47" spans="1:15" x14ac:dyDescent="0.2">
      <c r="A47" t="str">
        <f t="shared" si="2"/>
        <v>28</v>
      </c>
      <c r="B47">
        <f>SUM(B45-B46)</f>
        <v>28</v>
      </c>
      <c r="D47" t="s">
        <v>730</v>
      </c>
      <c r="O47">
        <f t="shared" si="1"/>
        <v>0</v>
      </c>
    </row>
    <row r="48" spans="1:15" x14ac:dyDescent="0.2">
      <c r="A48" t="str">
        <f t="shared" si="2"/>
        <v/>
      </c>
      <c r="D48" t="s">
        <v>730</v>
      </c>
      <c r="O48">
        <f t="shared" ref="O48:O52" si="3">IF(N48=1,7,IF(N48=2,6,IF(N48=3,5,IF(N48=4,4,IF(N48=5,3,IF(N48=6,2,IF(N48&gt;=6,1,0)))))))</f>
        <v>0</v>
      </c>
    </row>
    <row r="49" spans="1:15" x14ac:dyDescent="0.2">
      <c r="A49" t="str">
        <f t="shared" si="2"/>
        <v/>
      </c>
      <c r="D49" t="s">
        <v>730</v>
      </c>
      <c r="O49">
        <f t="shared" si="3"/>
        <v>0</v>
      </c>
    </row>
    <row r="50" spans="1:15" x14ac:dyDescent="0.2">
      <c r="A50" t="str">
        <f t="shared" si="2"/>
        <v/>
      </c>
      <c r="D50" t="s">
        <v>730</v>
      </c>
      <c r="O50">
        <f t="shared" si="3"/>
        <v>0</v>
      </c>
    </row>
    <row r="51" spans="1:15" x14ac:dyDescent="0.2">
      <c r="A51" t="str">
        <f t="shared" si="2"/>
        <v/>
      </c>
      <c r="D51" t="s">
        <v>730</v>
      </c>
      <c r="O51">
        <f t="shared" si="3"/>
        <v>0</v>
      </c>
    </row>
    <row r="52" spans="1:15" x14ac:dyDescent="0.2">
      <c r="A52" t="str">
        <f t="shared" si="2"/>
        <v/>
      </c>
      <c r="D52" t="s">
        <v>730</v>
      </c>
      <c r="O52">
        <f t="shared" si="3"/>
        <v>0</v>
      </c>
    </row>
    <row r="53" spans="1:15" x14ac:dyDescent="0.2">
      <c r="D53" t="s">
        <v>730</v>
      </c>
    </row>
    <row r="54" spans="1:15" x14ac:dyDescent="0.2">
      <c r="D54" t="s">
        <v>730</v>
      </c>
    </row>
    <row r="55" spans="1:15" x14ac:dyDescent="0.2">
      <c r="D55" t="s">
        <v>730</v>
      </c>
    </row>
    <row r="56" spans="1:15" x14ac:dyDescent="0.2">
      <c r="D56" t="s">
        <v>730</v>
      </c>
    </row>
    <row r="57" spans="1:15" x14ac:dyDescent="0.2">
      <c r="D57" t="s">
        <v>730</v>
      </c>
    </row>
    <row r="58" spans="1:15" x14ac:dyDescent="0.2">
      <c r="D58" t="s">
        <v>730</v>
      </c>
    </row>
    <row r="59" spans="1:15" x14ac:dyDescent="0.2">
      <c r="D59" t="s">
        <v>730</v>
      </c>
    </row>
    <row r="60" spans="1:15" x14ac:dyDescent="0.2">
      <c r="D60" t="s">
        <v>730</v>
      </c>
    </row>
    <row r="61" spans="1:15" x14ac:dyDescent="0.2">
      <c r="D61" t="s">
        <v>730</v>
      </c>
    </row>
    <row r="62" spans="1:15" x14ac:dyDescent="0.2">
      <c r="D62" t="s">
        <v>730</v>
      </c>
    </row>
    <row r="63" spans="1:15" x14ac:dyDescent="0.2">
      <c r="D63" t="s">
        <v>730</v>
      </c>
    </row>
    <row r="64" spans="1:15" x14ac:dyDescent="0.2">
      <c r="D64" t="s">
        <v>730</v>
      </c>
    </row>
    <row r="65" spans="4:4" x14ac:dyDescent="0.2">
      <c r="D65" t="s">
        <v>730</v>
      </c>
    </row>
    <row r="66" spans="4:4" x14ac:dyDescent="0.2">
      <c r="D66" t="s">
        <v>730</v>
      </c>
    </row>
    <row r="67" spans="4:4" x14ac:dyDescent="0.2">
      <c r="D67" t="s">
        <v>730</v>
      </c>
    </row>
    <row r="68" spans="4:4" x14ac:dyDescent="0.2">
      <c r="D68" t="s">
        <v>730</v>
      </c>
    </row>
    <row r="69" spans="4:4" x14ac:dyDescent="0.2">
      <c r="D69" t="s">
        <v>730</v>
      </c>
    </row>
    <row r="70" spans="4:4" x14ac:dyDescent="0.2">
      <c r="D70" t="s">
        <v>730</v>
      </c>
    </row>
    <row r="71" spans="4:4" x14ac:dyDescent="0.2">
      <c r="D71" t="s">
        <v>730</v>
      </c>
    </row>
    <row r="72" spans="4:4" x14ac:dyDescent="0.2">
      <c r="D72" t="s">
        <v>730</v>
      </c>
    </row>
    <row r="73" spans="4:4" x14ac:dyDescent="0.2">
      <c r="D73" t="s">
        <v>730</v>
      </c>
    </row>
    <row r="74" spans="4:4" x14ac:dyDescent="0.2">
      <c r="D74" t="s">
        <v>730</v>
      </c>
    </row>
    <row r="75" spans="4:4" x14ac:dyDescent="0.2">
      <c r="D75" t="s">
        <v>730</v>
      </c>
    </row>
    <row r="76" spans="4:4" x14ac:dyDescent="0.2">
      <c r="D76" t="s">
        <v>730</v>
      </c>
    </row>
    <row r="77" spans="4:4" x14ac:dyDescent="0.2">
      <c r="D77" t="s">
        <v>730</v>
      </c>
    </row>
    <row r="78" spans="4:4" x14ac:dyDescent="0.2">
      <c r="D78" t="s">
        <v>730</v>
      </c>
    </row>
    <row r="79" spans="4:4" x14ac:dyDescent="0.2">
      <c r="D79" t="s">
        <v>730</v>
      </c>
    </row>
    <row r="80" spans="4:4" x14ac:dyDescent="0.2">
      <c r="D80" t="s">
        <v>730</v>
      </c>
    </row>
    <row r="81" spans="4:4" x14ac:dyDescent="0.2">
      <c r="D81" t="s">
        <v>730</v>
      </c>
    </row>
    <row r="82" spans="4:4" x14ac:dyDescent="0.2">
      <c r="D82" t="s">
        <v>730</v>
      </c>
    </row>
    <row r="83" spans="4:4" x14ac:dyDescent="0.2">
      <c r="D83" t="s">
        <v>730</v>
      </c>
    </row>
    <row r="84" spans="4:4" x14ac:dyDescent="0.2">
      <c r="D84" t="s">
        <v>730</v>
      </c>
    </row>
    <row r="85" spans="4:4" x14ac:dyDescent="0.2">
      <c r="D85" t="s">
        <v>730</v>
      </c>
    </row>
    <row r="86" spans="4:4" x14ac:dyDescent="0.2">
      <c r="D86" t="s">
        <v>730</v>
      </c>
    </row>
    <row r="87" spans="4:4" x14ac:dyDescent="0.2">
      <c r="D87" t="s">
        <v>730</v>
      </c>
    </row>
    <row r="88" spans="4:4" x14ac:dyDescent="0.2">
      <c r="D88" t="s">
        <v>730</v>
      </c>
    </row>
    <row r="89" spans="4:4" x14ac:dyDescent="0.2">
      <c r="D89" t="s">
        <v>730</v>
      </c>
    </row>
    <row r="90" spans="4:4" x14ac:dyDescent="0.2">
      <c r="D90" t="s">
        <v>730</v>
      </c>
    </row>
    <row r="91" spans="4:4" x14ac:dyDescent="0.2">
      <c r="D91" t="s">
        <v>730</v>
      </c>
    </row>
    <row r="92" spans="4:4" x14ac:dyDescent="0.2">
      <c r="D92" t="s">
        <v>730</v>
      </c>
    </row>
    <row r="93" spans="4:4" x14ac:dyDescent="0.2">
      <c r="D93" t="s">
        <v>730</v>
      </c>
    </row>
    <row r="94" spans="4:4" x14ac:dyDescent="0.2">
      <c r="D94" t="s">
        <v>730</v>
      </c>
    </row>
    <row r="95" spans="4:4" x14ac:dyDescent="0.2">
      <c r="D95" t="s">
        <v>730</v>
      </c>
    </row>
    <row r="96" spans="4:4" x14ac:dyDescent="0.2">
      <c r="D96" t="s">
        <v>730</v>
      </c>
    </row>
    <row r="97" spans="4:4" x14ac:dyDescent="0.2">
      <c r="D97" t="s">
        <v>730</v>
      </c>
    </row>
    <row r="98" spans="4:4" x14ac:dyDescent="0.2">
      <c r="D98" t="s">
        <v>730</v>
      </c>
    </row>
    <row r="99" spans="4:4" x14ac:dyDescent="0.2">
      <c r="D99" t="s">
        <v>730</v>
      </c>
    </row>
    <row r="100" spans="4:4" x14ac:dyDescent="0.2">
      <c r="D100" t="s">
        <v>730</v>
      </c>
    </row>
    <row r="101" spans="4:4" x14ac:dyDescent="0.2">
      <c r="D101" t="s">
        <v>730</v>
      </c>
    </row>
    <row r="102" spans="4:4" x14ac:dyDescent="0.2">
      <c r="D102" t="s">
        <v>730</v>
      </c>
    </row>
    <row r="103" spans="4:4" x14ac:dyDescent="0.2">
      <c r="D103" t="s">
        <v>730</v>
      </c>
    </row>
    <row r="104" spans="4:4" x14ac:dyDescent="0.2">
      <c r="D104" t="s">
        <v>730</v>
      </c>
    </row>
    <row r="105" spans="4:4" x14ac:dyDescent="0.2">
      <c r="D105" t="s">
        <v>730</v>
      </c>
    </row>
    <row r="106" spans="4:4" x14ac:dyDescent="0.2">
      <c r="D106" t="s">
        <v>730</v>
      </c>
    </row>
    <row r="107" spans="4:4" x14ac:dyDescent="0.2">
      <c r="D107" t="s">
        <v>730</v>
      </c>
    </row>
    <row r="108" spans="4:4" x14ac:dyDescent="0.2">
      <c r="D108" t="s">
        <v>730</v>
      </c>
    </row>
    <row r="109" spans="4:4" x14ac:dyDescent="0.2">
      <c r="D109" t="s">
        <v>730</v>
      </c>
    </row>
    <row r="110" spans="4:4" x14ac:dyDescent="0.2">
      <c r="D110" t="s">
        <v>730</v>
      </c>
    </row>
    <row r="111" spans="4:4" x14ac:dyDescent="0.2">
      <c r="D111" t="s">
        <v>730</v>
      </c>
    </row>
    <row r="112" spans="4:4" x14ac:dyDescent="0.2">
      <c r="D112" t="s">
        <v>730</v>
      </c>
    </row>
    <row r="113" spans="4:4" x14ac:dyDescent="0.2">
      <c r="D113" t="s">
        <v>730</v>
      </c>
    </row>
    <row r="114" spans="4:4" x14ac:dyDescent="0.2">
      <c r="D114" t="s">
        <v>730</v>
      </c>
    </row>
    <row r="115" spans="4:4" x14ac:dyDescent="0.2">
      <c r="D115" t="s">
        <v>730</v>
      </c>
    </row>
    <row r="116" spans="4:4" x14ac:dyDescent="0.2">
      <c r="D116" t="s">
        <v>730</v>
      </c>
    </row>
    <row r="117" spans="4:4" x14ac:dyDescent="0.2">
      <c r="D117" t="s">
        <v>730</v>
      </c>
    </row>
    <row r="118" spans="4:4" x14ac:dyDescent="0.2">
      <c r="D118" t="s">
        <v>730</v>
      </c>
    </row>
    <row r="119" spans="4:4" x14ac:dyDescent="0.2">
      <c r="D119" t="s">
        <v>730</v>
      </c>
    </row>
    <row r="120" spans="4:4" x14ac:dyDescent="0.2">
      <c r="D120" t="s">
        <v>730</v>
      </c>
    </row>
    <row r="121" spans="4:4" x14ac:dyDescent="0.2">
      <c r="D121" t="s">
        <v>730</v>
      </c>
    </row>
    <row r="122" spans="4:4" x14ac:dyDescent="0.2">
      <c r="D122" t="s">
        <v>730</v>
      </c>
    </row>
    <row r="123" spans="4:4" x14ac:dyDescent="0.2">
      <c r="D123" t="s">
        <v>730</v>
      </c>
    </row>
    <row r="124" spans="4:4" x14ac:dyDescent="0.2">
      <c r="D124" t="s">
        <v>730</v>
      </c>
    </row>
    <row r="125" spans="4:4" x14ac:dyDescent="0.2">
      <c r="D125" t="s">
        <v>730</v>
      </c>
    </row>
    <row r="126" spans="4:4" x14ac:dyDescent="0.2">
      <c r="D126" t="s">
        <v>730</v>
      </c>
    </row>
    <row r="127" spans="4:4" x14ac:dyDescent="0.2">
      <c r="D127" t="s">
        <v>730</v>
      </c>
    </row>
    <row r="128" spans="4:4" x14ac:dyDescent="0.2">
      <c r="D128" t="s">
        <v>730</v>
      </c>
    </row>
    <row r="129" spans="4:4" x14ac:dyDescent="0.2">
      <c r="D129" t="s">
        <v>730</v>
      </c>
    </row>
    <row r="130" spans="4:4" x14ac:dyDescent="0.2">
      <c r="D130" t="s">
        <v>730</v>
      </c>
    </row>
    <row r="131" spans="4:4" x14ac:dyDescent="0.2">
      <c r="D131" t="s">
        <v>730</v>
      </c>
    </row>
    <row r="132" spans="4:4" x14ac:dyDescent="0.2">
      <c r="D132" t="s">
        <v>730</v>
      </c>
    </row>
    <row r="133" spans="4:4" x14ac:dyDescent="0.2">
      <c r="D133" t="s">
        <v>730</v>
      </c>
    </row>
    <row r="134" spans="4:4" x14ac:dyDescent="0.2">
      <c r="D134" t="s">
        <v>730</v>
      </c>
    </row>
    <row r="135" spans="4:4" x14ac:dyDescent="0.2">
      <c r="D135" t="s">
        <v>730</v>
      </c>
    </row>
    <row r="136" spans="4:4" x14ac:dyDescent="0.2">
      <c r="D136" t="s">
        <v>730</v>
      </c>
    </row>
    <row r="137" spans="4:4" x14ac:dyDescent="0.2">
      <c r="D137" t="s">
        <v>730</v>
      </c>
    </row>
    <row r="138" spans="4:4" x14ac:dyDescent="0.2">
      <c r="D138" t="s">
        <v>730</v>
      </c>
    </row>
    <row r="139" spans="4:4" x14ac:dyDescent="0.2">
      <c r="D139" t="s">
        <v>730</v>
      </c>
    </row>
    <row r="140" spans="4:4" x14ac:dyDescent="0.2">
      <c r="D140" t="s">
        <v>730</v>
      </c>
    </row>
    <row r="141" spans="4:4" x14ac:dyDescent="0.2">
      <c r="D141" t="s">
        <v>730</v>
      </c>
    </row>
    <row r="142" spans="4:4" x14ac:dyDescent="0.2">
      <c r="D142" t="s">
        <v>730</v>
      </c>
    </row>
    <row r="143" spans="4:4" x14ac:dyDescent="0.2">
      <c r="D143" t="s">
        <v>730</v>
      </c>
    </row>
    <row r="144" spans="4:4" x14ac:dyDescent="0.2">
      <c r="D144" t="s">
        <v>730</v>
      </c>
    </row>
    <row r="145" spans="4:4" x14ac:dyDescent="0.2">
      <c r="D145" t="s">
        <v>730</v>
      </c>
    </row>
    <row r="146" spans="4:4" x14ac:dyDescent="0.2">
      <c r="D146" t="s">
        <v>730</v>
      </c>
    </row>
    <row r="147" spans="4:4" x14ac:dyDescent="0.2">
      <c r="D147" t="s">
        <v>730</v>
      </c>
    </row>
    <row r="148" spans="4:4" x14ac:dyDescent="0.2">
      <c r="D148" t="s">
        <v>730</v>
      </c>
    </row>
    <row r="149" spans="4:4" x14ac:dyDescent="0.2">
      <c r="D149" t="s">
        <v>730</v>
      </c>
    </row>
    <row r="150" spans="4:4" x14ac:dyDescent="0.2">
      <c r="D150" t="s">
        <v>730</v>
      </c>
    </row>
    <row r="151" spans="4:4" x14ac:dyDescent="0.2">
      <c r="D151" t="s">
        <v>730</v>
      </c>
    </row>
    <row r="152" spans="4:4" x14ac:dyDescent="0.2">
      <c r="D152" t="s">
        <v>730</v>
      </c>
    </row>
    <row r="153" spans="4:4" x14ac:dyDescent="0.2">
      <c r="D153" t="s">
        <v>730</v>
      </c>
    </row>
    <row r="154" spans="4:4" x14ac:dyDescent="0.2">
      <c r="D154" t="s">
        <v>730</v>
      </c>
    </row>
    <row r="155" spans="4:4" x14ac:dyDescent="0.2">
      <c r="D155" t="s">
        <v>730</v>
      </c>
    </row>
    <row r="156" spans="4:4" x14ac:dyDescent="0.2">
      <c r="D156" t="s">
        <v>730</v>
      </c>
    </row>
    <row r="157" spans="4:4" x14ac:dyDescent="0.2">
      <c r="D157" t="s">
        <v>730</v>
      </c>
    </row>
    <row r="158" spans="4:4" x14ac:dyDescent="0.2">
      <c r="D158" t="s">
        <v>730</v>
      </c>
    </row>
    <row r="159" spans="4:4" x14ac:dyDescent="0.2">
      <c r="D159" t="s">
        <v>730</v>
      </c>
    </row>
    <row r="160" spans="4:4" x14ac:dyDescent="0.2">
      <c r="D160" t="s">
        <v>730</v>
      </c>
    </row>
    <row r="161" spans="4:4" x14ac:dyDescent="0.2">
      <c r="D161" t="s">
        <v>730</v>
      </c>
    </row>
    <row r="162" spans="4:4" x14ac:dyDescent="0.2">
      <c r="D162" t="s">
        <v>730</v>
      </c>
    </row>
    <row r="163" spans="4:4" x14ac:dyDescent="0.2">
      <c r="D163" t="s">
        <v>730</v>
      </c>
    </row>
    <row r="164" spans="4:4" x14ac:dyDescent="0.2">
      <c r="D164" t="s">
        <v>730</v>
      </c>
    </row>
    <row r="165" spans="4:4" x14ac:dyDescent="0.2">
      <c r="D165" t="s">
        <v>730</v>
      </c>
    </row>
    <row r="166" spans="4:4" x14ac:dyDescent="0.2">
      <c r="D166" t="s">
        <v>730</v>
      </c>
    </row>
    <row r="167" spans="4:4" x14ac:dyDescent="0.2">
      <c r="D167" t="s">
        <v>730</v>
      </c>
    </row>
    <row r="168" spans="4:4" x14ac:dyDescent="0.2">
      <c r="D168" t="s">
        <v>730</v>
      </c>
    </row>
    <row r="169" spans="4:4" x14ac:dyDescent="0.2">
      <c r="D169" t="s">
        <v>730</v>
      </c>
    </row>
    <row r="170" spans="4:4" x14ac:dyDescent="0.2">
      <c r="D170" t="s">
        <v>730</v>
      </c>
    </row>
    <row r="171" spans="4:4" x14ac:dyDescent="0.2">
      <c r="D171" t="s">
        <v>730</v>
      </c>
    </row>
    <row r="172" spans="4:4" x14ac:dyDescent="0.2">
      <c r="D172" t="s">
        <v>730</v>
      </c>
    </row>
    <row r="173" spans="4:4" x14ac:dyDescent="0.2">
      <c r="D173" t="s">
        <v>730</v>
      </c>
    </row>
    <row r="174" spans="4:4" x14ac:dyDescent="0.2">
      <c r="D174" t="s">
        <v>730</v>
      </c>
    </row>
    <row r="175" spans="4:4" x14ac:dyDescent="0.2">
      <c r="D175" t="s">
        <v>730</v>
      </c>
    </row>
    <row r="176" spans="4:4" x14ac:dyDescent="0.2">
      <c r="D176" t="s">
        <v>730</v>
      </c>
    </row>
    <row r="177" spans="4:4" x14ac:dyDescent="0.2">
      <c r="D177" t="s">
        <v>730</v>
      </c>
    </row>
    <row r="178" spans="4:4" x14ac:dyDescent="0.2">
      <c r="D178" t="s">
        <v>730</v>
      </c>
    </row>
    <row r="179" spans="4:4" x14ac:dyDescent="0.2">
      <c r="D179" t="s">
        <v>730</v>
      </c>
    </row>
    <row r="180" spans="4:4" x14ac:dyDescent="0.2">
      <c r="D180" t="s">
        <v>730</v>
      </c>
    </row>
    <row r="181" spans="4:4" x14ac:dyDescent="0.2">
      <c r="D181" t="s">
        <v>730</v>
      </c>
    </row>
    <row r="182" spans="4:4" x14ac:dyDescent="0.2">
      <c r="D182" t="s">
        <v>730</v>
      </c>
    </row>
    <row r="183" spans="4:4" x14ac:dyDescent="0.2">
      <c r="D183" t="s">
        <v>730</v>
      </c>
    </row>
    <row r="184" spans="4:4" x14ac:dyDescent="0.2">
      <c r="D184" t="s">
        <v>730</v>
      </c>
    </row>
    <row r="185" spans="4:4" x14ac:dyDescent="0.2">
      <c r="D185" t="s">
        <v>730</v>
      </c>
    </row>
    <row r="186" spans="4:4" x14ac:dyDescent="0.2">
      <c r="D186" t="s">
        <v>730</v>
      </c>
    </row>
    <row r="187" spans="4:4" x14ac:dyDescent="0.2">
      <c r="D187" t="s">
        <v>730</v>
      </c>
    </row>
    <row r="188" spans="4:4" x14ac:dyDescent="0.2">
      <c r="D188" t="s">
        <v>730</v>
      </c>
    </row>
    <row r="189" spans="4:4" x14ac:dyDescent="0.2">
      <c r="D189" t="s">
        <v>730</v>
      </c>
    </row>
    <row r="190" spans="4:4" x14ac:dyDescent="0.2">
      <c r="D190" t="s">
        <v>730</v>
      </c>
    </row>
    <row r="191" spans="4:4" x14ac:dyDescent="0.2">
      <c r="D191" t="s">
        <v>730</v>
      </c>
    </row>
    <row r="192" spans="4:4" x14ac:dyDescent="0.2">
      <c r="D192" t="s">
        <v>730</v>
      </c>
    </row>
    <row r="193" spans="4:4" x14ac:dyDescent="0.2">
      <c r="D193" t="s">
        <v>730</v>
      </c>
    </row>
    <row r="194" spans="4:4" x14ac:dyDescent="0.2">
      <c r="D194" t="s">
        <v>730</v>
      </c>
    </row>
    <row r="195" spans="4:4" x14ac:dyDescent="0.2">
      <c r="D195" t="s">
        <v>730</v>
      </c>
    </row>
    <row r="196" spans="4:4" x14ac:dyDescent="0.2">
      <c r="D196" t="s">
        <v>730</v>
      </c>
    </row>
    <row r="197" spans="4:4" x14ac:dyDescent="0.2">
      <c r="D197" t="s">
        <v>730</v>
      </c>
    </row>
    <row r="198" spans="4:4" x14ac:dyDescent="0.2">
      <c r="D198" t="s">
        <v>730</v>
      </c>
    </row>
    <row r="199" spans="4:4" x14ac:dyDescent="0.2">
      <c r="D199" t="s">
        <v>730</v>
      </c>
    </row>
    <row r="200" spans="4:4" x14ac:dyDescent="0.2">
      <c r="D200" t="s">
        <v>730</v>
      </c>
    </row>
    <row r="201" spans="4:4" x14ac:dyDescent="0.2">
      <c r="D201" t="s">
        <v>730</v>
      </c>
    </row>
    <row r="202" spans="4:4" x14ac:dyDescent="0.2">
      <c r="D202" t="s">
        <v>730</v>
      </c>
    </row>
    <row r="203" spans="4:4" x14ac:dyDescent="0.2">
      <c r="D203" t="s">
        <v>730</v>
      </c>
    </row>
    <row r="204" spans="4:4" x14ac:dyDescent="0.2">
      <c r="D204" t="s">
        <v>730</v>
      </c>
    </row>
    <row r="205" spans="4:4" x14ac:dyDescent="0.2">
      <c r="D205" t="s">
        <v>730</v>
      </c>
    </row>
    <row r="206" spans="4:4" x14ac:dyDescent="0.2">
      <c r="D206" t="s">
        <v>730</v>
      </c>
    </row>
    <row r="207" spans="4:4" x14ac:dyDescent="0.2">
      <c r="D207" t="s">
        <v>730</v>
      </c>
    </row>
    <row r="208" spans="4:4" x14ac:dyDescent="0.2">
      <c r="D208" t="s">
        <v>730</v>
      </c>
    </row>
    <row r="209" spans="4:4" x14ac:dyDescent="0.2">
      <c r="D209" t="s">
        <v>730</v>
      </c>
    </row>
    <row r="210" spans="4:4" x14ac:dyDescent="0.2">
      <c r="D210" t="s">
        <v>730</v>
      </c>
    </row>
    <row r="211" spans="4:4" x14ac:dyDescent="0.2">
      <c r="D211" t="s">
        <v>730</v>
      </c>
    </row>
    <row r="212" spans="4:4" x14ac:dyDescent="0.2">
      <c r="D212" t="s">
        <v>730</v>
      </c>
    </row>
    <row r="213" spans="4:4" x14ac:dyDescent="0.2">
      <c r="D213" t="s">
        <v>730</v>
      </c>
    </row>
    <row r="214" spans="4:4" x14ac:dyDescent="0.2">
      <c r="D214" t="s">
        <v>730</v>
      </c>
    </row>
    <row r="215" spans="4:4" x14ac:dyDescent="0.2">
      <c r="D215" t="s">
        <v>730</v>
      </c>
    </row>
    <row r="216" spans="4:4" x14ac:dyDescent="0.2">
      <c r="D216" t="s">
        <v>730</v>
      </c>
    </row>
    <row r="217" spans="4:4" x14ac:dyDescent="0.2">
      <c r="D217" t="s">
        <v>730</v>
      </c>
    </row>
    <row r="218" spans="4:4" x14ac:dyDescent="0.2">
      <c r="D218" t="s">
        <v>730</v>
      </c>
    </row>
    <row r="219" spans="4:4" x14ac:dyDescent="0.2">
      <c r="D219" t="s">
        <v>730</v>
      </c>
    </row>
    <row r="220" spans="4:4" x14ac:dyDescent="0.2">
      <c r="D220" t="s">
        <v>730</v>
      </c>
    </row>
    <row r="221" spans="4:4" x14ac:dyDescent="0.2">
      <c r="D221" t="s">
        <v>730</v>
      </c>
    </row>
    <row r="222" spans="4:4" x14ac:dyDescent="0.2">
      <c r="D222" t="s">
        <v>730</v>
      </c>
    </row>
    <row r="223" spans="4:4" x14ac:dyDescent="0.2">
      <c r="D223" t="s">
        <v>730</v>
      </c>
    </row>
    <row r="224" spans="4:4" x14ac:dyDescent="0.2">
      <c r="D224" t="s">
        <v>730</v>
      </c>
    </row>
    <row r="225" spans="4:4" x14ac:dyDescent="0.2">
      <c r="D225" t="s">
        <v>730</v>
      </c>
    </row>
    <row r="226" spans="4:4" x14ac:dyDescent="0.2">
      <c r="D226" t="s">
        <v>730</v>
      </c>
    </row>
    <row r="227" spans="4:4" x14ac:dyDescent="0.2">
      <c r="D227" t="s">
        <v>730</v>
      </c>
    </row>
    <row r="228" spans="4:4" x14ac:dyDescent="0.2">
      <c r="D228" t="s">
        <v>730</v>
      </c>
    </row>
    <row r="229" spans="4:4" x14ac:dyDescent="0.2">
      <c r="D229" t="s">
        <v>730</v>
      </c>
    </row>
    <row r="230" spans="4:4" x14ac:dyDescent="0.2">
      <c r="D230" t="s">
        <v>730</v>
      </c>
    </row>
    <row r="231" spans="4:4" x14ac:dyDescent="0.2">
      <c r="D231" t="s">
        <v>730</v>
      </c>
    </row>
    <row r="232" spans="4:4" x14ac:dyDescent="0.2">
      <c r="D232" t="s">
        <v>730</v>
      </c>
    </row>
    <row r="233" spans="4:4" x14ac:dyDescent="0.2">
      <c r="D233" t="s">
        <v>730</v>
      </c>
    </row>
    <row r="234" spans="4:4" x14ac:dyDescent="0.2">
      <c r="D234" t="s">
        <v>730</v>
      </c>
    </row>
    <row r="235" spans="4:4" x14ac:dyDescent="0.2">
      <c r="D235" t="s">
        <v>730</v>
      </c>
    </row>
    <row r="236" spans="4:4" x14ac:dyDescent="0.2">
      <c r="D236" t="s">
        <v>730</v>
      </c>
    </row>
    <row r="237" spans="4:4" x14ac:dyDescent="0.2">
      <c r="D237" t="s">
        <v>730</v>
      </c>
    </row>
    <row r="238" spans="4:4" x14ac:dyDescent="0.2">
      <c r="D238" t="s">
        <v>730</v>
      </c>
    </row>
    <row r="239" spans="4:4" x14ac:dyDescent="0.2">
      <c r="D239" t="s">
        <v>730</v>
      </c>
    </row>
    <row r="240" spans="4:4" x14ac:dyDescent="0.2">
      <c r="D240" t="s">
        <v>730</v>
      </c>
    </row>
    <row r="241" spans="4:4" x14ac:dyDescent="0.2">
      <c r="D241" t="s">
        <v>730</v>
      </c>
    </row>
    <row r="242" spans="4:4" x14ac:dyDescent="0.2">
      <c r="D242" t="s">
        <v>730</v>
      </c>
    </row>
    <row r="243" spans="4:4" x14ac:dyDescent="0.2">
      <c r="D243" t="s">
        <v>730</v>
      </c>
    </row>
    <row r="244" spans="4:4" x14ac:dyDescent="0.2">
      <c r="D244" t="s">
        <v>730</v>
      </c>
    </row>
    <row r="245" spans="4:4" x14ac:dyDescent="0.2">
      <c r="D245" t="s">
        <v>730</v>
      </c>
    </row>
    <row r="246" spans="4:4" x14ac:dyDescent="0.2">
      <c r="D246" t="s">
        <v>730</v>
      </c>
    </row>
    <row r="247" spans="4:4" x14ac:dyDescent="0.2">
      <c r="D247" t="s">
        <v>730</v>
      </c>
    </row>
    <row r="248" spans="4:4" x14ac:dyDescent="0.2">
      <c r="D248" t="s">
        <v>730</v>
      </c>
    </row>
    <row r="249" spans="4:4" x14ac:dyDescent="0.2">
      <c r="D249" t="s">
        <v>730</v>
      </c>
    </row>
    <row r="250" spans="4:4" x14ac:dyDescent="0.2">
      <c r="D250" t="s">
        <v>730</v>
      </c>
    </row>
    <row r="251" spans="4:4" x14ac:dyDescent="0.2">
      <c r="D251" t="s">
        <v>730</v>
      </c>
    </row>
    <row r="252" spans="4:4" x14ac:dyDescent="0.2">
      <c r="D252" t="s">
        <v>730</v>
      </c>
    </row>
    <row r="253" spans="4:4" x14ac:dyDescent="0.2">
      <c r="D253" t="s">
        <v>730</v>
      </c>
    </row>
    <row r="254" spans="4:4" x14ac:dyDescent="0.2">
      <c r="D254" t="s">
        <v>730</v>
      </c>
    </row>
    <row r="255" spans="4:4" x14ac:dyDescent="0.2">
      <c r="D255" t="s">
        <v>730</v>
      </c>
    </row>
    <row r="256" spans="4:4" x14ac:dyDescent="0.2">
      <c r="D256" t="s">
        <v>730</v>
      </c>
    </row>
    <row r="257" spans="4:4" x14ac:dyDescent="0.2">
      <c r="D257" t="s">
        <v>730</v>
      </c>
    </row>
    <row r="258" spans="4:4" x14ac:dyDescent="0.2">
      <c r="D258" t="s">
        <v>730</v>
      </c>
    </row>
    <row r="259" spans="4:4" x14ac:dyDescent="0.2">
      <c r="D259" t="s">
        <v>730</v>
      </c>
    </row>
    <row r="260" spans="4:4" x14ac:dyDescent="0.2">
      <c r="D260" t="s">
        <v>730</v>
      </c>
    </row>
    <row r="261" spans="4:4" x14ac:dyDescent="0.2">
      <c r="D261" t="s">
        <v>730</v>
      </c>
    </row>
    <row r="262" spans="4:4" x14ac:dyDescent="0.2">
      <c r="D262" t="s">
        <v>730</v>
      </c>
    </row>
    <row r="263" spans="4:4" x14ac:dyDescent="0.2">
      <c r="D263" t="s">
        <v>730</v>
      </c>
    </row>
    <row r="264" spans="4:4" x14ac:dyDescent="0.2">
      <c r="D264" t="s">
        <v>730</v>
      </c>
    </row>
    <row r="265" spans="4:4" x14ac:dyDescent="0.2">
      <c r="D265" t="s">
        <v>730</v>
      </c>
    </row>
    <row r="266" spans="4:4" x14ac:dyDescent="0.2">
      <c r="D266" t="s">
        <v>730</v>
      </c>
    </row>
    <row r="267" spans="4:4" x14ac:dyDescent="0.2">
      <c r="D267" t="s">
        <v>730</v>
      </c>
    </row>
    <row r="268" spans="4:4" x14ac:dyDescent="0.2">
      <c r="D268" t="s">
        <v>730</v>
      </c>
    </row>
    <row r="269" spans="4:4" x14ac:dyDescent="0.2">
      <c r="D269" t="s">
        <v>730</v>
      </c>
    </row>
    <row r="270" spans="4:4" x14ac:dyDescent="0.2">
      <c r="D270" t="s">
        <v>730</v>
      </c>
    </row>
    <row r="271" spans="4:4" x14ac:dyDescent="0.2">
      <c r="D271" t="s">
        <v>730</v>
      </c>
    </row>
    <row r="272" spans="4:4" x14ac:dyDescent="0.2">
      <c r="D272" t="s">
        <v>730</v>
      </c>
    </row>
    <row r="273" spans="4:4" x14ac:dyDescent="0.2">
      <c r="D273" t="s">
        <v>730</v>
      </c>
    </row>
    <row r="274" spans="4:4" x14ac:dyDescent="0.2">
      <c r="D274" t="s">
        <v>730</v>
      </c>
    </row>
    <row r="275" spans="4:4" x14ac:dyDescent="0.2">
      <c r="D275" t="s">
        <v>730</v>
      </c>
    </row>
    <row r="276" spans="4:4" x14ac:dyDescent="0.2">
      <c r="D276" t="s">
        <v>730</v>
      </c>
    </row>
    <row r="277" spans="4:4" x14ac:dyDescent="0.2">
      <c r="D277" t="s">
        <v>730</v>
      </c>
    </row>
    <row r="278" spans="4:4" x14ac:dyDescent="0.2">
      <c r="D278" t="s">
        <v>730</v>
      </c>
    </row>
    <row r="279" spans="4:4" x14ac:dyDescent="0.2">
      <c r="D279" t="s">
        <v>730</v>
      </c>
    </row>
    <row r="280" spans="4:4" x14ac:dyDescent="0.2">
      <c r="D280" t="s">
        <v>730</v>
      </c>
    </row>
    <row r="281" spans="4:4" x14ac:dyDescent="0.2">
      <c r="D281" t="s">
        <v>730</v>
      </c>
    </row>
    <row r="282" spans="4:4" x14ac:dyDescent="0.2">
      <c r="D282" t="s">
        <v>730</v>
      </c>
    </row>
    <row r="283" spans="4:4" x14ac:dyDescent="0.2">
      <c r="D283" t="s">
        <v>730</v>
      </c>
    </row>
    <row r="284" spans="4:4" x14ac:dyDescent="0.2">
      <c r="D284" t="s">
        <v>730</v>
      </c>
    </row>
    <row r="285" spans="4:4" x14ac:dyDescent="0.2">
      <c r="D285" t="s">
        <v>730</v>
      </c>
    </row>
    <row r="286" spans="4:4" x14ac:dyDescent="0.2">
      <c r="D286" t="s">
        <v>730</v>
      </c>
    </row>
    <row r="287" spans="4:4" x14ac:dyDescent="0.2">
      <c r="D287" t="s">
        <v>730</v>
      </c>
    </row>
    <row r="288" spans="4:4" x14ac:dyDescent="0.2">
      <c r="D288" t="s">
        <v>730</v>
      </c>
    </row>
    <row r="289" spans="4:4" x14ac:dyDescent="0.2">
      <c r="D289" t="s">
        <v>730</v>
      </c>
    </row>
    <row r="290" spans="4:4" x14ac:dyDescent="0.2">
      <c r="D290" t="s">
        <v>730</v>
      </c>
    </row>
    <row r="291" spans="4:4" x14ac:dyDescent="0.2">
      <c r="D291" t="s">
        <v>730</v>
      </c>
    </row>
    <row r="292" spans="4:4" x14ac:dyDescent="0.2">
      <c r="D292" t="s">
        <v>730</v>
      </c>
    </row>
    <row r="293" spans="4:4" x14ac:dyDescent="0.2">
      <c r="D293" t="s">
        <v>730</v>
      </c>
    </row>
    <row r="294" spans="4:4" x14ac:dyDescent="0.2">
      <c r="D294" t="s">
        <v>730</v>
      </c>
    </row>
    <row r="295" spans="4:4" x14ac:dyDescent="0.2">
      <c r="D295" t="s">
        <v>730</v>
      </c>
    </row>
    <row r="296" spans="4:4" x14ac:dyDescent="0.2">
      <c r="D296" t="s">
        <v>730</v>
      </c>
    </row>
    <row r="297" spans="4:4" x14ac:dyDescent="0.2">
      <c r="D297" t="s">
        <v>730</v>
      </c>
    </row>
    <row r="298" spans="4:4" x14ac:dyDescent="0.2">
      <c r="D298" t="s">
        <v>730</v>
      </c>
    </row>
    <row r="299" spans="4:4" x14ac:dyDescent="0.2">
      <c r="D299" t="s">
        <v>730</v>
      </c>
    </row>
    <row r="300" spans="4:4" x14ac:dyDescent="0.2">
      <c r="D300" t="s">
        <v>730</v>
      </c>
    </row>
    <row r="301" spans="4:4" x14ac:dyDescent="0.2">
      <c r="D301" t="s">
        <v>730</v>
      </c>
    </row>
    <row r="302" spans="4:4" x14ac:dyDescent="0.2">
      <c r="D302" t="s">
        <v>730</v>
      </c>
    </row>
    <row r="303" spans="4:4" x14ac:dyDescent="0.2">
      <c r="D303" t="s">
        <v>730</v>
      </c>
    </row>
    <row r="304" spans="4:4" x14ac:dyDescent="0.2">
      <c r="D304" t="s">
        <v>730</v>
      </c>
    </row>
    <row r="305" spans="4:4" x14ac:dyDescent="0.2">
      <c r="D305" t="s">
        <v>730</v>
      </c>
    </row>
    <row r="306" spans="4:4" x14ac:dyDescent="0.2">
      <c r="D306" t="s">
        <v>730</v>
      </c>
    </row>
    <row r="307" spans="4:4" x14ac:dyDescent="0.2">
      <c r="D307" t="s">
        <v>730</v>
      </c>
    </row>
    <row r="308" spans="4:4" x14ac:dyDescent="0.2">
      <c r="D308" t="s">
        <v>730</v>
      </c>
    </row>
    <row r="309" spans="4:4" x14ac:dyDescent="0.2">
      <c r="D309" t="s">
        <v>730</v>
      </c>
    </row>
    <row r="310" spans="4:4" x14ac:dyDescent="0.2">
      <c r="D310" t="s">
        <v>730</v>
      </c>
    </row>
    <row r="311" spans="4:4" x14ac:dyDescent="0.2">
      <c r="D311" t="s">
        <v>730</v>
      </c>
    </row>
    <row r="312" spans="4:4" x14ac:dyDescent="0.2">
      <c r="D312" t="s">
        <v>730</v>
      </c>
    </row>
    <row r="313" spans="4:4" x14ac:dyDescent="0.2">
      <c r="D313" t="s">
        <v>730</v>
      </c>
    </row>
    <row r="314" spans="4:4" x14ac:dyDescent="0.2">
      <c r="D314" t="s">
        <v>730</v>
      </c>
    </row>
    <row r="315" spans="4:4" x14ac:dyDescent="0.2">
      <c r="D315" t="s">
        <v>730</v>
      </c>
    </row>
    <row r="316" spans="4:4" x14ac:dyDescent="0.2">
      <c r="D316" t="s">
        <v>730</v>
      </c>
    </row>
    <row r="317" spans="4:4" x14ac:dyDescent="0.2">
      <c r="D317" t="s">
        <v>730</v>
      </c>
    </row>
    <row r="318" spans="4:4" x14ac:dyDescent="0.2">
      <c r="D318" t="s">
        <v>730</v>
      </c>
    </row>
    <row r="319" spans="4:4" x14ac:dyDescent="0.2">
      <c r="D319" t="s">
        <v>730</v>
      </c>
    </row>
    <row r="320" spans="4:4" x14ac:dyDescent="0.2">
      <c r="D320" t="s">
        <v>730</v>
      </c>
    </row>
    <row r="321" spans="4:4" x14ac:dyDescent="0.2">
      <c r="D321" t="s">
        <v>730</v>
      </c>
    </row>
    <row r="322" spans="4:4" x14ac:dyDescent="0.2">
      <c r="D322" t="s">
        <v>730</v>
      </c>
    </row>
    <row r="323" spans="4:4" x14ac:dyDescent="0.2">
      <c r="D323" t="s">
        <v>730</v>
      </c>
    </row>
    <row r="324" spans="4:4" x14ac:dyDescent="0.2">
      <c r="D324" t="s">
        <v>730</v>
      </c>
    </row>
    <row r="325" spans="4:4" x14ac:dyDescent="0.2">
      <c r="D325" t="s">
        <v>730</v>
      </c>
    </row>
    <row r="326" spans="4:4" x14ac:dyDescent="0.2">
      <c r="D326" t="s">
        <v>730</v>
      </c>
    </row>
    <row r="327" spans="4:4" x14ac:dyDescent="0.2">
      <c r="D327" t="s">
        <v>730</v>
      </c>
    </row>
    <row r="328" spans="4:4" x14ac:dyDescent="0.2">
      <c r="D328" t="s">
        <v>730</v>
      </c>
    </row>
    <row r="329" spans="4:4" x14ac:dyDescent="0.2">
      <c r="D329" t="s">
        <v>730</v>
      </c>
    </row>
    <row r="330" spans="4:4" x14ac:dyDescent="0.2">
      <c r="D330" t="s">
        <v>730</v>
      </c>
    </row>
    <row r="331" spans="4:4" x14ac:dyDescent="0.2">
      <c r="D331" t="s">
        <v>730</v>
      </c>
    </row>
    <row r="332" spans="4:4" x14ac:dyDescent="0.2">
      <c r="D332" t="s">
        <v>730</v>
      </c>
    </row>
    <row r="333" spans="4:4" x14ac:dyDescent="0.2">
      <c r="D333" t="s">
        <v>730</v>
      </c>
    </row>
    <row r="334" spans="4:4" x14ac:dyDescent="0.2">
      <c r="D334" t="s">
        <v>730</v>
      </c>
    </row>
    <row r="335" spans="4:4" x14ac:dyDescent="0.2">
      <c r="D335" t="s">
        <v>730</v>
      </c>
    </row>
    <row r="336" spans="4:4" x14ac:dyDescent="0.2">
      <c r="D336" t="s">
        <v>730</v>
      </c>
    </row>
    <row r="337" spans="4:4" x14ac:dyDescent="0.2">
      <c r="D337" t="s">
        <v>730</v>
      </c>
    </row>
    <row r="338" spans="4:4" x14ac:dyDescent="0.2">
      <c r="D338" t="s">
        <v>730</v>
      </c>
    </row>
    <row r="339" spans="4:4" x14ac:dyDescent="0.2">
      <c r="D339" t="s">
        <v>730</v>
      </c>
    </row>
    <row r="340" spans="4:4" x14ac:dyDescent="0.2">
      <c r="D340" t="s">
        <v>730</v>
      </c>
    </row>
    <row r="341" spans="4:4" x14ac:dyDescent="0.2">
      <c r="D341" t="s">
        <v>730</v>
      </c>
    </row>
    <row r="342" spans="4:4" x14ac:dyDescent="0.2">
      <c r="D342" t="s">
        <v>730</v>
      </c>
    </row>
    <row r="343" spans="4:4" x14ac:dyDescent="0.2">
      <c r="D343" t="s">
        <v>730</v>
      </c>
    </row>
    <row r="344" spans="4:4" x14ac:dyDescent="0.2">
      <c r="D344" t="s">
        <v>730</v>
      </c>
    </row>
    <row r="345" spans="4:4" x14ac:dyDescent="0.2">
      <c r="D345" t="s">
        <v>730</v>
      </c>
    </row>
    <row r="346" spans="4:4" x14ac:dyDescent="0.2">
      <c r="D346" t="s">
        <v>730</v>
      </c>
    </row>
    <row r="347" spans="4:4" x14ac:dyDescent="0.2">
      <c r="D347" t="s">
        <v>730</v>
      </c>
    </row>
    <row r="348" spans="4:4" x14ac:dyDescent="0.2">
      <c r="D348" t="s">
        <v>730</v>
      </c>
    </row>
    <row r="349" spans="4:4" x14ac:dyDescent="0.2">
      <c r="D349" t="s">
        <v>730</v>
      </c>
    </row>
    <row r="350" spans="4:4" x14ac:dyDescent="0.2">
      <c r="D350" t="s">
        <v>730</v>
      </c>
    </row>
    <row r="351" spans="4:4" x14ac:dyDescent="0.2">
      <c r="D351" t="s">
        <v>730</v>
      </c>
    </row>
    <row r="352" spans="4:4" x14ac:dyDescent="0.2">
      <c r="D352" t="s">
        <v>730</v>
      </c>
    </row>
    <row r="353" spans="4:4" x14ac:dyDescent="0.2">
      <c r="D353" t="s">
        <v>730</v>
      </c>
    </row>
    <row r="354" spans="4:4" x14ac:dyDescent="0.2">
      <c r="D354" t="s">
        <v>730</v>
      </c>
    </row>
    <row r="355" spans="4:4" x14ac:dyDescent="0.2">
      <c r="D355" t="s">
        <v>730</v>
      </c>
    </row>
    <row r="356" spans="4:4" x14ac:dyDescent="0.2">
      <c r="D356" t="s">
        <v>730</v>
      </c>
    </row>
    <row r="357" spans="4:4" x14ac:dyDescent="0.2">
      <c r="D357" t="s">
        <v>730</v>
      </c>
    </row>
    <row r="358" spans="4:4" x14ac:dyDescent="0.2">
      <c r="D358" t="s">
        <v>730</v>
      </c>
    </row>
    <row r="359" spans="4:4" x14ac:dyDescent="0.2">
      <c r="D359" t="s">
        <v>730</v>
      </c>
    </row>
    <row r="360" spans="4:4" x14ac:dyDescent="0.2">
      <c r="D360" t="s">
        <v>730</v>
      </c>
    </row>
    <row r="361" spans="4:4" x14ac:dyDescent="0.2">
      <c r="D361" t="s">
        <v>730</v>
      </c>
    </row>
    <row r="362" spans="4:4" x14ac:dyDescent="0.2">
      <c r="D362" t="s">
        <v>730</v>
      </c>
    </row>
    <row r="363" spans="4:4" x14ac:dyDescent="0.2">
      <c r="D363" t="s">
        <v>730</v>
      </c>
    </row>
    <row r="364" spans="4:4" x14ac:dyDescent="0.2">
      <c r="D364" t="s">
        <v>730</v>
      </c>
    </row>
    <row r="365" spans="4:4" x14ac:dyDescent="0.2">
      <c r="D365" t="s">
        <v>730</v>
      </c>
    </row>
    <row r="366" spans="4:4" x14ac:dyDescent="0.2">
      <c r="D366" t="s">
        <v>730</v>
      </c>
    </row>
    <row r="367" spans="4:4" x14ac:dyDescent="0.2">
      <c r="D367" t="s">
        <v>730</v>
      </c>
    </row>
    <row r="368" spans="4:4" x14ac:dyDescent="0.2">
      <c r="D368" t="s">
        <v>730</v>
      </c>
    </row>
    <row r="369" spans="4:4" x14ac:dyDescent="0.2">
      <c r="D369" t="s">
        <v>730</v>
      </c>
    </row>
    <row r="370" spans="4:4" x14ac:dyDescent="0.2">
      <c r="D370" t="s">
        <v>730</v>
      </c>
    </row>
    <row r="371" spans="4:4" x14ac:dyDescent="0.2">
      <c r="D371" t="s">
        <v>730</v>
      </c>
    </row>
    <row r="372" spans="4:4" x14ac:dyDescent="0.2">
      <c r="D372" t="s">
        <v>730</v>
      </c>
    </row>
    <row r="373" spans="4:4" x14ac:dyDescent="0.2">
      <c r="D373" t="s">
        <v>730</v>
      </c>
    </row>
    <row r="374" spans="4:4" x14ac:dyDescent="0.2">
      <c r="D374" t="s">
        <v>730</v>
      </c>
    </row>
    <row r="375" spans="4:4" x14ac:dyDescent="0.2">
      <c r="D375" t="s">
        <v>730</v>
      </c>
    </row>
    <row r="376" spans="4:4" x14ac:dyDescent="0.2">
      <c r="D376" t="s">
        <v>730</v>
      </c>
    </row>
    <row r="377" spans="4:4" x14ac:dyDescent="0.2">
      <c r="D377" t="s">
        <v>730</v>
      </c>
    </row>
    <row r="378" spans="4:4" x14ac:dyDescent="0.2">
      <c r="D378" t="s">
        <v>730</v>
      </c>
    </row>
    <row r="379" spans="4:4" x14ac:dyDescent="0.2">
      <c r="D379" t="s">
        <v>730</v>
      </c>
    </row>
    <row r="380" spans="4:4" x14ac:dyDescent="0.2">
      <c r="D380" t="s">
        <v>730</v>
      </c>
    </row>
    <row r="381" spans="4:4" x14ac:dyDescent="0.2">
      <c r="D381" t="s">
        <v>730</v>
      </c>
    </row>
    <row r="382" spans="4:4" x14ac:dyDescent="0.2">
      <c r="D382" t="s">
        <v>730</v>
      </c>
    </row>
    <row r="383" spans="4:4" x14ac:dyDescent="0.2">
      <c r="D383" t="s">
        <v>730</v>
      </c>
    </row>
    <row r="384" spans="4:4" x14ac:dyDescent="0.2">
      <c r="D384" t="s">
        <v>730</v>
      </c>
    </row>
    <row r="385" spans="4:4" x14ac:dyDescent="0.2">
      <c r="D385" t="s">
        <v>730</v>
      </c>
    </row>
    <row r="386" spans="4:4" x14ac:dyDescent="0.2">
      <c r="D386" t="s">
        <v>730</v>
      </c>
    </row>
    <row r="387" spans="4:4" x14ac:dyDescent="0.2">
      <c r="D387" t="s">
        <v>730</v>
      </c>
    </row>
    <row r="388" spans="4:4" x14ac:dyDescent="0.2">
      <c r="D388" t="s">
        <v>730</v>
      </c>
    </row>
    <row r="389" spans="4:4" x14ac:dyDescent="0.2">
      <c r="D389" t="s">
        <v>730</v>
      </c>
    </row>
    <row r="390" spans="4:4" x14ac:dyDescent="0.2">
      <c r="D390" t="s">
        <v>730</v>
      </c>
    </row>
    <row r="391" spans="4:4" x14ac:dyDescent="0.2">
      <c r="D391" t="s">
        <v>730</v>
      </c>
    </row>
    <row r="392" spans="4:4" x14ac:dyDescent="0.2">
      <c r="D392" t="s">
        <v>730</v>
      </c>
    </row>
    <row r="393" spans="4:4" x14ac:dyDescent="0.2">
      <c r="D393" t="s">
        <v>730</v>
      </c>
    </row>
    <row r="394" spans="4:4" x14ac:dyDescent="0.2">
      <c r="D394" t="s">
        <v>730</v>
      </c>
    </row>
    <row r="395" spans="4:4" x14ac:dyDescent="0.2">
      <c r="D395" t="s">
        <v>730</v>
      </c>
    </row>
    <row r="396" spans="4:4" x14ac:dyDescent="0.2">
      <c r="D396" t="s">
        <v>730</v>
      </c>
    </row>
    <row r="397" spans="4:4" x14ac:dyDescent="0.2">
      <c r="D397" t="s">
        <v>730</v>
      </c>
    </row>
    <row r="398" spans="4:4" x14ac:dyDescent="0.2">
      <c r="D398" t="s">
        <v>730</v>
      </c>
    </row>
    <row r="399" spans="4:4" x14ac:dyDescent="0.2">
      <c r="D399" t="s">
        <v>730</v>
      </c>
    </row>
    <row r="400" spans="4:4" x14ac:dyDescent="0.2">
      <c r="D400" t="s">
        <v>730</v>
      </c>
    </row>
    <row r="401" spans="4:4" x14ac:dyDescent="0.2">
      <c r="D401" t="s">
        <v>730</v>
      </c>
    </row>
    <row r="402" spans="4:4" x14ac:dyDescent="0.2">
      <c r="D402" t="s">
        <v>730</v>
      </c>
    </row>
    <row r="403" spans="4:4" x14ac:dyDescent="0.2">
      <c r="D403" t="s">
        <v>730</v>
      </c>
    </row>
    <row r="404" spans="4:4" x14ac:dyDescent="0.2">
      <c r="D404" t="s">
        <v>730</v>
      </c>
    </row>
    <row r="405" spans="4:4" x14ac:dyDescent="0.2">
      <c r="D405" t="s">
        <v>730</v>
      </c>
    </row>
    <row r="406" spans="4:4" x14ac:dyDescent="0.2">
      <c r="D406" t="s">
        <v>730</v>
      </c>
    </row>
    <row r="407" spans="4:4" x14ac:dyDescent="0.2">
      <c r="D407" t="s">
        <v>730</v>
      </c>
    </row>
    <row r="408" spans="4:4" x14ac:dyDescent="0.2">
      <c r="D408" t="s">
        <v>730</v>
      </c>
    </row>
    <row r="409" spans="4:4" x14ac:dyDescent="0.2">
      <c r="D409" t="s">
        <v>730</v>
      </c>
    </row>
    <row r="410" spans="4:4" x14ac:dyDescent="0.2">
      <c r="D410" t="s">
        <v>730</v>
      </c>
    </row>
    <row r="411" spans="4:4" x14ac:dyDescent="0.2">
      <c r="D411" t="s">
        <v>730</v>
      </c>
    </row>
    <row r="412" spans="4:4" x14ac:dyDescent="0.2">
      <c r="D412" t="s">
        <v>730</v>
      </c>
    </row>
    <row r="413" spans="4:4" x14ac:dyDescent="0.2">
      <c r="D413" t="s">
        <v>730</v>
      </c>
    </row>
    <row r="414" spans="4:4" x14ac:dyDescent="0.2">
      <c r="D414" t="s">
        <v>730</v>
      </c>
    </row>
    <row r="415" spans="4:4" x14ac:dyDescent="0.2">
      <c r="D415" t="s">
        <v>730</v>
      </c>
    </row>
    <row r="416" spans="4:4" x14ac:dyDescent="0.2">
      <c r="D416" t="s">
        <v>730</v>
      </c>
    </row>
    <row r="417" spans="4:4" x14ac:dyDescent="0.2">
      <c r="D417" t="s">
        <v>730</v>
      </c>
    </row>
    <row r="418" spans="4:4" x14ac:dyDescent="0.2">
      <c r="D418" t="s">
        <v>730</v>
      </c>
    </row>
    <row r="419" spans="4:4" x14ac:dyDescent="0.2">
      <c r="D419" t="s">
        <v>730</v>
      </c>
    </row>
    <row r="420" spans="4:4" x14ac:dyDescent="0.2">
      <c r="D420" t="s">
        <v>730</v>
      </c>
    </row>
    <row r="421" spans="4:4" x14ac:dyDescent="0.2">
      <c r="D421" t="s">
        <v>730</v>
      </c>
    </row>
    <row r="422" spans="4:4" x14ac:dyDescent="0.2">
      <c r="D422" t="s">
        <v>730</v>
      </c>
    </row>
    <row r="423" spans="4:4" x14ac:dyDescent="0.2">
      <c r="D423" t="s">
        <v>730</v>
      </c>
    </row>
    <row r="424" spans="4:4" x14ac:dyDescent="0.2">
      <c r="D424" t="s">
        <v>730</v>
      </c>
    </row>
    <row r="425" spans="4:4" x14ac:dyDescent="0.2">
      <c r="D425" t="s">
        <v>730</v>
      </c>
    </row>
    <row r="426" spans="4:4" x14ac:dyDescent="0.2">
      <c r="D426" t="s">
        <v>730</v>
      </c>
    </row>
    <row r="427" spans="4:4" x14ac:dyDescent="0.2">
      <c r="D427" t="s">
        <v>730</v>
      </c>
    </row>
    <row r="428" spans="4:4" x14ac:dyDescent="0.2">
      <c r="D428" t="s">
        <v>730</v>
      </c>
    </row>
    <row r="429" spans="4:4" x14ac:dyDescent="0.2">
      <c r="D429" t="s">
        <v>730</v>
      </c>
    </row>
    <row r="430" spans="4:4" x14ac:dyDescent="0.2">
      <c r="D430" t="s">
        <v>730</v>
      </c>
    </row>
    <row r="431" spans="4:4" x14ac:dyDescent="0.2">
      <c r="D431" t="s">
        <v>730</v>
      </c>
    </row>
    <row r="432" spans="4:4" x14ac:dyDescent="0.2">
      <c r="D432" t="s">
        <v>730</v>
      </c>
    </row>
    <row r="433" spans="4:4" x14ac:dyDescent="0.2">
      <c r="D433" t="s">
        <v>730</v>
      </c>
    </row>
    <row r="434" spans="4:4" x14ac:dyDescent="0.2">
      <c r="D434" t="s">
        <v>730</v>
      </c>
    </row>
    <row r="435" spans="4:4" x14ac:dyDescent="0.2">
      <c r="D435" t="s">
        <v>730</v>
      </c>
    </row>
    <row r="436" spans="4:4" x14ac:dyDescent="0.2">
      <c r="D436" t="s">
        <v>730</v>
      </c>
    </row>
    <row r="437" spans="4:4" x14ac:dyDescent="0.2">
      <c r="D437" t="s">
        <v>730</v>
      </c>
    </row>
    <row r="438" spans="4:4" x14ac:dyDescent="0.2">
      <c r="D438" t="s">
        <v>730</v>
      </c>
    </row>
    <row r="439" spans="4:4" x14ac:dyDescent="0.2">
      <c r="D439" t="s">
        <v>730</v>
      </c>
    </row>
    <row r="440" spans="4:4" x14ac:dyDescent="0.2">
      <c r="D440" t="s">
        <v>730</v>
      </c>
    </row>
    <row r="441" spans="4:4" x14ac:dyDescent="0.2">
      <c r="D441" t="s">
        <v>730</v>
      </c>
    </row>
    <row r="442" spans="4:4" x14ac:dyDescent="0.2">
      <c r="D442" t="s">
        <v>730</v>
      </c>
    </row>
    <row r="443" spans="4:4" x14ac:dyDescent="0.2">
      <c r="D443" t="s">
        <v>730</v>
      </c>
    </row>
    <row r="444" spans="4:4" x14ac:dyDescent="0.2">
      <c r="D444" t="s">
        <v>730</v>
      </c>
    </row>
    <row r="445" spans="4:4" x14ac:dyDescent="0.2">
      <c r="D445" t="s">
        <v>730</v>
      </c>
    </row>
    <row r="446" spans="4:4" x14ac:dyDescent="0.2">
      <c r="D446" t="s">
        <v>730</v>
      </c>
    </row>
    <row r="447" spans="4:4" x14ac:dyDescent="0.2">
      <c r="D447" t="s">
        <v>730</v>
      </c>
    </row>
    <row r="448" spans="4:4" x14ac:dyDescent="0.2">
      <c r="D448" t="s">
        <v>730</v>
      </c>
    </row>
    <row r="449" spans="4:4" x14ac:dyDescent="0.2">
      <c r="D449" t="s">
        <v>730</v>
      </c>
    </row>
    <row r="450" spans="4:4" x14ac:dyDescent="0.2">
      <c r="D450" t="s">
        <v>730</v>
      </c>
    </row>
    <row r="451" spans="4:4" x14ac:dyDescent="0.2">
      <c r="D451" t="s">
        <v>730</v>
      </c>
    </row>
    <row r="452" spans="4:4" x14ac:dyDescent="0.2">
      <c r="D452" t="s">
        <v>730</v>
      </c>
    </row>
    <row r="453" spans="4:4" x14ac:dyDescent="0.2">
      <c r="D453" t="s">
        <v>730</v>
      </c>
    </row>
    <row r="454" spans="4:4" x14ac:dyDescent="0.2">
      <c r="D454" t="s">
        <v>730</v>
      </c>
    </row>
    <row r="455" spans="4:4" x14ac:dyDescent="0.2">
      <c r="D455" t="s">
        <v>730</v>
      </c>
    </row>
    <row r="456" spans="4:4" x14ac:dyDescent="0.2">
      <c r="D456" t="s">
        <v>730</v>
      </c>
    </row>
    <row r="457" spans="4:4" x14ac:dyDescent="0.2">
      <c r="D457" t="s">
        <v>730</v>
      </c>
    </row>
    <row r="458" spans="4:4" x14ac:dyDescent="0.2">
      <c r="D458" t="s">
        <v>730</v>
      </c>
    </row>
    <row r="459" spans="4:4" x14ac:dyDescent="0.2">
      <c r="D459" t="s">
        <v>730</v>
      </c>
    </row>
    <row r="460" spans="4:4" x14ac:dyDescent="0.2">
      <c r="D460" t="s">
        <v>730</v>
      </c>
    </row>
    <row r="461" spans="4:4" x14ac:dyDescent="0.2">
      <c r="D461" t="s">
        <v>730</v>
      </c>
    </row>
    <row r="462" spans="4:4" x14ac:dyDescent="0.2">
      <c r="D462" t="s">
        <v>730</v>
      </c>
    </row>
    <row r="463" spans="4:4" x14ac:dyDescent="0.2">
      <c r="D463" t="s">
        <v>730</v>
      </c>
    </row>
    <row r="464" spans="4:4" x14ac:dyDescent="0.2">
      <c r="D464" t="s">
        <v>730</v>
      </c>
    </row>
    <row r="465" spans="4:4" x14ac:dyDescent="0.2">
      <c r="D465" t="s">
        <v>730</v>
      </c>
    </row>
    <row r="466" spans="4:4" x14ac:dyDescent="0.2">
      <c r="D466" t="s">
        <v>730</v>
      </c>
    </row>
    <row r="467" spans="4:4" x14ac:dyDescent="0.2">
      <c r="D467" t="s">
        <v>730</v>
      </c>
    </row>
    <row r="468" spans="4:4" x14ac:dyDescent="0.2">
      <c r="D468" t="s">
        <v>730</v>
      </c>
    </row>
    <row r="469" spans="4:4" x14ac:dyDescent="0.2">
      <c r="D469" t="s">
        <v>730</v>
      </c>
    </row>
    <row r="470" spans="4:4" x14ac:dyDescent="0.2">
      <c r="D470" t="s">
        <v>730</v>
      </c>
    </row>
    <row r="471" spans="4:4" x14ac:dyDescent="0.2">
      <c r="D471" t="s">
        <v>730</v>
      </c>
    </row>
    <row r="472" spans="4:4" x14ac:dyDescent="0.2">
      <c r="D472" t="s">
        <v>730</v>
      </c>
    </row>
    <row r="473" spans="4:4" x14ac:dyDescent="0.2">
      <c r="D473" t="s">
        <v>730</v>
      </c>
    </row>
    <row r="474" spans="4:4" x14ac:dyDescent="0.2">
      <c r="D474" t="s">
        <v>730</v>
      </c>
    </row>
    <row r="475" spans="4:4" x14ac:dyDescent="0.2">
      <c r="D475" t="s">
        <v>730</v>
      </c>
    </row>
    <row r="476" spans="4:4" x14ac:dyDescent="0.2">
      <c r="D476" t="s">
        <v>730</v>
      </c>
    </row>
    <row r="477" spans="4:4" x14ac:dyDescent="0.2">
      <c r="D477" t="s">
        <v>730</v>
      </c>
    </row>
    <row r="478" spans="4:4" x14ac:dyDescent="0.2">
      <c r="D478" t="s">
        <v>730</v>
      </c>
    </row>
    <row r="479" spans="4:4" x14ac:dyDescent="0.2">
      <c r="D479" t="s">
        <v>730</v>
      </c>
    </row>
    <row r="480" spans="4:4" x14ac:dyDescent="0.2">
      <c r="D480" t="s">
        <v>730</v>
      </c>
    </row>
    <row r="481" spans="4:4" x14ac:dyDescent="0.2">
      <c r="D481" t="s">
        <v>730</v>
      </c>
    </row>
    <row r="482" spans="4:4" x14ac:dyDescent="0.2">
      <c r="D482" t="s">
        <v>730</v>
      </c>
    </row>
    <row r="483" spans="4:4" x14ac:dyDescent="0.2">
      <c r="D483" t="s">
        <v>730</v>
      </c>
    </row>
    <row r="484" spans="4:4" x14ac:dyDescent="0.2">
      <c r="D484" t="s">
        <v>730</v>
      </c>
    </row>
    <row r="485" spans="4:4" x14ac:dyDescent="0.2">
      <c r="D485" t="s">
        <v>730</v>
      </c>
    </row>
    <row r="486" spans="4:4" x14ac:dyDescent="0.2">
      <c r="D486" t="s">
        <v>730</v>
      </c>
    </row>
    <row r="487" spans="4:4" x14ac:dyDescent="0.2">
      <c r="D487" t="s">
        <v>730</v>
      </c>
    </row>
    <row r="488" spans="4:4" x14ac:dyDescent="0.2">
      <c r="D488" t="s">
        <v>730</v>
      </c>
    </row>
    <row r="489" spans="4:4" x14ac:dyDescent="0.2">
      <c r="D489" t="s">
        <v>730</v>
      </c>
    </row>
    <row r="490" spans="4:4" x14ac:dyDescent="0.2">
      <c r="D490" t="s">
        <v>730</v>
      </c>
    </row>
    <row r="491" spans="4:4" x14ac:dyDescent="0.2">
      <c r="D491" t="s">
        <v>730</v>
      </c>
    </row>
    <row r="492" spans="4:4" x14ac:dyDescent="0.2">
      <c r="D492" t="s">
        <v>730</v>
      </c>
    </row>
    <row r="493" spans="4:4" x14ac:dyDescent="0.2">
      <c r="D493" t="s">
        <v>730</v>
      </c>
    </row>
    <row r="494" spans="4:4" x14ac:dyDescent="0.2">
      <c r="D494" t="s">
        <v>730</v>
      </c>
    </row>
    <row r="495" spans="4:4" x14ac:dyDescent="0.2">
      <c r="D495" t="s">
        <v>730</v>
      </c>
    </row>
    <row r="496" spans="4:4" x14ac:dyDescent="0.2">
      <c r="D496" t="s">
        <v>730</v>
      </c>
    </row>
    <row r="497" spans="4:4" x14ac:dyDescent="0.2">
      <c r="D497" t="s">
        <v>730</v>
      </c>
    </row>
    <row r="498" spans="4:4" x14ac:dyDescent="0.2">
      <c r="D498" t="s">
        <v>730</v>
      </c>
    </row>
    <row r="499" spans="4:4" x14ac:dyDescent="0.2">
      <c r="D499" t="s">
        <v>730</v>
      </c>
    </row>
    <row r="500" spans="4:4" x14ac:dyDescent="0.2">
      <c r="D500" t="s">
        <v>730</v>
      </c>
    </row>
    <row r="501" spans="4:4" x14ac:dyDescent="0.2">
      <c r="D501" t="s">
        <v>730</v>
      </c>
    </row>
    <row r="502" spans="4:4" x14ac:dyDescent="0.2">
      <c r="D502" t="s">
        <v>730</v>
      </c>
    </row>
    <row r="503" spans="4:4" x14ac:dyDescent="0.2">
      <c r="D503" t="s">
        <v>730</v>
      </c>
    </row>
    <row r="504" spans="4:4" x14ac:dyDescent="0.2">
      <c r="D504" t="s">
        <v>730</v>
      </c>
    </row>
    <row r="505" spans="4:4" x14ac:dyDescent="0.2">
      <c r="D505" t="s">
        <v>730</v>
      </c>
    </row>
    <row r="506" spans="4:4" x14ac:dyDescent="0.2">
      <c r="D506" t="s">
        <v>730</v>
      </c>
    </row>
    <row r="507" spans="4:4" x14ac:dyDescent="0.2">
      <c r="D507" t="s">
        <v>730</v>
      </c>
    </row>
    <row r="508" spans="4:4" x14ac:dyDescent="0.2">
      <c r="D508" t="s">
        <v>730</v>
      </c>
    </row>
    <row r="509" spans="4:4" x14ac:dyDescent="0.2">
      <c r="D509" t="s">
        <v>730</v>
      </c>
    </row>
    <row r="510" spans="4:4" x14ac:dyDescent="0.2">
      <c r="D510" t="s">
        <v>730</v>
      </c>
    </row>
    <row r="511" spans="4:4" x14ac:dyDescent="0.2">
      <c r="D511" t="s">
        <v>730</v>
      </c>
    </row>
    <row r="512" spans="4:4" x14ac:dyDescent="0.2">
      <c r="D512" t="s">
        <v>730</v>
      </c>
    </row>
    <row r="513" spans="4:4" x14ac:dyDescent="0.2">
      <c r="D513" t="s">
        <v>730</v>
      </c>
    </row>
    <row r="514" spans="4:4" x14ac:dyDescent="0.2">
      <c r="D514" t="s">
        <v>730</v>
      </c>
    </row>
    <row r="515" spans="4:4" x14ac:dyDescent="0.2">
      <c r="D515" t="s">
        <v>730</v>
      </c>
    </row>
    <row r="516" spans="4:4" x14ac:dyDescent="0.2">
      <c r="D516" t="s">
        <v>730</v>
      </c>
    </row>
    <row r="517" spans="4:4" x14ac:dyDescent="0.2">
      <c r="D517" t="s">
        <v>730</v>
      </c>
    </row>
    <row r="518" spans="4:4" x14ac:dyDescent="0.2">
      <c r="D518" t="s">
        <v>730</v>
      </c>
    </row>
    <row r="519" spans="4:4" x14ac:dyDescent="0.2">
      <c r="D519" t="s">
        <v>730</v>
      </c>
    </row>
    <row r="520" spans="4:4" x14ac:dyDescent="0.2">
      <c r="D520" t="s">
        <v>730</v>
      </c>
    </row>
    <row r="521" spans="4:4" x14ac:dyDescent="0.2">
      <c r="D521" t="s">
        <v>730</v>
      </c>
    </row>
    <row r="522" spans="4:4" x14ac:dyDescent="0.2">
      <c r="D522" t="s">
        <v>730</v>
      </c>
    </row>
    <row r="523" spans="4:4" x14ac:dyDescent="0.2">
      <c r="D523" t="s">
        <v>730</v>
      </c>
    </row>
    <row r="524" spans="4:4" x14ac:dyDescent="0.2">
      <c r="D524" t="s">
        <v>730</v>
      </c>
    </row>
    <row r="525" spans="4:4" x14ac:dyDescent="0.2">
      <c r="D525" t="s">
        <v>730</v>
      </c>
    </row>
    <row r="526" spans="4:4" x14ac:dyDescent="0.2">
      <c r="D526" t="s">
        <v>730</v>
      </c>
    </row>
    <row r="527" spans="4:4" x14ac:dyDescent="0.2">
      <c r="D527" t="s">
        <v>730</v>
      </c>
    </row>
    <row r="528" spans="4:4" x14ac:dyDescent="0.2">
      <c r="D528" t="s">
        <v>730</v>
      </c>
    </row>
    <row r="529" spans="4:4" x14ac:dyDescent="0.2">
      <c r="D529" t="s">
        <v>730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81351-E16C-4197-B031-209CC78C2405}">
  <sheetPr>
    <tabColor rgb="FF7030A0"/>
  </sheetPr>
  <dimension ref="A1:P527"/>
  <sheetViews>
    <sheetView zoomScale="80" zoomScaleNormal="80" workbookViewId="0">
      <selection activeCell="D51" sqref="D51"/>
    </sheetView>
  </sheetViews>
  <sheetFormatPr defaultRowHeight="12.75" x14ac:dyDescent="0.2"/>
  <cols>
    <col min="1" max="1" width="19.140625" customWidth="1"/>
    <col min="2" max="2" width="5.85546875" bestFit="1" customWidth="1"/>
    <col min="3" max="3" width="4.42578125" bestFit="1" customWidth="1"/>
    <col min="4" max="4" width="18.42578125" bestFit="1" customWidth="1"/>
    <col min="5" max="5" width="27.140625" bestFit="1" customWidth="1"/>
    <col min="6" max="6" width="10.140625" bestFit="1" customWidth="1"/>
    <col min="7" max="7" width="6.5703125" bestFit="1" customWidth="1"/>
    <col min="8" max="8" width="4.85546875" bestFit="1" customWidth="1"/>
    <col min="9" max="9" width="5.5703125" bestFit="1" customWidth="1"/>
    <col min="10" max="10" width="4.42578125" bestFit="1" customWidth="1"/>
    <col min="11" max="11" width="11.42578125" bestFit="1" customWidth="1"/>
    <col min="12" max="12" width="5.85546875" bestFit="1" customWidth="1"/>
    <col min="13" max="13" width="3.85546875" customWidth="1"/>
    <col min="14" max="14" width="5.85546875" bestFit="1" customWidth="1"/>
    <col min="15" max="15" width="11" bestFit="1" customWidth="1"/>
    <col min="16" max="16" width="42.140625" bestFit="1" customWidth="1"/>
  </cols>
  <sheetData>
    <row r="1" spans="1:16" ht="18.75" customHeight="1" x14ac:dyDescent="0.2">
      <c r="A1" t="s">
        <v>303</v>
      </c>
      <c r="D1" t="s">
        <v>304</v>
      </c>
      <c r="K1" t="s">
        <v>305</v>
      </c>
    </row>
    <row r="2" spans="1:16" ht="15" customHeight="1" x14ac:dyDescent="0.2"/>
    <row r="3" spans="1:16" ht="15" customHeight="1" x14ac:dyDescent="0.2"/>
    <row r="4" spans="1:16" ht="15" customHeight="1" x14ac:dyDescent="0.2">
      <c r="B4" t="s">
        <v>307</v>
      </c>
      <c r="C4" t="s">
        <v>308</v>
      </c>
      <c r="D4" t="s">
        <v>1611</v>
      </c>
      <c r="E4" t="s">
        <v>1612</v>
      </c>
      <c r="F4" t="s">
        <v>311</v>
      </c>
      <c r="G4" t="s">
        <v>413</v>
      </c>
      <c r="H4" t="s">
        <v>414</v>
      </c>
      <c r="I4" t="s">
        <v>415</v>
      </c>
      <c r="J4" t="s">
        <v>416</v>
      </c>
      <c r="K4" t="s">
        <v>417</v>
      </c>
      <c r="L4" t="s">
        <v>9</v>
      </c>
      <c r="N4" t="s">
        <v>9</v>
      </c>
      <c r="O4" t="s">
        <v>315</v>
      </c>
      <c r="P4" t="s">
        <v>418</v>
      </c>
    </row>
    <row r="5" spans="1:16" x14ac:dyDescent="0.2">
      <c r="A5" t="str">
        <f t="shared" ref="A5:A36" si="0">CONCATENATE(B5,D5,E5)</f>
        <v>PC80Kate AddisonHumphrey B Bear</v>
      </c>
      <c r="B5" t="s">
        <v>75</v>
      </c>
      <c r="C5">
        <v>321</v>
      </c>
      <c r="D5" t="s">
        <v>764</v>
      </c>
      <c r="E5" t="s">
        <v>84</v>
      </c>
      <c r="F5" t="s">
        <v>773</v>
      </c>
      <c r="G5" t="s">
        <v>317</v>
      </c>
      <c r="H5" t="s">
        <v>317</v>
      </c>
      <c r="I5" t="s">
        <v>317</v>
      </c>
      <c r="J5" t="s">
        <v>317</v>
      </c>
      <c r="K5" t="s">
        <v>773</v>
      </c>
      <c r="L5" t="s">
        <v>419</v>
      </c>
      <c r="N5">
        <v>1</v>
      </c>
      <c r="O5">
        <f t="shared" ref="O5:O27" si="1">IF(N5=1,7,IF(N5=2,6,IF(N5=3,5,IF(N5=4,4,IF(N5=5,3,IF(N5=6,2,IF(N5&gt;=6,1,0)))))))</f>
        <v>7</v>
      </c>
      <c r="P5" t="s">
        <v>730</v>
      </c>
    </row>
    <row r="6" spans="1:16" x14ac:dyDescent="0.2">
      <c r="A6" t="str">
        <f t="shared" si="0"/>
        <v>PC80Keira OlsenTamblyn Park Shine</v>
      </c>
      <c r="B6" t="s">
        <v>75</v>
      </c>
      <c r="C6">
        <v>316</v>
      </c>
      <c r="D6" t="s">
        <v>106</v>
      </c>
      <c r="E6" t="s">
        <v>166</v>
      </c>
      <c r="F6" t="s">
        <v>796</v>
      </c>
      <c r="G6" t="s">
        <v>317</v>
      </c>
      <c r="H6" t="s">
        <v>317</v>
      </c>
      <c r="I6" t="s">
        <v>317</v>
      </c>
      <c r="J6" t="s">
        <v>317</v>
      </c>
      <c r="K6" t="s">
        <v>796</v>
      </c>
      <c r="L6" t="s">
        <v>422</v>
      </c>
      <c r="N6">
        <v>2</v>
      </c>
      <c r="O6">
        <f t="shared" si="1"/>
        <v>6</v>
      </c>
      <c r="P6" t="s">
        <v>730</v>
      </c>
    </row>
    <row r="7" spans="1:16" x14ac:dyDescent="0.2">
      <c r="A7" t="str">
        <f t="shared" si="0"/>
        <v>PC80Alexis StubbsPoppi</v>
      </c>
      <c r="B7" t="s">
        <v>75</v>
      </c>
      <c r="C7">
        <v>328</v>
      </c>
      <c r="D7" t="s">
        <v>530</v>
      </c>
      <c r="E7" t="s">
        <v>531</v>
      </c>
      <c r="F7" t="s">
        <v>765</v>
      </c>
      <c r="G7" t="s">
        <v>317</v>
      </c>
      <c r="H7" t="s">
        <v>1066</v>
      </c>
      <c r="I7" t="s">
        <v>317</v>
      </c>
      <c r="J7" t="s">
        <v>317</v>
      </c>
      <c r="K7" t="s">
        <v>1613</v>
      </c>
      <c r="L7" t="s">
        <v>424</v>
      </c>
      <c r="N7">
        <v>3</v>
      </c>
      <c r="O7">
        <f t="shared" si="1"/>
        <v>5</v>
      </c>
      <c r="P7" t="s">
        <v>1068</v>
      </c>
    </row>
    <row r="8" spans="1:16" x14ac:dyDescent="0.2">
      <c r="A8" t="str">
        <f t="shared" si="0"/>
        <v>PC80Nicole FisherFlashy Mak</v>
      </c>
      <c r="B8" t="s">
        <v>75</v>
      </c>
      <c r="C8">
        <v>332</v>
      </c>
      <c r="D8" t="s">
        <v>85</v>
      </c>
      <c r="E8" t="s">
        <v>86</v>
      </c>
      <c r="F8" t="s">
        <v>786</v>
      </c>
      <c r="G8" t="s">
        <v>317</v>
      </c>
      <c r="H8" t="s">
        <v>317</v>
      </c>
      <c r="I8" t="s">
        <v>743</v>
      </c>
      <c r="J8" t="s">
        <v>317</v>
      </c>
      <c r="K8" t="s">
        <v>1614</v>
      </c>
      <c r="L8" t="s">
        <v>426</v>
      </c>
      <c r="N8">
        <v>4</v>
      </c>
      <c r="O8">
        <f t="shared" si="1"/>
        <v>4</v>
      </c>
      <c r="P8" t="s">
        <v>730</v>
      </c>
    </row>
    <row r="9" spans="1:16" x14ac:dyDescent="0.2">
      <c r="A9" t="str">
        <f t="shared" si="0"/>
        <v>PC80Grace FlanneryPapa'S Surprise</v>
      </c>
      <c r="B9" t="s">
        <v>75</v>
      </c>
      <c r="C9">
        <v>314</v>
      </c>
      <c r="D9" t="s">
        <v>831</v>
      </c>
      <c r="E9" t="s">
        <v>1707</v>
      </c>
      <c r="F9" t="s">
        <v>811</v>
      </c>
      <c r="G9" t="s">
        <v>317</v>
      </c>
      <c r="H9" t="s">
        <v>317</v>
      </c>
      <c r="I9" t="s">
        <v>317</v>
      </c>
      <c r="J9" t="s">
        <v>317</v>
      </c>
      <c r="K9" t="s">
        <v>811</v>
      </c>
      <c r="L9" t="s">
        <v>430</v>
      </c>
      <c r="N9">
        <v>5</v>
      </c>
      <c r="O9">
        <f t="shared" si="1"/>
        <v>3</v>
      </c>
      <c r="P9" t="s">
        <v>730</v>
      </c>
    </row>
    <row r="10" spans="1:16" x14ac:dyDescent="0.2">
      <c r="A10" t="str">
        <f t="shared" si="0"/>
        <v>PC80Alina CamarriGo Faraglioni</v>
      </c>
      <c r="B10" t="s">
        <v>75</v>
      </c>
      <c r="C10">
        <v>319</v>
      </c>
      <c r="D10" t="s">
        <v>132</v>
      </c>
      <c r="E10" t="s">
        <v>133</v>
      </c>
      <c r="F10" t="s">
        <v>820</v>
      </c>
      <c r="G10" t="s">
        <v>317</v>
      </c>
      <c r="H10" t="s">
        <v>923</v>
      </c>
      <c r="I10" t="s">
        <v>743</v>
      </c>
      <c r="J10" t="s">
        <v>789</v>
      </c>
      <c r="K10" t="s">
        <v>1615</v>
      </c>
      <c r="L10" t="s">
        <v>431</v>
      </c>
      <c r="N10">
        <v>6</v>
      </c>
      <c r="O10">
        <f t="shared" si="1"/>
        <v>2</v>
      </c>
      <c r="P10" t="s">
        <v>1579</v>
      </c>
    </row>
    <row r="11" spans="1:16" x14ac:dyDescent="0.2">
      <c r="A11" t="str">
        <f t="shared" si="0"/>
        <v>PC80Katie NichollsCape Riche</v>
      </c>
      <c r="B11" t="s">
        <v>75</v>
      </c>
      <c r="C11">
        <v>317</v>
      </c>
      <c r="D11" t="s">
        <v>1580</v>
      </c>
      <c r="E11" t="s">
        <v>1616</v>
      </c>
      <c r="F11" t="s">
        <v>1041</v>
      </c>
      <c r="G11" t="s">
        <v>317</v>
      </c>
      <c r="H11" t="s">
        <v>789</v>
      </c>
      <c r="I11" t="s">
        <v>317</v>
      </c>
      <c r="J11" t="s">
        <v>317</v>
      </c>
      <c r="K11" t="s">
        <v>1617</v>
      </c>
      <c r="L11" t="s">
        <v>434</v>
      </c>
      <c r="N11">
        <v>7</v>
      </c>
      <c r="O11">
        <f t="shared" si="1"/>
        <v>1</v>
      </c>
      <c r="P11" t="s">
        <v>916</v>
      </c>
    </row>
    <row r="12" spans="1:16" x14ac:dyDescent="0.2">
      <c r="A12" t="str">
        <f t="shared" si="0"/>
        <v>PC80Grace BillingEllison Park Millionaire</v>
      </c>
      <c r="B12" t="s">
        <v>75</v>
      </c>
      <c r="C12">
        <v>320</v>
      </c>
      <c r="D12" t="s">
        <v>883</v>
      </c>
      <c r="E12" t="s">
        <v>1526</v>
      </c>
      <c r="F12" t="s">
        <v>851</v>
      </c>
      <c r="G12" t="s">
        <v>317</v>
      </c>
      <c r="H12" t="s">
        <v>317</v>
      </c>
      <c r="I12" t="s">
        <v>729</v>
      </c>
      <c r="J12" t="s">
        <v>317</v>
      </c>
      <c r="K12" t="s">
        <v>1618</v>
      </c>
      <c r="L12" t="s">
        <v>437</v>
      </c>
      <c r="N12">
        <v>8</v>
      </c>
      <c r="O12">
        <f t="shared" si="1"/>
        <v>1</v>
      </c>
      <c r="P12" t="s">
        <v>730</v>
      </c>
    </row>
    <row r="13" spans="1:16" x14ac:dyDescent="0.2">
      <c r="A13" t="str">
        <f t="shared" si="0"/>
        <v>PC80Emily BillingCarmine Court</v>
      </c>
      <c r="B13" t="s">
        <v>75</v>
      </c>
      <c r="C13">
        <v>326</v>
      </c>
      <c r="D13" t="s">
        <v>838</v>
      </c>
      <c r="E13" t="s">
        <v>1527</v>
      </c>
      <c r="F13" t="s">
        <v>799</v>
      </c>
      <c r="G13" t="s">
        <v>317</v>
      </c>
      <c r="H13" t="s">
        <v>1619</v>
      </c>
      <c r="I13" t="s">
        <v>317</v>
      </c>
      <c r="J13" t="s">
        <v>317</v>
      </c>
      <c r="K13" t="s">
        <v>1620</v>
      </c>
      <c r="L13" t="s">
        <v>438</v>
      </c>
      <c r="N13">
        <v>9</v>
      </c>
      <c r="O13">
        <f t="shared" si="1"/>
        <v>1</v>
      </c>
      <c r="P13" t="s">
        <v>1581</v>
      </c>
    </row>
    <row r="14" spans="1:16" x14ac:dyDescent="0.2">
      <c r="A14" t="str">
        <f t="shared" si="0"/>
        <v>PC80Ruby WeightmanCapote</v>
      </c>
      <c r="B14" t="s">
        <v>75</v>
      </c>
      <c r="C14">
        <v>315</v>
      </c>
      <c r="D14" t="s">
        <v>855</v>
      </c>
      <c r="E14" t="s">
        <v>856</v>
      </c>
      <c r="F14" t="s">
        <v>1621</v>
      </c>
      <c r="G14" t="s">
        <v>848</v>
      </c>
      <c r="H14" t="s">
        <v>317</v>
      </c>
      <c r="I14" t="s">
        <v>743</v>
      </c>
      <c r="J14" t="s">
        <v>779</v>
      </c>
      <c r="K14" t="s">
        <v>1622</v>
      </c>
      <c r="L14" t="s">
        <v>441</v>
      </c>
      <c r="N14">
        <v>10</v>
      </c>
      <c r="O14">
        <f t="shared" si="1"/>
        <v>1</v>
      </c>
      <c r="P14" t="s">
        <v>730</v>
      </c>
    </row>
    <row r="15" spans="1:16" x14ac:dyDescent="0.2">
      <c r="A15" t="str">
        <f t="shared" si="0"/>
        <v>PC80Ameliah DolanSerenity Park Calais</v>
      </c>
      <c r="B15" t="s">
        <v>75</v>
      </c>
      <c r="C15">
        <v>324</v>
      </c>
      <c r="D15" t="s">
        <v>40</v>
      </c>
      <c r="E15" t="s">
        <v>134</v>
      </c>
      <c r="F15" t="s">
        <v>918</v>
      </c>
      <c r="G15" t="s">
        <v>848</v>
      </c>
      <c r="H15" t="s">
        <v>317</v>
      </c>
      <c r="I15" t="s">
        <v>743</v>
      </c>
      <c r="J15" t="s">
        <v>317</v>
      </c>
      <c r="K15" t="s">
        <v>1623</v>
      </c>
      <c r="L15" t="s">
        <v>444</v>
      </c>
      <c r="N15">
        <v>11</v>
      </c>
      <c r="O15">
        <f t="shared" si="1"/>
        <v>1</v>
      </c>
      <c r="P15" t="s">
        <v>730</v>
      </c>
    </row>
    <row r="16" spans="1:16" x14ac:dyDescent="0.2">
      <c r="A16" t="str">
        <f t="shared" si="0"/>
        <v>PC80Emily MollettCasino</v>
      </c>
      <c r="B16" t="s">
        <v>75</v>
      </c>
      <c r="C16">
        <v>322</v>
      </c>
      <c r="D16" t="s">
        <v>1475</v>
      </c>
      <c r="E16" t="s">
        <v>1445</v>
      </c>
      <c r="F16" t="s">
        <v>1089</v>
      </c>
      <c r="G16" t="s">
        <v>848</v>
      </c>
      <c r="H16" t="s">
        <v>317</v>
      </c>
      <c r="I16" t="s">
        <v>317</v>
      </c>
      <c r="J16" t="s">
        <v>317</v>
      </c>
      <c r="K16" t="s">
        <v>1624</v>
      </c>
      <c r="L16" t="s">
        <v>447</v>
      </c>
      <c r="N16">
        <v>12</v>
      </c>
      <c r="O16">
        <f t="shared" si="1"/>
        <v>1</v>
      </c>
      <c r="P16" t="s">
        <v>730</v>
      </c>
    </row>
    <row r="17" spans="1:16" x14ac:dyDescent="0.2">
      <c r="A17" t="str">
        <f t="shared" si="0"/>
        <v>PC80Jessica NapperQc Percival</v>
      </c>
      <c r="B17" t="s">
        <v>75</v>
      </c>
      <c r="C17">
        <v>330</v>
      </c>
      <c r="D17" t="s">
        <v>696</v>
      </c>
      <c r="E17" t="s">
        <v>1708</v>
      </c>
      <c r="F17" t="s">
        <v>817</v>
      </c>
      <c r="G17" t="s">
        <v>848</v>
      </c>
      <c r="H17" t="s">
        <v>910</v>
      </c>
      <c r="I17" t="s">
        <v>317</v>
      </c>
      <c r="J17" t="s">
        <v>317</v>
      </c>
      <c r="K17" t="s">
        <v>1625</v>
      </c>
      <c r="L17" t="s">
        <v>536</v>
      </c>
      <c r="N17">
        <v>13</v>
      </c>
      <c r="O17">
        <f t="shared" si="1"/>
        <v>1</v>
      </c>
      <c r="P17" t="s">
        <v>730</v>
      </c>
    </row>
    <row r="18" spans="1:16" x14ac:dyDescent="0.2">
      <c r="A18" t="str">
        <f t="shared" si="0"/>
        <v>PC80Holly BrimblecombeNorthen Range</v>
      </c>
      <c r="B18" t="s">
        <v>75</v>
      </c>
      <c r="C18">
        <v>323</v>
      </c>
      <c r="D18" t="s">
        <v>968</v>
      </c>
      <c r="E18" t="s">
        <v>1626</v>
      </c>
      <c r="F18" t="s">
        <v>1627</v>
      </c>
      <c r="G18" t="s">
        <v>848</v>
      </c>
      <c r="H18" t="s">
        <v>937</v>
      </c>
      <c r="I18" t="s">
        <v>743</v>
      </c>
      <c r="J18" t="s">
        <v>954</v>
      </c>
      <c r="K18" t="s">
        <v>1628</v>
      </c>
      <c r="L18" t="s">
        <v>539</v>
      </c>
      <c r="N18">
        <v>14</v>
      </c>
      <c r="O18">
        <f t="shared" si="1"/>
        <v>1</v>
      </c>
      <c r="P18" t="s">
        <v>730</v>
      </c>
    </row>
    <row r="19" spans="1:16" x14ac:dyDescent="0.2">
      <c r="A19" t="str">
        <f t="shared" si="0"/>
        <v>PC80Riley NovakSky Bound</v>
      </c>
      <c r="B19" t="s">
        <v>75</v>
      </c>
      <c r="C19">
        <v>329</v>
      </c>
      <c r="D19" t="s">
        <v>1582</v>
      </c>
      <c r="E19" t="s">
        <v>1629</v>
      </c>
      <c r="F19" t="s">
        <v>1630</v>
      </c>
      <c r="G19" t="s">
        <v>874</v>
      </c>
      <c r="H19" t="s">
        <v>1631</v>
      </c>
      <c r="I19" t="s">
        <v>743</v>
      </c>
      <c r="J19" t="s">
        <v>317</v>
      </c>
      <c r="K19" t="s">
        <v>1632</v>
      </c>
      <c r="L19" t="s">
        <v>542</v>
      </c>
      <c r="N19">
        <v>15</v>
      </c>
      <c r="O19">
        <f t="shared" si="1"/>
        <v>1</v>
      </c>
      <c r="P19" t="s">
        <v>730</v>
      </c>
    </row>
    <row r="20" spans="1:16" x14ac:dyDescent="0.2">
      <c r="A20" t="str">
        <f t="shared" si="0"/>
        <v>PC80Emily JeansDelta</v>
      </c>
      <c r="B20" t="s">
        <v>75</v>
      </c>
      <c r="C20">
        <v>318</v>
      </c>
      <c r="D20" t="s">
        <v>693</v>
      </c>
      <c r="E20" t="s">
        <v>694</v>
      </c>
      <c r="F20" t="s">
        <v>1633</v>
      </c>
      <c r="G20" t="s">
        <v>1209</v>
      </c>
      <c r="H20" t="s">
        <v>730</v>
      </c>
      <c r="I20" t="s">
        <v>317</v>
      </c>
      <c r="J20" t="s">
        <v>317</v>
      </c>
      <c r="K20" t="s">
        <v>730</v>
      </c>
      <c r="L20">
        <v>0</v>
      </c>
      <c r="N20">
        <v>0</v>
      </c>
      <c r="O20">
        <f t="shared" si="1"/>
        <v>0</v>
      </c>
      <c r="P20" t="s">
        <v>1583</v>
      </c>
    </row>
    <row r="21" spans="1:16" x14ac:dyDescent="0.2">
      <c r="A21" t="str">
        <f t="shared" si="0"/>
        <v>PC80Claudia FeltonAnjara Park Titania</v>
      </c>
      <c r="B21" t="s">
        <v>75</v>
      </c>
      <c r="C21">
        <v>331</v>
      </c>
      <c r="D21" t="s">
        <v>888</v>
      </c>
      <c r="E21" t="s">
        <v>889</v>
      </c>
      <c r="F21" t="s">
        <v>1089</v>
      </c>
      <c r="G21" t="s">
        <v>848</v>
      </c>
      <c r="H21" t="s">
        <v>783</v>
      </c>
      <c r="I21" t="s">
        <v>1634</v>
      </c>
      <c r="J21" t="s">
        <v>730</v>
      </c>
      <c r="K21" t="s">
        <v>730</v>
      </c>
      <c r="L21">
        <v>0</v>
      </c>
      <c r="N21">
        <v>0</v>
      </c>
      <c r="O21">
        <f t="shared" si="1"/>
        <v>0</v>
      </c>
      <c r="P21" t="s">
        <v>1635</v>
      </c>
    </row>
    <row r="22" spans="1:16" x14ac:dyDescent="0.2">
      <c r="A22" t="str">
        <f t="shared" si="0"/>
        <v>PC80Joshua FordBeau Ash Caradon</v>
      </c>
      <c r="B22" t="s">
        <v>75</v>
      </c>
      <c r="C22">
        <v>325</v>
      </c>
      <c r="D22" t="s">
        <v>1224</v>
      </c>
      <c r="E22" t="s">
        <v>1223</v>
      </c>
      <c r="F22" t="s">
        <v>901</v>
      </c>
      <c r="G22" t="s">
        <v>1009</v>
      </c>
      <c r="H22" t="s">
        <v>730</v>
      </c>
      <c r="I22" t="s">
        <v>729</v>
      </c>
      <c r="J22" t="s">
        <v>317</v>
      </c>
      <c r="K22" t="s">
        <v>730</v>
      </c>
      <c r="L22">
        <v>0</v>
      </c>
      <c r="N22">
        <v>0</v>
      </c>
      <c r="O22">
        <f t="shared" si="1"/>
        <v>0</v>
      </c>
      <c r="P22" t="s">
        <v>1584</v>
      </c>
    </row>
    <row r="23" spans="1:16" x14ac:dyDescent="0.2">
      <c r="A23" t="str">
        <f t="shared" si="0"/>
        <v>PC80Rachelle BrownRed Dar Jon</v>
      </c>
      <c r="B23" t="s">
        <v>75</v>
      </c>
      <c r="C23">
        <v>327</v>
      </c>
      <c r="D23" t="s">
        <v>1585</v>
      </c>
      <c r="E23" t="s">
        <v>1636</v>
      </c>
      <c r="F23" t="s">
        <v>905</v>
      </c>
      <c r="G23" t="s">
        <v>761</v>
      </c>
      <c r="H23" t="s">
        <v>730</v>
      </c>
      <c r="I23" t="s">
        <v>317</v>
      </c>
      <c r="J23" t="s">
        <v>317</v>
      </c>
      <c r="K23" t="s">
        <v>730</v>
      </c>
      <c r="L23">
        <v>0</v>
      </c>
      <c r="N23">
        <v>0</v>
      </c>
      <c r="O23">
        <f t="shared" si="1"/>
        <v>0</v>
      </c>
      <c r="P23" t="s">
        <v>1586</v>
      </c>
    </row>
    <row r="24" spans="1:16" x14ac:dyDescent="0.2">
      <c r="A24" t="str">
        <f t="shared" si="0"/>
        <v>PC65Isabella DayCanterbury Robinson</v>
      </c>
      <c r="B24" t="s">
        <v>138</v>
      </c>
      <c r="C24">
        <v>64</v>
      </c>
      <c r="D24" t="s">
        <v>735</v>
      </c>
      <c r="E24" t="s">
        <v>1637</v>
      </c>
      <c r="F24" t="s">
        <v>1638</v>
      </c>
      <c r="G24" t="s">
        <v>317</v>
      </c>
      <c r="H24" t="s">
        <v>317</v>
      </c>
      <c r="I24" t="s">
        <v>317</v>
      </c>
      <c r="J24" t="s">
        <v>317</v>
      </c>
      <c r="K24" t="s">
        <v>1638</v>
      </c>
      <c r="L24" t="s">
        <v>419</v>
      </c>
      <c r="M24" t="s">
        <v>730</v>
      </c>
      <c r="N24">
        <v>1</v>
      </c>
      <c r="O24">
        <f t="shared" si="1"/>
        <v>7</v>
      </c>
    </row>
    <row r="25" spans="1:16" x14ac:dyDescent="0.2">
      <c r="A25" t="str">
        <f t="shared" si="0"/>
        <v>PC65Nicole FisherStormeden</v>
      </c>
      <c r="B25" t="s">
        <v>138</v>
      </c>
      <c r="C25">
        <v>67</v>
      </c>
      <c r="D25" t="s">
        <v>85</v>
      </c>
      <c r="E25" t="s">
        <v>1639</v>
      </c>
      <c r="F25" t="s">
        <v>1640</v>
      </c>
      <c r="G25" t="s">
        <v>317</v>
      </c>
      <c r="H25" t="s">
        <v>317</v>
      </c>
      <c r="I25" t="s">
        <v>317</v>
      </c>
      <c r="J25" t="s">
        <v>317</v>
      </c>
      <c r="K25" t="s">
        <v>1640</v>
      </c>
      <c r="L25" t="s">
        <v>422</v>
      </c>
      <c r="M25" t="s">
        <v>730</v>
      </c>
      <c r="N25">
        <v>2</v>
      </c>
      <c r="O25">
        <f t="shared" si="1"/>
        <v>6</v>
      </c>
    </row>
    <row r="26" spans="1:16" x14ac:dyDescent="0.2">
      <c r="A26" t="str">
        <f t="shared" si="0"/>
        <v>PC65Lila SeberryBp Flash Fox</v>
      </c>
      <c r="B26" t="s">
        <v>138</v>
      </c>
      <c r="C26">
        <v>74</v>
      </c>
      <c r="D26" t="s">
        <v>231</v>
      </c>
      <c r="E26" t="s">
        <v>232</v>
      </c>
      <c r="F26" t="s">
        <v>1641</v>
      </c>
      <c r="G26" t="s">
        <v>317</v>
      </c>
      <c r="H26" t="s">
        <v>789</v>
      </c>
      <c r="I26" t="s">
        <v>317</v>
      </c>
      <c r="J26" t="s">
        <v>317</v>
      </c>
      <c r="K26" t="s">
        <v>1642</v>
      </c>
      <c r="L26" t="s">
        <v>424</v>
      </c>
      <c r="M26" t="s">
        <v>730</v>
      </c>
      <c r="N26">
        <v>3</v>
      </c>
      <c r="O26">
        <f t="shared" si="1"/>
        <v>5</v>
      </c>
    </row>
    <row r="27" spans="1:16" x14ac:dyDescent="0.2">
      <c r="A27" t="str">
        <f t="shared" si="0"/>
        <v>PC65Charli HolmesJudaroo Houston</v>
      </c>
      <c r="B27" t="s">
        <v>138</v>
      </c>
      <c r="C27">
        <v>72</v>
      </c>
      <c r="D27" t="s">
        <v>535</v>
      </c>
      <c r="E27" t="s">
        <v>222</v>
      </c>
      <c r="F27" t="s">
        <v>1643</v>
      </c>
      <c r="G27" t="s">
        <v>317</v>
      </c>
      <c r="H27" t="s">
        <v>317</v>
      </c>
      <c r="I27" t="s">
        <v>317</v>
      </c>
      <c r="J27" t="s">
        <v>317</v>
      </c>
      <c r="K27" t="s">
        <v>1643</v>
      </c>
      <c r="L27" t="s">
        <v>426</v>
      </c>
      <c r="M27" t="s">
        <v>730</v>
      </c>
      <c r="N27">
        <v>4</v>
      </c>
      <c r="O27">
        <f t="shared" si="1"/>
        <v>4</v>
      </c>
    </row>
    <row r="28" spans="1:16" x14ac:dyDescent="0.2">
      <c r="A28" t="str">
        <f t="shared" si="0"/>
        <v>PC65Eleanor HattonKingstown Fantasia</v>
      </c>
      <c r="B28" t="s">
        <v>138</v>
      </c>
      <c r="C28">
        <v>60</v>
      </c>
      <c r="D28" t="s">
        <v>896</v>
      </c>
      <c r="E28" t="s">
        <v>897</v>
      </c>
      <c r="F28" t="s">
        <v>1640</v>
      </c>
      <c r="G28" t="s">
        <v>317</v>
      </c>
      <c r="H28" t="s">
        <v>789</v>
      </c>
      <c r="I28" t="s">
        <v>317</v>
      </c>
      <c r="J28" t="s">
        <v>317</v>
      </c>
      <c r="K28" t="s">
        <v>783</v>
      </c>
      <c r="L28" t="s">
        <v>430</v>
      </c>
      <c r="M28" t="s">
        <v>730</v>
      </c>
      <c r="N28">
        <v>5</v>
      </c>
      <c r="O28">
        <f t="shared" ref="O28:O65" si="2">IF(N28=1,7,IF(N28=2,6,IF(N28=3,5,IF(N28=4,4,IF(N28=5,3,IF(N28=6,2,IF(N28&gt;=6,1,0)))))))</f>
        <v>3</v>
      </c>
    </row>
    <row r="29" spans="1:16" x14ac:dyDescent="0.2">
      <c r="A29" t="str">
        <f t="shared" si="0"/>
        <v>PC65Krystina BerceneMiss Polly Pocket</v>
      </c>
      <c r="B29" t="s">
        <v>138</v>
      </c>
      <c r="C29">
        <v>54</v>
      </c>
      <c r="D29" t="s">
        <v>900</v>
      </c>
      <c r="E29" t="s">
        <v>230</v>
      </c>
      <c r="F29" t="s">
        <v>765</v>
      </c>
      <c r="G29" t="s">
        <v>317</v>
      </c>
      <c r="H29" t="s">
        <v>927</v>
      </c>
      <c r="I29" t="s">
        <v>743</v>
      </c>
      <c r="J29" t="s">
        <v>317</v>
      </c>
      <c r="K29" t="s">
        <v>918</v>
      </c>
      <c r="L29" t="s">
        <v>431</v>
      </c>
      <c r="N29">
        <v>6</v>
      </c>
      <c r="O29">
        <f t="shared" si="2"/>
        <v>2</v>
      </c>
      <c r="P29" t="s">
        <v>929</v>
      </c>
    </row>
    <row r="30" spans="1:16" x14ac:dyDescent="0.2">
      <c r="A30" t="str">
        <f t="shared" si="0"/>
        <v>PC65Ella JonesDreeme Park Simply Gold</v>
      </c>
      <c r="B30" t="s">
        <v>138</v>
      </c>
      <c r="C30">
        <v>59</v>
      </c>
      <c r="D30" t="s">
        <v>1273</v>
      </c>
      <c r="E30" t="s">
        <v>1272</v>
      </c>
      <c r="F30" t="s">
        <v>1644</v>
      </c>
      <c r="G30" t="s">
        <v>317</v>
      </c>
      <c r="H30" t="s">
        <v>923</v>
      </c>
      <c r="I30" t="s">
        <v>743</v>
      </c>
      <c r="J30" t="s">
        <v>317</v>
      </c>
      <c r="K30" t="s">
        <v>1645</v>
      </c>
      <c r="L30" t="s">
        <v>434</v>
      </c>
      <c r="N30">
        <v>7</v>
      </c>
      <c r="O30">
        <f t="shared" si="2"/>
        <v>1</v>
      </c>
      <c r="P30" t="s">
        <v>730</v>
      </c>
    </row>
    <row r="31" spans="1:16" x14ac:dyDescent="0.2">
      <c r="A31" t="str">
        <f t="shared" si="0"/>
        <v>PC65Rhianna GaasdalenVintage Valley Dark Knight</v>
      </c>
      <c r="B31" t="s">
        <v>138</v>
      </c>
      <c r="C31">
        <v>78</v>
      </c>
      <c r="D31" t="s">
        <v>381</v>
      </c>
      <c r="E31" t="s">
        <v>1646</v>
      </c>
      <c r="F31" t="s">
        <v>1647</v>
      </c>
      <c r="G31" t="s">
        <v>317</v>
      </c>
      <c r="H31" t="s">
        <v>317</v>
      </c>
      <c r="I31" t="s">
        <v>743</v>
      </c>
      <c r="J31" t="s">
        <v>317</v>
      </c>
      <c r="K31" t="s">
        <v>1648</v>
      </c>
      <c r="L31" t="s">
        <v>437</v>
      </c>
      <c r="N31">
        <v>8</v>
      </c>
      <c r="O31">
        <f t="shared" si="2"/>
        <v>1</v>
      </c>
      <c r="P31" t="s">
        <v>730</v>
      </c>
    </row>
    <row r="32" spans="1:16" x14ac:dyDescent="0.2">
      <c r="A32" t="str">
        <f t="shared" si="0"/>
        <v>PC65Mackenzie WallrodtRoman Gift</v>
      </c>
      <c r="B32" t="s">
        <v>138</v>
      </c>
      <c r="C32">
        <v>73</v>
      </c>
      <c r="D32" t="s">
        <v>212</v>
      </c>
      <c r="E32" t="s">
        <v>213</v>
      </c>
      <c r="F32" t="s">
        <v>919</v>
      </c>
      <c r="G32" t="s">
        <v>317</v>
      </c>
      <c r="H32" t="s">
        <v>317</v>
      </c>
      <c r="I32" t="s">
        <v>317</v>
      </c>
      <c r="J32" t="s">
        <v>317</v>
      </c>
      <c r="K32" t="s">
        <v>919</v>
      </c>
      <c r="L32" t="s">
        <v>438</v>
      </c>
      <c r="N32">
        <v>9</v>
      </c>
      <c r="O32">
        <f t="shared" si="2"/>
        <v>1</v>
      </c>
      <c r="P32" t="s">
        <v>730</v>
      </c>
    </row>
    <row r="33" spans="1:16" x14ac:dyDescent="0.2">
      <c r="A33" t="str">
        <f t="shared" si="0"/>
        <v>PC65Baylee JenkinsGem Park Tinkerbell</v>
      </c>
      <c r="B33" t="s">
        <v>138</v>
      </c>
      <c r="C33">
        <v>52</v>
      </c>
      <c r="D33" t="s">
        <v>217</v>
      </c>
      <c r="E33" t="s">
        <v>218</v>
      </c>
      <c r="F33" t="s">
        <v>1649</v>
      </c>
      <c r="G33" t="s">
        <v>317</v>
      </c>
      <c r="H33" t="s">
        <v>317</v>
      </c>
      <c r="I33" t="s">
        <v>743</v>
      </c>
      <c r="J33" t="s">
        <v>317</v>
      </c>
      <c r="K33" t="s">
        <v>1041</v>
      </c>
      <c r="L33" t="s">
        <v>441</v>
      </c>
      <c r="N33">
        <v>10</v>
      </c>
      <c r="O33">
        <f t="shared" si="2"/>
        <v>1</v>
      </c>
      <c r="P33" t="s">
        <v>730</v>
      </c>
    </row>
    <row r="34" spans="1:16" x14ac:dyDescent="0.2">
      <c r="A34" t="str">
        <f t="shared" si="0"/>
        <v>PC65Leah SorensenWendamar Merritt</v>
      </c>
      <c r="B34" t="s">
        <v>138</v>
      </c>
      <c r="C34">
        <v>68</v>
      </c>
      <c r="D34" t="s">
        <v>948</v>
      </c>
      <c r="E34" t="s">
        <v>646</v>
      </c>
      <c r="F34" t="s">
        <v>915</v>
      </c>
      <c r="G34" t="s">
        <v>317</v>
      </c>
      <c r="H34" t="s">
        <v>932</v>
      </c>
      <c r="I34" t="s">
        <v>743</v>
      </c>
      <c r="J34" t="s">
        <v>317</v>
      </c>
      <c r="K34" t="s">
        <v>1057</v>
      </c>
      <c r="L34" t="s">
        <v>444</v>
      </c>
      <c r="N34">
        <v>11</v>
      </c>
      <c r="O34">
        <f t="shared" si="2"/>
        <v>1</v>
      </c>
      <c r="P34" t="s">
        <v>730</v>
      </c>
    </row>
    <row r="35" spans="1:16" x14ac:dyDescent="0.2">
      <c r="A35" t="str">
        <f t="shared" si="0"/>
        <v>PC65Kaeleigh BrownParkiarrup Edward</v>
      </c>
      <c r="B35" t="s">
        <v>138</v>
      </c>
      <c r="C35">
        <v>66</v>
      </c>
      <c r="D35" t="s">
        <v>1566</v>
      </c>
      <c r="E35" t="s">
        <v>1650</v>
      </c>
      <c r="F35" t="s">
        <v>1651</v>
      </c>
      <c r="G35" t="s">
        <v>317</v>
      </c>
      <c r="H35" t="s">
        <v>317</v>
      </c>
      <c r="I35" t="s">
        <v>729</v>
      </c>
      <c r="J35" t="s">
        <v>1052</v>
      </c>
      <c r="K35" t="s">
        <v>1652</v>
      </c>
      <c r="L35" t="s">
        <v>447</v>
      </c>
      <c r="N35">
        <v>12</v>
      </c>
      <c r="O35">
        <f t="shared" si="2"/>
        <v>1</v>
      </c>
      <c r="P35" t="s">
        <v>730</v>
      </c>
    </row>
    <row r="36" spans="1:16" x14ac:dyDescent="0.2">
      <c r="A36" t="str">
        <f t="shared" si="0"/>
        <v>PC65Ebony HillCryptic Warrior</v>
      </c>
      <c r="B36" t="s">
        <v>138</v>
      </c>
      <c r="C36">
        <v>63</v>
      </c>
      <c r="D36" t="s">
        <v>1567</v>
      </c>
      <c r="E36" t="s">
        <v>529</v>
      </c>
      <c r="F36" t="s">
        <v>1653</v>
      </c>
      <c r="G36" t="s">
        <v>317</v>
      </c>
      <c r="H36" t="s">
        <v>932</v>
      </c>
      <c r="I36" t="s">
        <v>317</v>
      </c>
      <c r="J36" t="s">
        <v>317</v>
      </c>
      <c r="K36" t="s">
        <v>1654</v>
      </c>
      <c r="L36" t="s">
        <v>536</v>
      </c>
      <c r="N36">
        <v>13</v>
      </c>
      <c r="O36">
        <f t="shared" si="2"/>
        <v>1</v>
      </c>
      <c r="P36" t="s">
        <v>934</v>
      </c>
    </row>
    <row r="37" spans="1:16" x14ac:dyDescent="0.2">
      <c r="A37" t="str">
        <f t="shared" ref="A37:A67" si="3">CONCATENATE(B37,D37,E37)</f>
        <v>PC65Kaeleigh BrownAmani Makaio</v>
      </c>
      <c r="B37" t="s">
        <v>138</v>
      </c>
      <c r="C37">
        <v>53</v>
      </c>
      <c r="D37" t="s">
        <v>1566</v>
      </c>
      <c r="E37" t="s">
        <v>1655</v>
      </c>
      <c r="F37" t="s">
        <v>1081</v>
      </c>
      <c r="G37" t="s">
        <v>317</v>
      </c>
      <c r="H37" t="s">
        <v>1656</v>
      </c>
      <c r="I37" t="s">
        <v>743</v>
      </c>
      <c r="J37" t="s">
        <v>893</v>
      </c>
      <c r="K37" t="s">
        <v>1657</v>
      </c>
      <c r="L37" t="s">
        <v>539</v>
      </c>
      <c r="N37">
        <v>14</v>
      </c>
      <c r="O37">
        <f t="shared" si="2"/>
        <v>1</v>
      </c>
      <c r="P37" t="s">
        <v>730</v>
      </c>
    </row>
    <row r="38" spans="1:16" x14ac:dyDescent="0.2">
      <c r="A38" t="str">
        <f t="shared" si="3"/>
        <v>PC65Allira BondYatarla Park Paparazzi</v>
      </c>
      <c r="B38" t="s">
        <v>138</v>
      </c>
      <c r="C38">
        <v>57</v>
      </c>
      <c r="D38" t="s">
        <v>215</v>
      </c>
      <c r="E38" t="s">
        <v>1658</v>
      </c>
      <c r="F38" t="s">
        <v>1640</v>
      </c>
      <c r="G38" t="s">
        <v>317</v>
      </c>
      <c r="H38" t="s">
        <v>846</v>
      </c>
      <c r="I38" t="s">
        <v>317</v>
      </c>
      <c r="J38" t="s">
        <v>317</v>
      </c>
      <c r="K38" t="s">
        <v>1659</v>
      </c>
      <c r="L38" t="s">
        <v>542</v>
      </c>
      <c r="N38">
        <v>15</v>
      </c>
      <c r="O38">
        <f t="shared" si="2"/>
        <v>1</v>
      </c>
      <c r="P38" t="s">
        <v>730</v>
      </c>
    </row>
    <row r="39" spans="1:16" x14ac:dyDescent="0.2">
      <c r="A39" t="str">
        <f t="shared" si="3"/>
        <v>PC65Josie FeltonSilkwood Golden Ties</v>
      </c>
      <c r="B39" t="s">
        <v>138</v>
      </c>
      <c r="C39">
        <v>56</v>
      </c>
      <c r="D39" t="s">
        <v>903</v>
      </c>
      <c r="E39" t="s">
        <v>904</v>
      </c>
      <c r="F39" t="s">
        <v>1640</v>
      </c>
      <c r="G39" t="s">
        <v>848</v>
      </c>
      <c r="H39" t="s">
        <v>1660</v>
      </c>
      <c r="I39" t="s">
        <v>743</v>
      </c>
      <c r="J39" t="s">
        <v>317</v>
      </c>
      <c r="K39" t="s">
        <v>1661</v>
      </c>
      <c r="L39" t="s">
        <v>545</v>
      </c>
      <c r="N39">
        <v>16</v>
      </c>
      <c r="O39">
        <f t="shared" si="2"/>
        <v>1</v>
      </c>
      <c r="P39" t="s">
        <v>730</v>
      </c>
    </row>
    <row r="40" spans="1:16" x14ac:dyDescent="0.2">
      <c r="A40" t="str">
        <f t="shared" si="3"/>
        <v>PC65Ebony HillDizzy Days</v>
      </c>
      <c r="B40" t="s">
        <v>138</v>
      </c>
      <c r="C40">
        <v>51</v>
      </c>
      <c r="D40" t="s">
        <v>1567</v>
      </c>
      <c r="E40" t="s">
        <v>1662</v>
      </c>
      <c r="F40" t="s">
        <v>1081</v>
      </c>
      <c r="G40" t="s">
        <v>317</v>
      </c>
      <c r="H40" t="s">
        <v>1663</v>
      </c>
      <c r="I40" t="s">
        <v>823</v>
      </c>
      <c r="J40" t="s">
        <v>754</v>
      </c>
      <c r="K40" t="s">
        <v>1664</v>
      </c>
      <c r="L40" t="s">
        <v>547</v>
      </c>
      <c r="N40">
        <v>17</v>
      </c>
      <c r="O40">
        <f t="shared" si="2"/>
        <v>1</v>
      </c>
      <c r="P40" t="s">
        <v>730</v>
      </c>
    </row>
    <row r="41" spans="1:16" x14ac:dyDescent="0.2">
      <c r="A41" t="str">
        <f t="shared" si="3"/>
        <v>PC65Amelia AddisonPercy</v>
      </c>
      <c r="B41" t="s">
        <v>138</v>
      </c>
      <c r="C41">
        <v>61</v>
      </c>
      <c r="D41" t="s">
        <v>167</v>
      </c>
      <c r="E41" t="s">
        <v>697</v>
      </c>
      <c r="F41" t="s">
        <v>1665</v>
      </c>
      <c r="G41" t="s">
        <v>862</v>
      </c>
      <c r="H41" t="s">
        <v>317</v>
      </c>
      <c r="I41" t="s">
        <v>317</v>
      </c>
      <c r="J41" t="s">
        <v>317</v>
      </c>
      <c r="K41" t="s">
        <v>1666</v>
      </c>
      <c r="L41" t="s">
        <v>548</v>
      </c>
      <c r="N41">
        <v>18</v>
      </c>
      <c r="O41">
        <f t="shared" si="2"/>
        <v>1</v>
      </c>
      <c r="P41" t="s">
        <v>730</v>
      </c>
    </row>
    <row r="42" spans="1:16" x14ac:dyDescent="0.2">
      <c r="A42" t="str">
        <f t="shared" si="3"/>
        <v>PC65Gabrielle HouseDr Johnson Snooperclyde</v>
      </c>
      <c r="B42" t="s">
        <v>138</v>
      </c>
      <c r="C42">
        <v>71</v>
      </c>
      <c r="D42" t="s">
        <v>825</v>
      </c>
      <c r="E42" t="s">
        <v>1539</v>
      </c>
      <c r="F42" t="s">
        <v>1081</v>
      </c>
      <c r="G42" t="s">
        <v>862</v>
      </c>
      <c r="H42" t="s">
        <v>317</v>
      </c>
      <c r="I42" t="s">
        <v>317</v>
      </c>
      <c r="J42" t="s">
        <v>317</v>
      </c>
      <c r="K42" t="s">
        <v>1667</v>
      </c>
      <c r="L42" t="s">
        <v>551</v>
      </c>
      <c r="N42">
        <v>19</v>
      </c>
      <c r="O42">
        <f t="shared" si="2"/>
        <v>1</v>
      </c>
      <c r="P42" t="s">
        <v>730</v>
      </c>
    </row>
    <row r="43" spans="1:16" x14ac:dyDescent="0.2">
      <c r="A43" t="str">
        <f t="shared" si="3"/>
        <v>PC65Sune SnymanGordon Park Smarty Pants</v>
      </c>
      <c r="B43" t="s">
        <v>138</v>
      </c>
      <c r="C43">
        <v>62</v>
      </c>
      <c r="D43" t="s">
        <v>691</v>
      </c>
      <c r="E43" t="s">
        <v>692</v>
      </c>
      <c r="F43" t="s">
        <v>1668</v>
      </c>
      <c r="G43" t="s">
        <v>874</v>
      </c>
      <c r="H43" t="s">
        <v>1669</v>
      </c>
      <c r="I43" t="s">
        <v>743</v>
      </c>
      <c r="J43" t="s">
        <v>317</v>
      </c>
      <c r="K43" t="s">
        <v>1670</v>
      </c>
      <c r="L43" t="s">
        <v>1237</v>
      </c>
      <c r="N43">
        <v>20</v>
      </c>
      <c r="O43">
        <f t="shared" si="2"/>
        <v>1</v>
      </c>
      <c r="P43" t="s">
        <v>730</v>
      </c>
    </row>
    <row r="44" spans="1:16" x14ac:dyDescent="0.2">
      <c r="A44" t="str">
        <f t="shared" si="3"/>
        <v>PC65Baylee JenkinsBeelo Bi Ocker</v>
      </c>
      <c r="B44" t="s">
        <v>138</v>
      </c>
      <c r="C44">
        <v>65</v>
      </c>
      <c r="D44" t="s">
        <v>217</v>
      </c>
      <c r="E44" t="s">
        <v>219</v>
      </c>
      <c r="F44" t="s">
        <v>1671</v>
      </c>
      <c r="G44" t="s">
        <v>730</v>
      </c>
      <c r="H44" t="s">
        <v>730</v>
      </c>
      <c r="I44" t="s">
        <v>875</v>
      </c>
      <c r="J44" t="s">
        <v>730</v>
      </c>
      <c r="K44" t="s">
        <v>730</v>
      </c>
      <c r="L44" t="s">
        <v>730</v>
      </c>
      <c r="N44">
        <v>0</v>
      </c>
      <c r="O44">
        <f t="shared" si="2"/>
        <v>0</v>
      </c>
      <c r="P44" t="s">
        <v>1568</v>
      </c>
    </row>
    <row r="45" spans="1:16" x14ac:dyDescent="0.2">
      <c r="A45" t="str">
        <f t="shared" si="3"/>
        <v>PC65Zara FindlayPassiona</v>
      </c>
      <c r="B45" t="s">
        <v>138</v>
      </c>
      <c r="C45">
        <v>70</v>
      </c>
      <c r="D45" t="s">
        <v>1048</v>
      </c>
      <c r="E45" t="s">
        <v>1049</v>
      </c>
      <c r="F45" t="s">
        <v>1672</v>
      </c>
      <c r="G45" t="s">
        <v>317</v>
      </c>
      <c r="H45" t="s">
        <v>789</v>
      </c>
      <c r="I45" t="s">
        <v>875</v>
      </c>
      <c r="J45" t="s">
        <v>730</v>
      </c>
      <c r="K45" t="s">
        <v>730</v>
      </c>
      <c r="L45" t="s">
        <v>730</v>
      </c>
      <c r="N45">
        <v>0</v>
      </c>
      <c r="O45">
        <f t="shared" si="2"/>
        <v>0</v>
      </c>
      <c r="P45" t="s">
        <v>1568</v>
      </c>
    </row>
    <row r="46" spans="1:16" x14ac:dyDescent="0.2">
      <c r="A46" t="str">
        <f t="shared" si="3"/>
        <v>PC65Jessica MasonNemuriko Thunderstruck</v>
      </c>
      <c r="B46" t="s">
        <v>138</v>
      </c>
      <c r="C46">
        <v>69</v>
      </c>
      <c r="D46" t="s">
        <v>689</v>
      </c>
      <c r="E46" t="s">
        <v>907</v>
      </c>
      <c r="F46" t="s">
        <v>1081</v>
      </c>
      <c r="G46" t="s">
        <v>761</v>
      </c>
      <c r="H46" t="s">
        <v>730</v>
      </c>
      <c r="I46" t="s">
        <v>743</v>
      </c>
      <c r="J46" t="s">
        <v>317</v>
      </c>
      <c r="K46" t="s">
        <v>730</v>
      </c>
      <c r="L46" t="s">
        <v>730</v>
      </c>
      <c r="N46">
        <v>0</v>
      </c>
      <c r="O46">
        <f t="shared" si="2"/>
        <v>0</v>
      </c>
      <c r="P46" t="s">
        <v>1195</v>
      </c>
    </row>
    <row r="47" spans="1:16" x14ac:dyDescent="0.2">
      <c r="A47" t="str">
        <f t="shared" si="3"/>
        <v>PC65Zarli CurtisProtectable</v>
      </c>
      <c r="B47" t="s">
        <v>138</v>
      </c>
      <c r="C47">
        <v>55</v>
      </c>
      <c r="D47" t="s">
        <v>356</v>
      </c>
      <c r="E47" t="s">
        <v>357</v>
      </c>
      <c r="F47" t="s">
        <v>1081</v>
      </c>
      <c r="G47" t="s">
        <v>848</v>
      </c>
      <c r="H47" t="s">
        <v>834</v>
      </c>
      <c r="I47" t="s">
        <v>885</v>
      </c>
      <c r="J47" t="s">
        <v>730</v>
      </c>
      <c r="K47" t="s">
        <v>730</v>
      </c>
      <c r="L47" t="s">
        <v>730</v>
      </c>
      <c r="N47">
        <v>0</v>
      </c>
      <c r="O47">
        <f t="shared" si="2"/>
        <v>0</v>
      </c>
      <c r="P47" t="s">
        <v>1569</v>
      </c>
    </row>
    <row r="48" spans="1:16" x14ac:dyDescent="0.2">
      <c r="A48" t="str">
        <f t="shared" si="3"/>
        <v>PC45Taliah QuinnDevereaux Speedy Gonzalas</v>
      </c>
      <c r="B48" t="s">
        <v>246</v>
      </c>
      <c r="C48">
        <v>93</v>
      </c>
      <c r="D48" t="s">
        <v>1125</v>
      </c>
      <c r="E48" t="s">
        <v>1673</v>
      </c>
      <c r="F48" t="s">
        <v>1674</v>
      </c>
      <c r="G48" t="s">
        <v>317</v>
      </c>
      <c r="H48" t="s">
        <v>317</v>
      </c>
      <c r="I48" t="s">
        <v>317</v>
      </c>
      <c r="J48" t="s">
        <v>317</v>
      </c>
      <c r="K48" t="s">
        <v>1674</v>
      </c>
      <c r="L48" t="s">
        <v>419</v>
      </c>
      <c r="M48" t="s">
        <v>730</v>
      </c>
      <c r="N48">
        <v>1</v>
      </c>
      <c r="O48">
        <f t="shared" si="2"/>
        <v>7</v>
      </c>
    </row>
    <row r="49" spans="1:16" x14ac:dyDescent="0.2">
      <c r="A49" t="str">
        <f t="shared" si="3"/>
        <v>PC45Holly GreeningJudaroo Toledo</v>
      </c>
      <c r="B49" t="s">
        <v>246</v>
      </c>
      <c r="C49">
        <v>83</v>
      </c>
      <c r="D49" t="s">
        <v>1570</v>
      </c>
      <c r="E49" t="s">
        <v>1675</v>
      </c>
      <c r="F49" t="s">
        <v>1676</v>
      </c>
      <c r="G49" t="s">
        <v>317</v>
      </c>
      <c r="H49" t="s">
        <v>1677</v>
      </c>
      <c r="I49" t="s">
        <v>317</v>
      </c>
      <c r="J49" t="s">
        <v>317</v>
      </c>
      <c r="K49" t="s">
        <v>1617</v>
      </c>
      <c r="L49" t="s">
        <v>422</v>
      </c>
      <c r="M49" t="s">
        <v>730</v>
      </c>
      <c r="N49">
        <v>2</v>
      </c>
      <c r="O49">
        <f t="shared" si="2"/>
        <v>6</v>
      </c>
    </row>
    <row r="50" spans="1:16" x14ac:dyDescent="0.2">
      <c r="A50" t="str">
        <f t="shared" si="3"/>
        <v>PC45Paris FindlayBelle</v>
      </c>
      <c r="B50" t="s">
        <v>246</v>
      </c>
      <c r="C50">
        <v>99</v>
      </c>
      <c r="D50" t="s">
        <v>1571</v>
      </c>
      <c r="E50" t="s">
        <v>1678</v>
      </c>
      <c r="F50" t="s">
        <v>1615</v>
      </c>
      <c r="G50" t="s">
        <v>317</v>
      </c>
      <c r="H50" t="s">
        <v>779</v>
      </c>
      <c r="I50" t="s">
        <v>317</v>
      </c>
      <c r="J50" t="s">
        <v>317</v>
      </c>
      <c r="K50" t="s">
        <v>1679</v>
      </c>
      <c r="L50" t="s">
        <v>424</v>
      </c>
      <c r="M50" t="s">
        <v>730</v>
      </c>
      <c r="N50">
        <v>3</v>
      </c>
      <c r="O50">
        <f t="shared" si="2"/>
        <v>5</v>
      </c>
    </row>
    <row r="51" spans="1:16" x14ac:dyDescent="0.2">
      <c r="A51" t="str">
        <f t="shared" si="3"/>
        <v>PC45Keirah DolanLeedale Alice in Wonderland</v>
      </c>
      <c r="B51" t="s">
        <v>246</v>
      </c>
      <c r="C51">
        <v>91</v>
      </c>
      <c r="D51" s="47" t="s">
        <v>1171</v>
      </c>
      <c r="E51" s="47" t="s">
        <v>244</v>
      </c>
      <c r="F51" t="s">
        <v>1680</v>
      </c>
      <c r="G51" t="s">
        <v>317</v>
      </c>
      <c r="H51" t="s">
        <v>834</v>
      </c>
      <c r="I51" t="s">
        <v>317</v>
      </c>
      <c r="J51" t="s">
        <v>317</v>
      </c>
      <c r="K51" t="s">
        <v>1681</v>
      </c>
      <c r="L51" t="s">
        <v>426</v>
      </c>
      <c r="N51">
        <v>4</v>
      </c>
      <c r="O51">
        <f t="shared" si="2"/>
        <v>4</v>
      </c>
      <c r="P51" t="s">
        <v>1572</v>
      </c>
    </row>
    <row r="52" spans="1:16" x14ac:dyDescent="0.2">
      <c r="A52" t="str">
        <f t="shared" si="3"/>
        <v>PC45Kayley BrahimTequila Sunrise</v>
      </c>
      <c r="B52" t="s">
        <v>246</v>
      </c>
      <c r="C52">
        <v>82</v>
      </c>
      <c r="D52" t="s">
        <v>38</v>
      </c>
      <c r="E52" t="s">
        <v>1554</v>
      </c>
      <c r="F52" t="s">
        <v>928</v>
      </c>
      <c r="G52" t="s">
        <v>317</v>
      </c>
      <c r="H52" t="s">
        <v>1066</v>
      </c>
      <c r="I52" t="s">
        <v>743</v>
      </c>
      <c r="J52" t="s">
        <v>317</v>
      </c>
      <c r="K52" t="s">
        <v>1682</v>
      </c>
      <c r="L52" t="s">
        <v>430</v>
      </c>
      <c r="N52">
        <v>5</v>
      </c>
      <c r="O52">
        <f t="shared" si="2"/>
        <v>3</v>
      </c>
      <c r="P52" t="s">
        <v>730</v>
      </c>
    </row>
    <row r="53" spans="1:16" x14ac:dyDescent="0.2">
      <c r="A53" t="str">
        <f t="shared" si="3"/>
        <v>PC45Imogen Del GiaccoBandit</v>
      </c>
      <c r="B53" t="s">
        <v>246</v>
      </c>
      <c r="C53">
        <v>84</v>
      </c>
      <c r="D53" t="s">
        <v>1117</v>
      </c>
      <c r="E53" t="s">
        <v>1118</v>
      </c>
      <c r="F53" t="s">
        <v>1674</v>
      </c>
      <c r="G53" t="s">
        <v>848</v>
      </c>
      <c r="H53" t="s">
        <v>317</v>
      </c>
      <c r="I53" t="s">
        <v>317</v>
      </c>
      <c r="J53" t="s">
        <v>317</v>
      </c>
      <c r="K53" t="s">
        <v>1683</v>
      </c>
      <c r="L53" t="s">
        <v>431</v>
      </c>
      <c r="N53">
        <v>6</v>
      </c>
      <c r="O53">
        <f t="shared" si="2"/>
        <v>2</v>
      </c>
      <c r="P53" t="s">
        <v>730</v>
      </c>
    </row>
    <row r="54" spans="1:16" x14ac:dyDescent="0.2">
      <c r="A54" t="str">
        <f t="shared" si="3"/>
        <v>PC45Carla NewmanTias Tiger Moth</v>
      </c>
      <c r="B54" t="s">
        <v>246</v>
      </c>
      <c r="C54">
        <v>92</v>
      </c>
      <c r="D54" t="s">
        <v>1573</v>
      </c>
      <c r="E54" t="s">
        <v>1684</v>
      </c>
      <c r="F54" t="s">
        <v>1685</v>
      </c>
      <c r="G54" t="s">
        <v>848</v>
      </c>
      <c r="H54" t="s">
        <v>1052</v>
      </c>
      <c r="I54" t="s">
        <v>317</v>
      </c>
      <c r="J54" t="s">
        <v>317</v>
      </c>
      <c r="K54" t="s">
        <v>1686</v>
      </c>
      <c r="L54" t="s">
        <v>434</v>
      </c>
      <c r="N54">
        <v>7</v>
      </c>
      <c r="O54">
        <f t="shared" si="2"/>
        <v>1</v>
      </c>
      <c r="P54" t="s">
        <v>1054</v>
      </c>
    </row>
    <row r="55" spans="1:16" x14ac:dyDescent="0.2">
      <c r="A55" t="str">
        <f t="shared" si="3"/>
        <v>PC45Poppy PetricevichKazz</v>
      </c>
      <c r="B55" t="s">
        <v>246</v>
      </c>
      <c r="C55">
        <v>97</v>
      </c>
      <c r="D55" t="s">
        <v>1121</v>
      </c>
      <c r="E55" t="s">
        <v>1122</v>
      </c>
      <c r="F55" t="s">
        <v>915</v>
      </c>
      <c r="G55" t="s">
        <v>848</v>
      </c>
      <c r="H55" t="s">
        <v>923</v>
      </c>
      <c r="I55" t="s">
        <v>743</v>
      </c>
      <c r="J55" t="s">
        <v>317</v>
      </c>
      <c r="K55" t="s">
        <v>1687</v>
      </c>
      <c r="L55" t="s">
        <v>437</v>
      </c>
      <c r="N55">
        <v>8</v>
      </c>
      <c r="O55">
        <f t="shared" si="2"/>
        <v>1</v>
      </c>
      <c r="P55" t="s">
        <v>730</v>
      </c>
    </row>
    <row r="56" spans="1:16" x14ac:dyDescent="0.2">
      <c r="A56" t="str">
        <f t="shared" si="3"/>
        <v>PC45Lyla ValuriKenda Park Eliza</v>
      </c>
      <c r="B56" t="s">
        <v>246</v>
      </c>
      <c r="C56">
        <v>90</v>
      </c>
      <c r="D56" t="s">
        <v>1036</v>
      </c>
      <c r="E56" t="s">
        <v>1037</v>
      </c>
      <c r="F56" t="s">
        <v>1688</v>
      </c>
      <c r="G56" t="s">
        <v>874</v>
      </c>
      <c r="H56" t="s">
        <v>317</v>
      </c>
      <c r="I56" t="s">
        <v>317</v>
      </c>
      <c r="J56" t="s">
        <v>317</v>
      </c>
      <c r="K56" t="s">
        <v>1689</v>
      </c>
      <c r="L56" t="s">
        <v>438</v>
      </c>
      <c r="N56">
        <v>9</v>
      </c>
      <c r="O56">
        <f t="shared" si="2"/>
        <v>1</v>
      </c>
      <c r="P56" t="s">
        <v>730</v>
      </c>
    </row>
    <row r="57" spans="1:16" x14ac:dyDescent="0.2">
      <c r="A57" t="str">
        <f t="shared" si="3"/>
        <v>PC45Marni BerceneLittle Joe</v>
      </c>
      <c r="B57" t="s">
        <v>246</v>
      </c>
      <c r="C57">
        <v>98</v>
      </c>
      <c r="D57" t="s">
        <v>1140</v>
      </c>
      <c r="E57" t="s">
        <v>1141</v>
      </c>
      <c r="F57" t="s">
        <v>928</v>
      </c>
      <c r="G57" t="s">
        <v>848</v>
      </c>
      <c r="H57" t="s">
        <v>1082</v>
      </c>
      <c r="I57" t="s">
        <v>317</v>
      </c>
      <c r="J57" t="s">
        <v>317</v>
      </c>
      <c r="K57" t="s">
        <v>1690</v>
      </c>
      <c r="L57" t="s">
        <v>441</v>
      </c>
      <c r="N57">
        <v>10</v>
      </c>
      <c r="O57">
        <f t="shared" si="2"/>
        <v>1</v>
      </c>
      <c r="P57" t="s">
        <v>1084</v>
      </c>
    </row>
    <row r="58" spans="1:16" x14ac:dyDescent="0.2">
      <c r="A58" t="str">
        <f t="shared" si="3"/>
        <v>PC45Charley BartlettPenleighs Genesis</v>
      </c>
      <c r="B58" t="s">
        <v>246</v>
      </c>
      <c r="C58">
        <v>86</v>
      </c>
      <c r="D58" t="s">
        <v>1574</v>
      </c>
      <c r="E58" t="s">
        <v>1691</v>
      </c>
      <c r="F58" t="s">
        <v>928</v>
      </c>
      <c r="G58" t="s">
        <v>317</v>
      </c>
      <c r="H58" t="s">
        <v>933</v>
      </c>
      <c r="I58" t="s">
        <v>317</v>
      </c>
      <c r="J58" t="s">
        <v>317</v>
      </c>
      <c r="K58" t="s">
        <v>1692</v>
      </c>
      <c r="L58" t="s">
        <v>444</v>
      </c>
      <c r="N58">
        <v>11</v>
      </c>
      <c r="O58">
        <f t="shared" si="2"/>
        <v>1</v>
      </c>
      <c r="P58" t="s">
        <v>730</v>
      </c>
    </row>
    <row r="59" spans="1:16" x14ac:dyDescent="0.2">
      <c r="A59" t="str">
        <f t="shared" si="3"/>
        <v>PC45Sophie GracoDaddy'S Paycheque</v>
      </c>
      <c r="B59" t="s">
        <v>246</v>
      </c>
      <c r="C59">
        <v>81</v>
      </c>
      <c r="D59" t="s">
        <v>1199</v>
      </c>
      <c r="E59" t="s">
        <v>1709</v>
      </c>
      <c r="F59" t="s">
        <v>1693</v>
      </c>
      <c r="G59" t="s">
        <v>874</v>
      </c>
      <c r="H59" t="s">
        <v>1694</v>
      </c>
      <c r="I59" t="s">
        <v>317</v>
      </c>
      <c r="J59" t="s">
        <v>317</v>
      </c>
      <c r="K59" t="s">
        <v>1695</v>
      </c>
      <c r="L59" t="s">
        <v>447</v>
      </c>
      <c r="N59">
        <v>12</v>
      </c>
      <c r="O59">
        <f t="shared" si="2"/>
        <v>1</v>
      </c>
      <c r="P59" t="s">
        <v>730</v>
      </c>
    </row>
    <row r="60" spans="1:16" x14ac:dyDescent="0.2">
      <c r="A60" t="str">
        <f t="shared" si="3"/>
        <v>PC45Evie BicknellBrooklyn Park Simplify</v>
      </c>
      <c r="B60" t="s">
        <v>246</v>
      </c>
      <c r="C60">
        <v>87</v>
      </c>
      <c r="D60" t="s">
        <v>1575</v>
      </c>
      <c r="E60" t="s">
        <v>1696</v>
      </c>
      <c r="F60" t="s">
        <v>928</v>
      </c>
      <c r="G60" t="s">
        <v>317</v>
      </c>
      <c r="H60" t="s">
        <v>1697</v>
      </c>
      <c r="I60" t="s">
        <v>317</v>
      </c>
      <c r="J60" t="s">
        <v>317</v>
      </c>
      <c r="K60" t="s">
        <v>1698</v>
      </c>
      <c r="L60" t="s">
        <v>536</v>
      </c>
      <c r="N60">
        <v>13</v>
      </c>
      <c r="O60">
        <f t="shared" si="2"/>
        <v>1</v>
      </c>
      <c r="P60" t="s">
        <v>730</v>
      </c>
    </row>
    <row r="61" spans="1:16" x14ac:dyDescent="0.2">
      <c r="A61" t="str">
        <f t="shared" si="3"/>
        <v>PC45Amy LockhartKingsbury</v>
      </c>
      <c r="B61" t="s">
        <v>246</v>
      </c>
      <c r="C61">
        <v>100</v>
      </c>
      <c r="D61" t="s">
        <v>546</v>
      </c>
      <c r="E61" t="s">
        <v>209</v>
      </c>
      <c r="F61" t="s">
        <v>1699</v>
      </c>
      <c r="G61" t="s">
        <v>880</v>
      </c>
      <c r="H61" t="s">
        <v>730</v>
      </c>
      <c r="I61" t="s">
        <v>743</v>
      </c>
      <c r="J61" t="s">
        <v>317</v>
      </c>
      <c r="K61" t="s">
        <v>730</v>
      </c>
      <c r="L61" t="s">
        <v>730</v>
      </c>
      <c r="N61">
        <v>0</v>
      </c>
      <c r="O61">
        <f t="shared" si="2"/>
        <v>0</v>
      </c>
      <c r="P61" t="s">
        <v>1578</v>
      </c>
    </row>
    <row r="62" spans="1:16" x14ac:dyDescent="0.2">
      <c r="A62" t="str">
        <f t="shared" si="3"/>
        <v>PC45Brydie SutcliffeRoseaker Raine Storm</v>
      </c>
      <c r="B62" t="s">
        <v>246</v>
      </c>
      <c r="C62">
        <v>85</v>
      </c>
      <c r="D62" t="s">
        <v>1194</v>
      </c>
      <c r="E62" t="s">
        <v>1700</v>
      </c>
      <c r="F62" t="s">
        <v>1701</v>
      </c>
      <c r="G62" t="s">
        <v>880</v>
      </c>
      <c r="H62" t="s">
        <v>730</v>
      </c>
      <c r="I62" t="s">
        <v>1702</v>
      </c>
      <c r="J62" t="s">
        <v>730</v>
      </c>
      <c r="K62" t="s">
        <v>730</v>
      </c>
      <c r="L62" t="s">
        <v>730</v>
      </c>
      <c r="N62">
        <v>0</v>
      </c>
      <c r="O62">
        <f t="shared" si="2"/>
        <v>0</v>
      </c>
      <c r="P62" t="s">
        <v>881</v>
      </c>
    </row>
    <row r="63" spans="1:16" x14ac:dyDescent="0.2">
      <c r="A63" t="str">
        <f t="shared" si="3"/>
        <v>PC45Polly BartlettHarley</v>
      </c>
      <c r="B63" t="s">
        <v>246</v>
      </c>
      <c r="C63">
        <v>94</v>
      </c>
      <c r="D63" t="s">
        <v>1576</v>
      </c>
      <c r="E63" t="s">
        <v>1703</v>
      </c>
      <c r="F63" t="s">
        <v>1704</v>
      </c>
      <c r="G63" t="s">
        <v>730</v>
      </c>
      <c r="H63" t="s">
        <v>730</v>
      </c>
      <c r="I63" t="s">
        <v>1702</v>
      </c>
      <c r="J63" t="s">
        <v>730</v>
      </c>
      <c r="K63" t="s">
        <v>730</v>
      </c>
      <c r="L63" t="s">
        <v>730</v>
      </c>
      <c r="N63">
        <v>0</v>
      </c>
      <c r="O63">
        <f t="shared" si="2"/>
        <v>0</v>
      </c>
      <c r="P63" t="s">
        <v>1577</v>
      </c>
    </row>
    <row r="64" spans="1:16" x14ac:dyDescent="0.2">
      <c r="A64" t="str">
        <f t="shared" si="3"/>
        <v>PC45Millie HardmanFizz</v>
      </c>
      <c r="B64" t="s">
        <v>246</v>
      </c>
      <c r="C64">
        <v>96</v>
      </c>
      <c r="D64" t="s">
        <v>1112</v>
      </c>
      <c r="E64" t="s">
        <v>1113</v>
      </c>
      <c r="F64" t="s">
        <v>1705</v>
      </c>
      <c r="G64" t="s">
        <v>761</v>
      </c>
      <c r="H64" t="s">
        <v>730</v>
      </c>
      <c r="I64" t="s">
        <v>317</v>
      </c>
      <c r="J64" t="s">
        <v>317</v>
      </c>
      <c r="K64" t="s">
        <v>730</v>
      </c>
      <c r="L64" t="s">
        <v>730</v>
      </c>
      <c r="N64">
        <v>0</v>
      </c>
      <c r="O64">
        <f t="shared" si="2"/>
        <v>0</v>
      </c>
      <c r="P64" t="s">
        <v>474</v>
      </c>
    </row>
    <row r="65" spans="1:16" x14ac:dyDescent="0.2">
      <c r="A65" t="str">
        <f t="shared" si="3"/>
        <v>PC45Cleo MillerHillswood Ffansi Monarch</v>
      </c>
      <c r="B65" t="s">
        <v>246</v>
      </c>
      <c r="C65">
        <v>95</v>
      </c>
      <c r="D65" t="s">
        <v>273</v>
      </c>
      <c r="E65" t="s">
        <v>1706</v>
      </c>
      <c r="F65" t="s">
        <v>1081</v>
      </c>
      <c r="G65" t="s">
        <v>761</v>
      </c>
      <c r="H65" t="s">
        <v>730</v>
      </c>
      <c r="I65" t="s">
        <v>317</v>
      </c>
      <c r="J65" t="s">
        <v>317</v>
      </c>
      <c r="K65" t="s">
        <v>730</v>
      </c>
      <c r="L65" t="s">
        <v>730</v>
      </c>
      <c r="N65">
        <v>0</v>
      </c>
      <c r="O65">
        <f t="shared" si="2"/>
        <v>0</v>
      </c>
      <c r="P65" t="s">
        <v>474</v>
      </c>
    </row>
    <row r="66" spans="1:16" x14ac:dyDescent="0.2">
      <c r="A66" t="str">
        <f t="shared" si="3"/>
        <v/>
      </c>
      <c r="D66" t="s">
        <v>730</v>
      </c>
      <c r="E66" t="s">
        <v>730</v>
      </c>
    </row>
    <row r="67" spans="1:16" x14ac:dyDescent="0.2">
      <c r="A67" t="str">
        <f t="shared" si="3"/>
        <v/>
      </c>
      <c r="D67" t="s">
        <v>730</v>
      </c>
      <c r="E67" t="s">
        <v>730</v>
      </c>
    </row>
    <row r="68" spans="1:16" x14ac:dyDescent="0.2">
      <c r="D68" t="s">
        <v>730</v>
      </c>
      <c r="E68" t="s">
        <v>730</v>
      </c>
    </row>
    <row r="69" spans="1:16" x14ac:dyDescent="0.2">
      <c r="D69" t="s">
        <v>730</v>
      </c>
      <c r="E69" t="s">
        <v>730</v>
      </c>
    </row>
    <row r="70" spans="1:16" x14ac:dyDescent="0.2">
      <c r="D70" t="s">
        <v>730</v>
      </c>
      <c r="E70" t="s">
        <v>730</v>
      </c>
    </row>
    <row r="71" spans="1:16" x14ac:dyDescent="0.2">
      <c r="D71" t="s">
        <v>730</v>
      </c>
      <c r="E71" t="s">
        <v>730</v>
      </c>
    </row>
    <row r="72" spans="1:16" x14ac:dyDescent="0.2">
      <c r="D72" t="s">
        <v>730</v>
      </c>
      <c r="E72" t="s">
        <v>730</v>
      </c>
    </row>
    <row r="73" spans="1:16" x14ac:dyDescent="0.2">
      <c r="D73" t="s">
        <v>730</v>
      </c>
      <c r="E73" t="s">
        <v>730</v>
      </c>
    </row>
    <row r="74" spans="1:16" x14ac:dyDescent="0.2">
      <c r="D74" t="s">
        <v>730</v>
      </c>
      <c r="E74" t="s">
        <v>730</v>
      </c>
    </row>
    <row r="75" spans="1:16" x14ac:dyDescent="0.2">
      <c r="D75" t="s">
        <v>730</v>
      </c>
      <c r="E75" t="s">
        <v>730</v>
      </c>
    </row>
    <row r="76" spans="1:16" x14ac:dyDescent="0.2">
      <c r="D76" t="s">
        <v>730</v>
      </c>
      <c r="E76" t="s">
        <v>730</v>
      </c>
    </row>
    <row r="77" spans="1:16" x14ac:dyDescent="0.2">
      <c r="D77" t="s">
        <v>730</v>
      </c>
      <c r="E77" t="s">
        <v>730</v>
      </c>
    </row>
    <row r="78" spans="1:16" x14ac:dyDescent="0.2">
      <c r="D78" t="s">
        <v>730</v>
      </c>
      <c r="E78" t="s">
        <v>730</v>
      </c>
    </row>
    <row r="79" spans="1:16" x14ac:dyDescent="0.2">
      <c r="D79" t="s">
        <v>730</v>
      </c>
      <c r="E79" t="s">
        <v>730</v>
      </c>
    </row>
    <row r="80" spans="1:16" x14ac:dyDescent="0.2">
      <c r="D80" t="s">
        <v>730</v>
      </c>
      <c r="E80" t="s">
        <v>730</v>
      </c>
    </row>
    <row r="81" spans="4:5" x14ac:dyDescent="0.2">
      <c r="D81" t="s">
        <v>730</v>
      </c>
      <c r="E81" t="s">
        <v>730</v>
      </c>
    </row>
    <row r="82" spans="4:5" x14ac:dyDescent="0.2">
      <c r="D82" t="s">
        <v>730</v>
      </c>
      <c r="E82" t="s">
        <v>730</v>
      </c>
    </row>
    <row r="83" spans="4:5" x14ac:dyDescent="0.2">
      <c r="D83" t="s">
        <v>730</v>
      </c>
      <c r="E83" t="s">
        <v>730</v>
      </c>
    </row>
    <row r="84" spans="4:5" x14ac:dyDescent="0.2">
      <c r="D84" t="s">
        <v>730</v>
      </c>
      <c r="E84" t="s">
        <v>730</v>
      </c>
    </row>
    <row r="85" spans="4:5" x14ac:dyDescent="0.2">
      <c r="D85" t="s">
        <v>730</v>
      </c>
      <c r="E85" t="s">
        <v>730</v>
      </c>
    </row>
    <row r="86" spans="4:5" x14ac:dyDescent="0.2">
      <c r="D86" t="s">
        <v>730</v>
      </c>
      <c r="E86" t="s">
        <v>730</v>
      </c>
    </row>
    <row r="87" spans="4:5" x14ac:dyDescent="0.2">
      <c r="D87" t="s">
        <v>730</v>
      </c>
      <c r="E87" t="s">
        <v>730</v>
      </c>
    </row>
    <row r="88" spans="4:5" x14ac:dyDescent="0.2">
      <c r="D88" t="s">
        <v>730</v>
      </c>
      <c r="E88" t="s">
        <v>730</v>
      </c>
    </row>
    <row r="89" spans="4:5" x14ac:dyDescent="0.2">
      <c r="D89" t="s">
        <v>730</v>
      </c>
      <c r="E89" t="s">
        <v>730</v>
      </c>
    </row>
    <row r="90" spans="4:5" x14ac:dyDescent="0.2">
      <c r="D90" t="s">
        <v>730</v>
      </c>
      <c r="E90" t="s">
        <v>730</v>
      </c>
    </row>
    <row r="91" spans="4:5" x14ac:dyDescent="0.2">
      <c r="D91" t="s">
        <v>730</v>
      </c>
      <c r="E91" t="s">
        <v>730</v>
      </c>
    </row>
    <row r="92" spans="4:5" x14ac:dyDescent="0.2">
      <c r="D92" t="s">
        <v>730</v>
      </c>
      <c r="E92" t="s">
        <v>730</v>
      </c>
    </row>
    <row r="93" spans="4:5" x14ac:dyDescent="0.2">
      <c r="D93" t="s">
        <v>730</v>
      </c>
      <c r="E93" t="s">
        <v>730</v>
      </c>
    </row>
    <row r="94" spans="4:5" x14ac:dyDescent="0.2">
      <c r="D94" t="s">
        <v>730</v>
      </c>
      <c r="E94" t="s">
        <v>730</v>
      </c>
    </row>
    <row r="95" spans="4:5" x14ac:dyDescent="0.2">
      <c r="D95" t="s">
        <v>730</v>
      </c>
      <c r="E95" t="s">
        <v>730</v>
      </c>
    </row>
    <row r="96" spans="4:5" x14ac:dyDescent="0.2">
      <c r="D96" t="s">
        <v>730</v>
      </c>
      <c r="E96" t="s">
        <v>730</v>
      </c>
    </row>
    <row r="97" spans="4:5" x14ac:dyDescent="0.2">
      <c r="D97" t="s">
        <v>730</v>
      </c>
      <c r="E97" t="s">
        <v>730</v>
      </c>
    </row>
    <row r="98" spans="4:5" x14ac:dyDescent="0.2">
      <c r="D98" t="s">
        <v>730</v>
      </c>
      <c r="E98" t="s">
        <v>730</v>
      </c>
    </row>
    <row r="99" spans="4:5" x14ac:dyDescent="0.2">
      <c r="D99" t="s">
        <v>730</v>
      </c>
      <c r="E99" t="s">
        <v>730</v>
      </c>
    </row>
    <row r="100" spans="4:5" x14ac:dyDescent="0.2">
      <c r="D100" t="s">
        <v>730</v>
      </c>
      <c r="E100" t="s">
        <v>730</v>
      </c>
    </row>
    <row r="101" spans="4:5" x14ac:dyDescent="0.2">
      <c r="D101" t="s">
        <v>730</v>
      </c>
      <c r="E101" t="s">
        <v>730</v>
      </c>
    </row>
    <row r="102" spans="4:5" x14ac:dyDescent="0.2">
      <c r="D102" t="s">
        <v>730</v>
      </c>
      <c r="E102" t="s">
        <v>730</v>
      </c>
    </row>
    <row r="103" spans="4:5" x14ac:dyDescent="0.2">
      <c r="D103" t="s">
        <v>730</v>
      </c>
      <c r="E103" t="s">
        <v>730</v>
      </c>
    </row>
    <row r="104" spans="4:5" x14ac:dyDescent="0.2">
      <c r="D104" t="s">
        <v>730</v>
      </c>
      <c r="E104" t="s">
        <v>730</v>
      </c>
    </row>
    <row r="105" spans="4:5" x14ac:dyDescent="0.2">
      <c r="D105" t="s">
        <v>730</v>
      </c>
      <c r="E105" t="s">
        <v>730</v>
      </c>
    </row>
    <row r="106" spans="4:5" x14ac:dyDescent="0.2">
      <c r="D106" t="s">
        <v>730</v>
      </c>
      <c r="E106" t="s">
        <v>730</v>
      </c>
    </row>
    <row r="107" spans="4:5" x14ac:dyDescent="0.2">
      <c r="D107" t="s">
        <v>730</v>
      </c>
      <c r="E107" t="s">
        <v>730</v>
      </c>
    </row>
    <row r="108" spans="4:5" x14ac:dyDescent="0.2">
      <c r="D108" t="s">
        <v>730</v>
      </c>
      <c r="E108" t="s">
        <v>730</v>
      </c>
    </row>
    <row r="109" spans="4:5" x14ac:dyDescent="0.2">
      <c r="D109" t="s">
        <v>730</v>
      </c>
      <c r="E109" t="s">
        <v>730</v>
      </c>
    </row>
    <row r="110" spans="4:5" x14ac:dyDescent="0.2">
      <c r="D110" t="s">
        <v>730</v>
      </c>
      <c r="E110" t="s">
        <v>730</v>
      </c>
    </row>
    <row r="111" spans="4:5" x14ac:dyDescent="0.2">
      <c r="D111" t="s">
        <v>730</v>
      </c>
      <c r="E111" t="s">
        <v>730</v>
      </c>
    </row>
    <row r="112" spans="4:5" x14ac:dyDescent="0.2">
      <c r="D112" t="s">
        <v>730</v>
      </c>
      <c r="E112" t="s">
        <v>730</v>
      </c>
    </row>
    <row r="113" spans="4:5" x14ac:dyDescent="0.2">
      <c r="D113" t="s">
        <v>730</v>
      </c>
      <c r="E113" t="s">
        <v>730</v>
      </c>
    </row>
    <row r="114" spans="4:5" x14ac:dyDescent="0.2">
      <c r="D114" t="s">
        <v>730</v>
      </c>
      <c r="E114" t="s">
        <v>730</v>
      </c>
    </row>
    <row r="115" spans="4:5" x14ac:dyDescent="0.2">
      <c r="D115" t="s">
        <v>730</v>
      </c>
      <c r="E115" t="s">
        <v>730</v>
      </c>
    </row>
    <row r="116" spans="4:5" x14ac:dyDescent="0.2">
      <c r="D116" t="s">
        <v>730</v>
      </c>
      <c r="E116" t="s">
        <v>730</v>
      </c>
    </row>
    <row r="117" spans="4:5" x14ac:dyDescent="0.2">
      <c r="D117" t="s">
        <v>730</v>
      </c>
      <c r="E117" t="s">
        <v>730</v>
      </c>
    </row>
    <row r="118" spans="4:5" x14ac:dyDescent="0.2">
      <c r="D118" t="s">
        <v>730</v>
      </c>
      <c r="E118" t="s">
        <v>730</v>
      </c>
    </row>
    <row r="119" spans="4:5" x14ac:dyDescent="0.2">
      <c r="D119" t="s">
        <v>730</v>
      </c>
      <c r="E119" t="s">
        <v>730</v>
      </c>
    </row>
    <row r="120" spans="4:5" x14ac:dyDescent="0.2">
      <c r="D120" t="s">
        <v>730</v>
      </c>
      <c r="E120" t="s">
        <v>730</v>
      </c>
    </row>
    <row r="121" spans="4:5" x14ac:dyDescent="0.2">
      <c r="D121" t="s">
        <v>730</v>
      </c>
      <c r="E121" t="s">
        <v>730</v>
      </c>
    </row>
    <row r="122" spans="4:5" x14ac:dyDescent="0.2">
      <c r="D122" t="s">
        <v>730</v>
      </c>
      <c r="E122" t="s">
        <v>730</v>
      </c>
    </row>
    <row r="123" spans="4:5" x14ac:dyDescent="0.2">
      <c r="D123" t="s">
        <v>730</v>
      </c>
      <c r="E123" t="s">
        <v>730</v>
      </c>
    </row>
    <row r="124" spans="4:5" x14ac:dyDescent="0.2">
      <c r="D124" t="s">
        <v>730</v>
      </c>
      <c r="E124" t="s">
        <v>730</v>
      </c>
    </row>
    <row r="125" spans="4:5" x14ac:dyDescent="0.2">
      <c r="D125" t="s">
        <v>730</v>
      </c>
      <c r="E125" t="s">
        <v>730</v>
      </c>
    </row>
    <row r="126" spans="4:5" x14ac:dyDescent="0.2">
      <c r="D126" t="s">
        <v>730</v>
      </c>
      <c r="E126" t="s">
        <v>730</v>
      </c>
    </row>
    <row r="127" spans="4:5" x14ac:dyDescent="0.2">
      <c r="D127" t="s">
        <v>730</v>
      </c>
      <c r="E127" t="s">
        <v>730</v>
      </c>
    </row>
    <row r="128" spans="4:5" x14ac:dyDescent="0.2">
      <c r="D128" t="s">
        <v>730</v>
      </c>
      <c r="E128" t="s">
        <v>730</v>
      </c>
    </row>
    <row r="129" spans="4:5" x14ac:dyDescent="0.2">
      <c r="D129" t="s">
        <v>730</v>
      </c>
      <c r="E129" t="s">
        <v>730</v>
      </c>
    </row>
    <row r="130" spans="4:5" x14ac:dyDescent="0.2">
      <c r="D130" t="s">
        <v>730</v>
      </c>
      <c r="E130" t="s">
        <v>730</v>
      </c>
    </row>
    <row r="131" spans="4:5" x14ac:dyDescent="0.2">
      <c r="D131" t="s">
        <v>730</v>
      </c>
      <c r="E131" t="s">
        <v>730</v>
      </c>
    </row>
    <row r="132" spans="4:5" x14ac:dyDescent="0.2">
      <c r="D132" t="s">
        <v>730</v>
      </c>
      <c r="E132" t="s">
        <v>730</v>
      </c>
    </row>
    <row r="133" spans="4:5" x14ac:dyDescent="0.2">
      <c r="D133" t="s">
        <v>730</v>
      </c>
      <c r="E133" t="s">
        <v>730</v>
      </c>
    </row>
    <row r="134" spans="4:5" x14ac:dyDescent="0.2">
      <c r="D134" t="s">
        <v>730</v>
      </c>
      <c r="E134" t="s">
        <v>730</v>
      </c>
    </row>
    <row r="135" spans="4:5" x14ac:dyDescent="0.2">
      <c r="D135" t="s">
        <v>730</v>
      </c>
      <c r="E135" t="s">
        <v>730</v>
      </c>
    </row>
    <row r="136" spans="4:5" x14ac:dyDescent="0.2">
      <c r="D136" t="s">
        <v>730</v>
      </c>
      <c r="E136" t="s">
        <v>730</v>
      </c>
    </row>
    <row r="137" spans="4:5" x14ac:dyDescent="0.2">
      <c r="D137" t="s">
        <v>730</v>
      </c>
      <c r="E137" t="s">
        <v>730</v>
      </c>
    </row>
    <row r="138" spans="4:5" x14ac:dyDescent="0.2">
      <c r="D138" t="s">
        <v>730</v>
      </c>
      <c r="E138" t="s">
        <v>730</v>
      </c>
    </row>
    <row r="139" spans="4:5" x14ac:dyDescent="0.2">
      <c r="D139" t="s">
        <v>730</v>
      </c>
      <c r="E139" t="s">
        <v>730</v>
      </c>
    </row>
    <row r="140" spans="4:5" x14ac:dyDescent="0.2">
      <c r="D140" t="s">
        <v>730</v>
      </c>
      <c r="E140" t="s">
        <v>730</v>
      </c>
    </row>
    <row r="141" spans="4:5" x14ac:dyDescent="0.2">
      <c r="D141" t="s">
        <v>730</v>
      </c>
      <c r="E141" t="s">
        <v>730</v>
      </c>
    </row>
    <row r="142" spans="4:5" x14ac:dyDescent="0.2">
      <c r="D142" t="s">
        <v>730</v>
      </c>
      <c r="E142" t="s">
        <v>730</v>
      </c>
    </row>
    <row r="143" spans="4:5" x14ac:dyDescent="0.2">
      <c r="D143" t="s">
        <v>730</v>
      </c>
      <c r="E143" t="s">
        <v>730</v>
      </c>
    </row>
    <row r="144" spans="4:5" x14ac:dyDescent="0.2">
      <c r="D144" t="s">
        <v>730</v>
      </c>
      <c r="E144" t="s">
        <v>730</v>
      </c>
    </row>
    <row r="145" spans="4:5" x14ac:dyDescent="0.2">
      <c r="D145" t="s">
        <v>730</v>
      </c>
      <c r="E145" t="s">
        <v>730</v>
      </c>
    </row>
    <row r="146" spans="4:5" x14ac:dyDescent="0.2">
      <c r="D146" t="s">
        <v>730</v>
      </c>
      <c r="E146" t="s">
        <v>730</v>
      </c>
    </row>
    <row r="147" spans="4:5" x14ac:dyDescent="0.2">
      <c r="D147" t="s">
        <v>730</v>
      </c>
      <c r="E147" t="s">
        <v>730</v>
      </c>
    </row>
    <row r="148" spans="4:5" x14ac:dyDescent="0.2">
      <c r="D148" t="s">
        <v>730</v>
      </c>
      <c r="E148" t="s">
        <v>730</v>
      </c>
    </row>
    <row r="149" spans="4:5" x14ac:dyDescent="0.2">
      <c r="D149" t="s">
        <v>730</v>
      </c>
      <c r="E149" t="s">
        <v>730</v>
      </c>
    </row>
    <row r="150" spans="4:5" x14ac:dyDescent="0.2">
      <c r="D150" t="s">
        <v>730</v>
      </c>
      <c r="E150" t="s">
        <v>730</v>
      </c>
    </row>
    <row r="151" spans="4:5" x14ac:dyDescent="0.2">
      <c r="D151" t="s">
        <v>730</v>
      </c>
      <c r="E151" t="s">
        <v>730</v>
      </c>
    </row>
    <row r="152" spans="4:5" x14ac:dyDescent="0.2">
      <c r="D152" t="s">
        <v>730</v>
      </c>
      <c r="E152" t="s">
        <v>730</v>
      </c>
    </row>
    <row r="153" spans="4:5" x14ac:dyDescent="0.2">
      <c r="D153" t="s">
        <v>730</v>
      </c>
      <c r="E153" t="s">
        <v>730</v>
      </c>
    </row>
    <row r="154" spans="4:5" x14ac:dyDescent="0.2">
      <c r="D154" t="s">
        <v>730</v>
      </c>
      <c r="E154" t="s">
        <v>730</v>
      </c>
    </row>
    <row r="155" spans="4:5" x14ac:dyDescent="0.2">
      <c r="D155" t="s">
        <v>730</v>
      </c>
      <c r="E155" t="s">
        <v>730</v>
      </c>
    </row>
    <row r="156" spans="4:5" x14ac:dyDescent="0.2">
      <c r="D156" t="s">
        <v>730</v>
      </c>
      <c r="E156" t="s">
        <v>730</v>
      </c>
    </row>
    <row r="157" spans="4:5" x14ac:dyDescent="0.2">
      <c r="D157" t="s">
        <v>730</v>
      </c>
      <c r="E157" t="s">
        <v>730</v>
      </c>
    </row>
    <row r="158" spans="4:5" x14ac:dyDescent="0.2">
      <c r="D158" t="s">
        <v>730</v>
      </c>
      <c r="E158" t="s">
        <v>730</v>
      </c>
    </row>
    <row r="159" spans="4:5" x14ac:dyDescent="0.2">
      <c r="D159" t="s">
        <v>730</v>
      </c>
      <c r="E159" t="s">
        <v>730</v>
      </c>
    </row>
    <row r="160" spans="4:5" x14ac:dyDescent="0.2">
      <c r="D160" t="s">
        <v>730</v>
      </c>
      <c r="E160" t="s">
        <v>730</v>
      </c>
    </row>
    <row r="161" spans="4:5" x14ac:dyDescent="0.2">
      <c r="D161" t="s">
        <v>730</v>
      </c>
      <c r="E161" t="s">
        <v>730</v>
      </c>
    </row>
    <row r="162" spans="4:5" x14ac:dyDescent="0.2">
      <c r="D162" t="s">
        <v>730</v>
      </c>
      <c r="E162" t="s">
        <v>730</v>
      </c>
    </row>
    <row r="163" spans="4:5" x14ac:dyDescent="0.2">
      <c r="D163" t="s">
        <v>730</v>
      </c>
      <c r="E163" t="s">
        <v>730</v>
      </c>
    </row>
    <row r="164" spans="4:5" x14ac:dyDescent="0.2">
      <c r="D164" t="s">
        <v>730</v>
      </c>
      <c r="E164" t="s">
        <v>730</v>
      </c>
    </row>
    <row r="165" spans="4:5" x14ac:dyDescent="0.2">
      <c r="D165" t="s">
        <v>730</v>
      </c>
      <c r="E165" t="s">
        <v>730</v>
      </c>
    </row>
    <row r="166" spans="4:5" x14ac:dyDescent="0.2">
      <c r="D166" t="s">
        <v>730</v>
      </c>
      <c r="E166" t="s">
        <v>730</v>
      </c>
    </row>
    <row r="167" spans="4:5" x14ac:dyDescent="0.2">
      <c r="D167" t="s">
        <v>730</v>
      </c>
      <c r="E167" t="s">
        <v>730</v>
      </c>
    </row>
    <row r="168" spans="4:5" x14ac:dyDescent="0.2">
      <c r="D168" t="s">
        <v>730</v>
      </c>
      <c r="E168" t="s">
        <v>730</v>
      </c>
    </row>
    <row r="169" spans="4:5" x14ac:dyDescent="0.2">
      <c r="D169" t="s">
        <v>730</v>
      </c>
      <c r="E169" t="s">
        <v>730</v>
      </c>
    </row>
    <row r="170" spans="4:5" x14ac:dyDescent="0.2">
      <c r="D170" t="s">
        <v>730</v>
      </c>
      <c r="E170" t="s">
        <v>730</v>
      </c>
    </row>
    <row r="171" spans="4:5" x14ac:dyDescent="0.2">
      <c r="D171" t="s">
        <v>730</v>
      </c>
      <c r="E171" t="s">
        <v>730</v>
      </c>
    </row>
    <row r="172" spans="4:5" x14ac:dyDescent="0.2">
      <c r="D172" t="s">
        <v>730</v>
      </c>
      <c r="E172" t="s">
        <v>730</v>
      </c>
    </row>
    <row r="173" spans="4:5" x14ac:dyDescent="0.2">
      <c r="D173" t="s">
        <v>730</v>
      </c>
      <c r="E173" t="s">
        <v>730</v>
      </c>
    </row>
    <row r="174" spans="4:5" x14ac:dyDescent="0.2">
      <c r="D174" t="s">
        <v>730</v>
      </c>
      <c r="E174" t="s">
        <v>730</v>
      </c>
    </row>
    <row r="175" spans="4:5" x14ac:dyDescent="0.2">
      <c r="D175" t="s">
        <v>730</v>
      </c>
      <c r="E175" t="s">
        <v>730</v>
      </c>
    </row>
    <row r="176" spans="4:5" x14ac:dyDescent="0.2">
      <c r="D176" t="s">
        <v>730</v>
      </c>
      <c r="E176" t="s">
        <v>730</v>
      </c>
    </row>
    <row r="177" spans="4:5" x14ac:dyDescent="0.2">
      <c r="D177" t="s">
        <v>730</v>
      </c>
      <c r="E177" t="s">
        <v>730</v>
      </c>
    </row>
    <row r="178" spans="4:5" x14ac:dyDescent="0.2">
      <c r="D178" t="s">
        <v>730</v>
      </c>
      <c r="E178" t="s">
        <v>730</v>
      </c>
    </row>
    <row r="179" spans="4:5" x14ac:dyDescent="0.2">
      <c r="D179" t="s">
        <v>730</v>
      </c>
      <c r="E179" t="s">
        <v>730</v>
      </c>
    </row>
    <row r="180" spans="4:5" x14ac:dyDescent="0.2">
      <c r="D180" t="s">
        <v>730</v>
      </c>
      <c r="E180" t="s">
        <v>730</v>
      </c>
    </row>
    <row r="181" spans="4:5" x14ac:dyDescent="0.2">
      <c r="D181" t="s">
        <v>730</v>
      </c>
      <c r="E181" t="s">
        <v>730</v>
      </c>
    </row>
    <row r="182" spans="4:5" x14ac:dyDescent="0.2">
      <c r="D182" t="s">
        <v>730</v>
      </c>
      <c r="E182" t="s">
        <v>730</v>
      </c>
    </row>
    <row r="183" spans="4:5" x14ac:dyDescent="0.2">
      <c r="D183" t="s">
        <v>730</v>
      </c>
      <c r="E183" t="s">
        <v>730</v>
      </c>
    </row>
    <row r="184" spans="4:5" x14ac:dyDescent="0.2">
      <c r="D184" t="s">
        <v>730</v>
      </c>
      <c r="E184" t="s">
        <v>730</v>
      </c>
    </row>
    <row r="185" spans="4:5" x14ac:dyDescent="0.2">
      <c r="D185" t="s">
        <v>730</v>
      </c>
      <c r="E185" t="s">
        <v>730</v>
      </c>
    </row>
    <row r="186" spans="4:5" x14ac:dyDescent="0.2">
      <c r="D186" t="s">
        <v>730</v>
      </c>
      <c r="E186" t="s">
        <v>730</v>
      </c>
    </row>
    <row r="187" spans="4:5" x14ac:dyDescent="0.2">
      <c r="D187" t="s">
        <v>730</v>
      </c>
      <c r="E187" t="s">
        <v>730</v>
      </c>
    </row>
    <row r="188" spans="4:5" x14ac:dyDescent="0.2">
      <c r="D188" t="s">
        <v>730</v>
      </c>
      <c r="E188" t="s">
        <v>730</v>
      </c>
    </row>
    <row r="189" spans="4:5" x14ac:dyDescent="0.2">
      <c r="D189" t="s">
        <v>730</v>
      </c>
      <c r="E189" t="s">
        <v>730</v>
      </c>
    </row>
    <row r="190" spans="4:5" x14ac:dyDescent="0.2">
      <c r="D190" t="s">
        <v>730</v>
      </c>
      <c r="E190" t="s">
        <v>730</v>
      </c>
    </row>
    <row r="191" spans="4:5" x14ac:dyDescent="0.2">
      <c r="D191" t="s">
        <v>730</v>
      </c>
      <c r="E191" t="s">
        <v>730</v>
      </c>
    </row>
    <row r="192" spans="4:5" x14ac:dyDescent="0.2">
      <c r="D192" t="s">
        <v>730</v>
      </c>
      <c r="E192" t="s">
        <v>730</v>
      </c>
    </row>
    <row r="193" spans="4:5" x14ac:dyDescent="0.2">
      <c r="D193" t="s">
        <v>730</v>
      </c>
      <c r="E193" t="s">
        <v>730</v>
      </c>
    </row>
    <row r="194" spans="4:5" x14ac:dyDescent="0.2">
      <c r="D194" t="s">
        <v>730</v>
      </c>
      <c r="E194" t="s">
        <v>730</v>
      </c>
    </row>
    <row r="195" spans="4:5" x14ac:dyDescent="0.2">
      <c r="D195" t="s">
        <v>730</v>
      </c>
      <c r="E195" t="s">
        <v>730</v>
      </c>
    </row>
    <row r="196" spans="4:5" x14ac:dyDescent="0.2">
      <c r="D196" t="s">
        <v>730</v>
      </c>
      <c r="E196" t="s">
        <v>730</v>
      </c>
    </row>
    <row r="197" spans="4:5" x14ac:dyDescent="0.2">
      <c r="D197" t="s">
        <v>730</v>
      </c>
      <c r="E197" t="s">
        <v>730</v>
      </c>
    </row>
    <row r="198" spans="4:5" x14ac:dyDescent="0.2">
      <c r="D198" t="s">
        <v>730</v>
      </c>
      <c r="E198" t="s">
        <v>730</v>
      </c>
    </row>
    <row r="199" spans="4:5" x14ac:dyDescent="0.2">
      <c r="D199" t="s">
        <v>730</v>
      </c>
      <c r="E199" t="s">
        <v>730</v>
      </c>
    </row>
    <row r="200" spans="4:5" x14ac:dyDescent="0.2">
      <c r="D200" t="s">
        <v>730</v>
      </c>
      <c r="E200" t="s">
        <v>730</v>
      </c>
    </row>
    <row r="201" spans="4:5" x14ac:dyDescent="0.2">
      <c r="D201" t="s">
        <v>730</v>
      </c>
      <c r="E201" t="s">
        <v>730</v>
      </c>
    </row>
    <row r="202" spans="4:5" x14ac:dyDescent="0.2">
      <c r="D202" t="s">
        <v>730</v>
      </c>
      <c r="E202" t="s">
        <v>730</v>
      </c>
    </row>
    <row r="203" spans="4:5" x14ac:dyDescent="0.2">
      <c r="D203" t="s">
        <v>730</v>
      </c>
      <c r="E203" t="s">
        <v>730</v>
      </c>
    </row>
    <row r="204" spans="4:5" x14ac:dyDescent="0.2">
      <c r="D204" t="s">
        <v>730</v>
      </c>
      <c r="E204" t="s">
        <v>730</v>
      </c>
    </row>
    <row r="205" spans="4:5" x14ac:dyDescent="0.2">
      <c r="D205" t="s">
        <v>730</v>
      </c>
      <c r="E205" t="s">
        <v>730</v>
      </c>
    </row>
    <row r="206" spans="4:5" x14ac:dyDescent="0.2">
      <c r="D206" t="s">
        <v>730</v>
      </c>
      <c r="E206" t="s">
        <v>730</v>
      </c>
    </row>
    <row r="207" spans="4:5" x14ac:dyDescent="0.2">
      <c r="D207" t="s">
        <v>730</v>
      </c>
      <c r="E207" t="s">
        <v>730</v>
      </c>
    </row>
    <row r="208" spans="4:5" x14ac:dyDescent="0.2">
      <c r="D208" t="s">
        <v>730</v>
      </c>
      <c r="E208" t="s">
        <v>730</v>
      </c>
    </row>
    <row r="209" spans="4:5" x14ac:dyDescent="0.2">
      <c r="D209" t="s">
        <v>730</v>
      </c>
      <c r="E209" t="s">
        <v>730</v>
      </c>
    </row>
    <row r="210" spans="4:5" x14ac:dyDescent="0.2">
      <c r="D210" t="s">
        <v>730</v>
      </c>
      <c r="E210" t="s">
        <v>730</v>
      </c>
    </row>
    <row r="211" spans="4:5" x14ac:dyDescent="0.2">
      <c r="D211" t="s">
        <v>730</v>
      </c>
      <c r="E211" t="s">
        <v>730</v>
      </c>
    </row>
    <row r="212" spans="4:5" x14ac:dyDescent="0.2">
      <c r="D212" t="s">
        <v>730</v>
      </c>
      <c r="E212" t="s">
        <v>730</v>
      </c>
    </row>
    <row r="213" spans="4:5" x14ac:dyDescent="0.2">
      <c r="D213" t="s">
        <v>730</v>
      </c>
      <c r="E213" t="s">
        <v>730</v>
      </c>
    </row>
    <row r="214" spans="4:5" x14ac:dyDescent="0.2">
      <c r="D214" t="s">
        <v>730</v>
      </c>
      <c r="E214" t="s">
        <v>730</v>
      </c>
    </row>
    <row r="215" spans="4:5" x14ac:dyDescent="0.2">
      <c r="D215" t="s">
        <v>730</v>
      </c>
      <c r="E215" t="s">
        <v>730</v>
      </c>
    </row>
    <row r="216" spans="4:5" x14ac:dyDescent="0.2">
      <c r="D216" t="s">
        <v>730</v>
      </c>
      <c r="E216" t="s">
        <v>730</v>
      </c>
    </row>
    <row r="217" spans="4:5" x14ac:dyDescent="0.2">
      <c r="D217" t="s">
        <v>730</v>
      </c>
      <c r="E217" t="s">
        <v>730</v>
      </c>
    </row>
    <row r="218" spans="4:5" x14ac:dyDescent="0.2">
      <c r="D218" t="s">
        <v>730</v>
      </c>
      <c r="E218" t="s">
        <v>730</v>
      </c>
    </row>
    <row r="219" spans="4:5" x14ac:dyDescent="0.2">
      <c r="D219" t="s">
        <v>730</v>
      </c>
      <c r="E219" t="s">
        <v>730</v>
      </c>
    </row>
    <row r="220" spans="4:5" x14ac:dyDescent="0.2">
      <c r="D220" t="s">
        <v>730</v>
      </c>
      <c r="E220" t="s">
        <v>730</v>
      </c>
    </row>
    <row r="221" spans="4:5" x14ac:dyDescent="0.2">
      <c r="D221" t="s">
        <v>730</v>
      </c>
      <c r="E221" t="s">
        <v>730</v>
      </c>
    </row>
    <row r="222" spans="4:5" x14ac:dyDescent="0.2">
      <c r="D222" t="s">
        <v>730</v>
      </c>
      <c r="E222" t="s">
        <v>730</v>
      </c>
    </row>
    <row r="223" spans="4:5" x14ac:dyDescent="0.2">
      <c r="D223" t="s">
        <v>730</v>
      </c>
      <c r="E223" t="s">
        <v>730</v>
      </c>
    </row>
    <row r="224" spans="4:5" x14ac:dyDescent="0.2">
      <c r="D224" t="s">
        <v>730</v>
      </c>
      <c r="E224" t="s">
        <v>730</v>
      </c>
    </row>
    <row r="225" spans="4:5" x14ac:dyDescent="0.2">
      <c r="D225" t="s">
        <v>730</v>
      </c>
      <c r="E225" t="s">
        <v>730</v>
      </c>
    </row>
    <row r="226" spans="4:5" x14ac:dyDescent="0.2">
      <c r="D226" t="s">
        <v>730</v>
      </c>
      <c r="E226" t="s">
        <v>730</v>
      </c>
    </row>
    <row r="227" spans="4:5" x14ac:dyDescent="0.2">
      <c r="D227" t="s">
        <v>730</v>
      </c>
      <c r="E227" t="s">
        <v>730</v>
      </c>
    </row>
    <row r="228" spans="4:5" x14ac:dyDescent="0.2">
      <c r="D228" t="s">
        <v>730</v>
      </c>
      <c r="E228" t="s">
        <v>730</v>
      </c>
    </row>
    <row r="229" spans="4:5" x14ac:dyDescent="0.2">
      <c r="D229" t="s">
        <v>730</v>
      </c>
      <c r="E229" t="s">
        <v>730</v>
      </c>
    </row>
    <row r="230" spans="4:5" x14ac:dyDescent="0.2">
      <c r="D230" t="s">
        <v>730</v>
      </c>
      <c r="E230" t="s">
        <v>730</v>
      </c>
    </row>
    <row r="231" spans="4:5" x14ac:dyDescent="0.2">
      <c r="D231" t="s">
        <v>730</v>
      </c>
      <c r="E231" t="s">
        <v>730</v>
      </c>
    </row>
    <row r="232" spans="4:5" x14ac:dyDescent="0.2">
      <c r="D232" t="s">
        <v>730</v>
      </c>
      <c r="E232" t="s">
        <v>730</v>
      </c>
    </row>
    <row r="233" spans="4:5" x14ac:dyDescent="0.2">
      <c r="D233" t="s">
        <v>730</v>
      </c>
      <c r="E233" t="s">
        <v>730</v>
      </c>
    </row>
    <row r="234" spans="4:5" x14ac:dyDescent="0.2">
      <c r="D234" t="s">
        <v>730</v>
      </c>
      <c r="E234" t="s">
        <v>730</v>
      </c>
    </row>
    <row r="235" spans="4:5" x14ac:dyDescent="0.2">
      <c r="D235" t="s">
        <v>730</v>
      </c>
      <c r="E235" t="s">
        <v>730</v>
      </c>
    </row>
    <row r="236" spans="4:5" x14ac:dyDescent="0.2">
      <c r="D236" t="s">
        <v>730</v>
      </c>
      <c r="E236" t="s">
        <v>730</v>
      </c>
    </row>
    <row r="237" spans="4:5" x14ac:dyDescent="0.2">
      <c r="D237" t="s">
        <v>730</v>
      </c>
      <c r="E237" t="s">
        <v>730</v>
      </c>
    </row>
    <row r="238" spans="4:5" x14ac:dyDescent="0.2">
      <c r="D238" t="s">
        <v>730</v>
      </c>
      <c r="E238" t="s">
        <v>730</v>
      </c>
    </row>
    <row r="239" spans="4:5" x14ac:dyDescent="0.2">
      <c r="D239" t="s">
        <v>730</v>
      </c>
      <c r="E239" t="s">
        <v>730</v>
      </c>
    </row>
    <row r="240" spans="4:5" x14ac:dyDescent="0.2">
      <c r="D240" t="s">
        <v>730</v>
      </c>
      <c r="E240" t="s">
        <v>730</v>
      </c>
    </row>
    <row r="241" spans="4:5" x14ac:dyDescent="0.2">
      <c r="D241" t="s">
        <v>730</v>
      </c>
      <c r="E241" t="s">
        <v>730</v>
      </c>
    </row>
    <row r="242" spans="4:5" x14ac:dyDescent="0.2">
      <c r="D242" t="s">
        <v>730</v>
      </c>
      <c r="E242" t="s">
        <v>730</v>
      </c>
    </row>
    <row r="243" spans="4:5" x14ac:dyDescent="0.2">
      <c r="D243" t="s">
        <v>730</v>
      </c>
      <c r="E243" t="s">
        <v>730</v>
      </c>
    </row>
    <row r="244" spans="4:5" x14ac:dyDescent="0.2">
      <c r="D244" t="s">
        <v>730</v>
      </c>
      <c r="E244" t="s">
        <v>730</v>
      </c>
    </row>
    <row r="245" spans="4:5" x14ac:dyDescent="0.2">
      <c r="D245" t="s">
        <v>730</v>
      </c>
      <c r="E245" t="s">
        <v>730</v>
      </c>
    </row>
    <row r="246" spans="4:5" x14ac:dyDescent="0.2">
      <c r="D246" t="s">
        <v>730</v>
      </c>
      <c r="E246" t="s">
        <v>730</v>
      </c>
    </row>
    <row r="247" spans="4:5" x14ac:dyDescent="0.2">
      <c r="D247" t="s">
        <v>730</v>
      </c>
      <c r="E247" t="s">
        <v>730</v>
      </c>
    </row>
    <row r="248" spans="4:5" x14ac:dyDescent="0.2">
      <c r="D248" t="s">
        <v>730</v>
      </c>
      <c r="E248" t="s">
        <v>730</v>
      </c>
    </row>
    <row r="249" spans="4:5" x14ac:dyDescent="0.2">
      <c r="D249" t="s">
        <v>730</v>
      </c>
      <c r="E249" t="s">
        <v>730</v>
      </c>
    </row>
    <row r="250" spans="4:5" x14ac:dyDescent="0.2">
      <c r="D250" t="s">
        <v>730</v>
      </c>
      <c r="E250" t="s">
        <v>730</v>
      </c>
    </row>
    <row r="251" spans="4:5" x14ac:dyDescent="0.2">
      <c r="D251" t="s">
        <v>730</v>
      </c>
      <c r="E251" t="s">
        <v>730</v>
      </c>
    </row>
    <row r="252" spans="4:5" x14ac:dyDescent="0.2">
      <c r="D252" t="s">
        <v>730</v>
      </c>
      <c r="E252" t="s">
        <v>730</v>
      </c>
    </row>
    <row r="253" spans="4:5" x14ac:dyDescent="0.2">
      <c r="D253" t="s">
        <v>730</v>
      </c>
      <c r="E253" t="s">
        <v>730</v>
      </c>
    </row>
    <row r="254" spans="4:5" x14ac:dyDescent="0.2">
      <c r="D254" t="s">
        <v>730</v>
      </c>
      <c r="E254" t="s">
        <v>730</v>
      </c>
    </row>
    <row r="255" spans="4:5" x14ac:dyDescent="0.2">
      <c r="D255" t="s">
        <v>730</v>
      </c>
      <c r="E255" t="s">
        <v>730</v>
      </c>
    </row>
    <row r="256" spans="4:5" x14ac:dyDescent="0.2">
      <c r="D256" t="s">
        <v>730</v>
      </c>
      <c r="E256" t="s">
        <v>730</v>
      </c>
    </row>
    <row r="257" spans="4:5" x14ac:dyDescent="0.2">
      <c r="D257" t="s">
        <v>730</v>
      </c>
      <c r="E257" t="s">
        <v>730</v>
      </c>
    </row>
    <row r="258" spans="4:5" x14ac:dyDescent="0.2">
      <c r="D258" t="s">
        <v>730</v>
      </c>
      <c r="E258" t="s">
        <v>730</v>
      </c>
    </row>
    <row r="259" spans="4:5" x14ac:dyDescent="0.2">
      <c r="D259" t="s">
        <v>730</v>
      </c>
      <c r="E259" t="s">
        <v>730</v>
      </c>
    </row>
    <row r="260" spans="4:5" x14ac:dyDescent="0.2">
      <c r="D260" t="s">
        <v>730</v>
      </c>
      <c r="E260" t="s">
        <v>730</v>
      </c>
    </row>
    <row r="261" spans="4:5" x14ac:dyDescent="0.2">
      <c r="D261" t="s">
        <v>730</v>
      </c>
      <c r="E261" t="s">
        <v>730</v>
      </c>
    </row>
    <row r="262" spans="4:5" x14ac:dyDescent="0.2">
      <c r="D262" t="s">
        <v>730</v>
      </c>
      <c r="E262" t="s">
        <v>730</v>
      </c>
    </row>
    <row r="263" spans="4:5" x14ac:dyDescent="0.2">
      <c r="D263" t="s">
        <v>730</v>
      </c>
      <c r="E263" t="s">
        <v>730</v>
      </c>
    </row>
    <row r="264" spans="4:5" x14ac:dyDescent="0.2">
      <c r="D264" t="s">
        <v>730</v>
      </c>
      <c r="E264" t="s">
        <v>730</v>
      </c>
    </row>
    <row r="265" spans="4:5" x14ac:dyDescent="0.2">
      <c r="D265" t="s">
        <v>730</v>
      </c>
      <c r="E265" t="s">
        <v>730</v>
      </c>
    </row>
    <row r="266" spans="4:5" x14ac:dyDescent="0.2">
      <c r="D266" t="s">
        <v>730</v>
      </c>
      <c r="E266" t="s">
        <v>730</v>
      </c>
    </row>
    <row r="267" spans="4:5" x14ac:dyDescent="0.2">
      <c r="D267" t="s">
        <v>730</v>
      </c>
      <c r="E267" t="s">
        <v>730</v>
      </c>
    </row>
    <row r="268" spans="4:5" x14ac:dyDescent="0.2">
      <c r="D268" t="s">
        <v>730</v>
      </c>
      <c r="E268" t="s">
        <v>730</v>
      </c>
    </row>
    <row r="269" spans="4:5" x14ac:dyDescent="0.2">
      <c r="D269" t="s">
        <v>730</v>
      </c>
      <c r="E269" t="s">
        <v>730</v>
      </c>
    </row>
    <row r="270" spans="4:5" x14ac:dyDescent="0.2">
      <c r="D270" t="s">
        <v>730</v>
      </c>
      <c r="E270" t="s">
        <v>730</v>
      </c>
    </row>
    <row r="271" spans="4:5" x14ac:dyDescent="0.2">
      <c r="D271" t="s">
        <v>730</v>
      </c>
      <c r="E271" t="s">
        <v>730</v>
      </c>
    </row>
    <row r="272" spans="4:5" x14ac:dyDescent="0.2">
      <c r="D272" t="s">
        <v>730</v>
      </c>
      <c r="E272" t="s">
        <v>730</v>
      </c>
    </row>
    <row r="273" spans="4:5" x14ac:dyDescent="0.2">
      <c r="D273" t="s">
        <v>730</v>
      </c>
      <c r="E273" t="s">
        <v>730</v>
      </c>
    </row>
    <row r="274" spans="4:5" x14ac:dyDescent="0.2">
      <c r="D274" t="s">
        <v>730</v>
      </c>
      <c r="E274" t="s">
        <v>730</v>
      </c>
    </row>
    <row r="275" spans="4:5" x14ac:dyDescent="0.2">
      <c r="D275" t="s">
        <v>730</v>
      </c>
      <c r="E275" t="s">
        <v>730</v>
      </c>
    </row>
    <row r="276" spans="4:5" x14ac:dyDescent="0.2">
      <c r="D276" t="s">
        <v>730</v>
      </c>
      <c r="E276" t="s">
        <v>730</v>
      </c>
    </row>
    <row r="277" spans="4:5" x14ac:dyDescent="0.2">
      <c r="D277" t="s">
        <v>730</v>
      </c>
      <c r="E277" t="s">
        <v>730</v>
      </c>
    </row>
    <row r="278" spans="4:5" x14ac:dyDescent="0.2">
      <c r="D278" t="s">
        <v>730</v>
      </c>
      <c r="E278" t="s">
        <v>730</v>
      </c>
    </row>
    <row r="279" spans="4:5" x14ac:dyDescent="0.2">
      <c r="D279" t="s">
        <v>730</v>
      </c>
      <c r="E279" t="s">
        <v>730</v>
      </c>
    </row>
    <row r="280" spans="4:5" x14ac:dyDescent="0.2">
      <c r="D280" t="s">
        <v>730</v>
      </c>
      <c r="E280" t="s">
        <v>730</v>
      </c>
    </row>
    <row r="281" spans="4:5" x14ac:dyDescent="0.2">
      <c r="D281" t="s">
        <v>730</v>
      </c>
      <c r="E281" t="s">
        <v>730</v>
      </c>
    </row>
    <row r="282" spans="4:5" x14ac:dyDescent="0.2">
      <c r="D282" t="s">
        <v>730</v>
      </c>
      <c r="E282" t="s">
        <v>730</v>
      </c>
    </row>
    <row r="283" spans="4:5" x14ac:dyDescent="0.2">
      <c r="D283" t="s">
        <v>730</v>
      </c>
      <c r="E283" t="s">
        <v>730</v>
      </c>
    </row>
    <row r="284" spans="4:5" x14ac:dyDescent="0.2">
      <c r="D284" t="s">
        <v>730</v>
      </c>
      <c r="E284" t="s">
        <v>730</v>
      </c>
    </row>
    <row r="285" spans="4:5" x14ac:dyDescent="0.2">
      <c r="D285" t="s">
        <v>730</v>
      </c>
      <c r="E285" t="s">
        <v>730</v>
      </c>
    </row>
    <row r="286" spans="4:5" x14ac:dyDescent="0.2">
      <c r="D286" t="s">
        <v>730</v>
      </c>
      <c r="E286" t="s">
        <v>730</v>
      </c>
    </row>
    <row r="287" spans="4:5" x14ac:dyDescent="0.2">
      <c r="D287" t="s">
        <v>730</v>
      </c>
      <c r="E287" t="s">
        <v>730</v>
      </c>
    </row>
    <row r="288" spans="4:5" x14ac:dyDescent="0.2">
      <c r="D288" t="s">
        <v>730</v>
      </c>
      <c r="E288" t="s">
        <v>730</v>
      </c>
    </row>
    <row r="289" spans="4:5" x14ac:dyDescent="0.2">
      <c r="D289" t="s">
        <v>730</v>
      </c>
      <c r="E289" t="s">
        <v>730</v>
      </c>
    </row>
    <row r="290" spans="4:5" x14ac:dyDescent="0.2">
      <c r="D290" t="s">
        <v>730</v>
      </c>
      <c r="E290" t="s">
        <v>730</v>
      </c>
    </row>
    <row r="291" spans="4:5" x14ac:dyDescent="0.2">
      <c r="D291" t="s">
        <v>730</v>
      </c>
      <c r="E291" t="s">
        <v>730</v>
      </c>
    </row>
    <row r="292" spans="4:5" x14ac:dyDescent="0.2">
      <c r="D292" t="s">
        <v>730</v>
      </c>
      <c r="E292" t="s">
        <v>730</v>
      </c>
    </row>
    <row r="293" spans="4:5" x14ac:dyDescent="0.2">
      <c r="D293" t="s">
        <v>730</v>
      </c>
      <c r="E293" t="s">
        <v>730</v>
      </c>
    </row>
    <row r="294" spans="4:5" x14ac:dyDescent="0.2">
      <c r="D294" t="s">
        <v>730</v>
      </c>
      <c r="E294" t="s">
        <v>730</v>
      </c>
    </row>
    <row r="295" spans="4:5" x14ac:dyDescent="0.2">
      <c r="D295" t="s">
        <v>730</v>
      </c>
      <c r="E295" t="s">
        <v>730</v>
      </c>
    </row>
    <row r="296" spans="4:5" x14ac:dyDescent="0.2">
      <c r="D296" t="s">
        <v>730</v>
      </c>
      <c r="E296" t="s">
        <v>730</v>
      </c>
    </row>
    <row r="297" spans="4:5" x14ac:dyDescent="0.2">
      <c r="D297" t="s">
        <v>730</v>
      </c>
      <c r="E297" t="s">
        <v>730</v>
      </c>
    </row>
    <row r="298" spans="4:5" x14ac:dyDescent="0.2">
      <c r="D298" t="s">
        <v>730</v>
      </c>
      <c r="E298" t="s">
        <v>730</v>
      </c>
    </row>
    <row r="299" spans="4:5" x14ac:dyDescent="0.2">
      <c r="D299" t="s">
        <v>730</v>
      </c>
      <c r="E299" t="s">
        <v>730</v>
      </c>
    </row>
    <row r="300" spans="4:5" x14ac:dyDescent="0.2">
      <c r="D300" t="s">
        <v>730</v>
      </c>
      <c r="E300" t="s">
        <v>730</v>
      </c>
    </row>
    <row r="301" spans="4:5" x14ac:dyDescent="0.2">
      <c r="D301" t="s">
        <v>730</v>
      </c>
      <c r="E301" t="s">
        <v>730</v>
      </c>
    </row>
    <row r="302" spans="4:5" x14ac:dyDescent="0.2">
      <c r="D302" t="s">
        <v>730</v>
      </c>
      <c r="E302" t="s">
        <v>730</v>
      </c>
    </row>
    <row r="303" spans="4:5" x14ac:dyDescent="0.2">
      <c r="D303" t="s">
        <v>730</v>
      </c>
      <c r="E303" t="s">
        <v>730</v>
      </c>
    </row>
    <row r="304" spans="4:5" x14ac:dyDescent="0.2">
      <c r="D304" t="s">
        <v>730</v>
      </c>
      <c r="E304" t="s">
        <v>730</v>
      </c>
    </row>
    <row r="305" spans="4:5" x14ac:dyDescent="0.2">
      <c r="D305" t="s">
        <v>730</v>
      </c>
      <c r="E305" t="s">
        <v>730</v>
      </c>
    </row>
    <row r="306" spans="4:5" x14ac:dyDescent="0.2">
      <c r="D306" t="s">
        <v>730</v>
      </c>
      <c r="E306" t="s">
        <v>730</v>
      </c>
    </row>
    <row r="307" spans="4:5" x14ac:dyDescent="0.2">
      <c r="D307" t="s">
        <v>730</v>
      </c>
      <c r="E307" t="s">
        <v>730</v>
      </c>
    </row>
    <row r="308" spans="4:5" x14ac:dyDescent="0.2">
      <c r="D308" t="s">
        <v>730</v>
      </c>
      <c r="E308" t="s">
        <v>730</v>
      </c>
    </row>
    <row r="309" spans="4:5" x14ac:dyDescent="0.2">
      <c r="D309" t="s">
        <v>730</v>
      </c>
      <c r="E309" t="s">
        <v>730</v>
      </c>
    </row>
    <row r="310" spans="4:5" x14ac:dyDescent="0.2">
      <c r="D310" t="s">
        <v>730</v>
      </c>
      <c r="E310" t="s">
        <v>730</v>
      </c>
    </row>
    <row r="311" spans="4:5" x14ac:dyDescent="0.2">
      <c r="D311" t="s">
        <v>730</v>
      </c>
      <c r="E311" t="s">
        <v>730</v>
      </c>
    </row>
    <row r="312" spans="4:5" x14ac:dyDescent="0.2">
      <c r="D312" t="s">
        <v>730</v>
      </c>
      <c r="E312" t="s">
        <v>730</v>
      </c>
    </row>
    <row r="313" spans="4:5" x14ac:dyDescent="0.2">
      <c r="D313" t="s">
        <v>730</v>
      </c>
      <c r="E313" t="s">
        <v>730</v>
      </c>
    </row>
    <row r="314" spans="4:5" x14ac:dyDescent="0.2">
      <c r="D314" t="s">
        <v>730</v>
      </c>
      <c r="E314" t="s">
        <v>730</v>
      </c>
    </row>
    <row r="315" spans="4:5" x14ac:dyDescent="0.2">
      <c r="D315" t="s">
        <v>730</v>
      </c>
      <c r="E315" t="s">
        <v>730</v>
      </c>
    </row>
    <row r="316" spans="4:5" x14ac:dyDescent="0.2">
      <c r="D316" t="s">
        <v>730</v>
      </c>
      <c r="E316" t="s">
        <v>730</v>
      </c>
    </row>
    <row r="317" spans="4:5" x14ac:dyDescent="0.2">
      <c r="D317" t="s">
        <v>730</v>
      </c>
      <c r="E317" t="s">
        <v>730</v>
      </c>
    </row>
    <row r="318" spans="4:5" x14ac:dyDescent="0.2">
      <c r="D318" t="s">
        <v>730</v>
      </c>
      <c r="E318" t="s">
        <v>730</v>
      </c>
    </row>
    <row r="319" spans="4:5" x14ac:dyDescent="0.2">
      <c r="D319" t="s">
        <v>730</v>
      </c>
      <c r="E319" t="s">
        <v>730</v>
      </c>
    </row>
    <row r="320" spans="4:5" x14ac:dyDescent="0.2">
      <c r="D320" t="s">
        <v>730</v>
      </c>
      <c r="E320" t="s">
        <v>730</v>
      </c>
    </row>
    <row r="321" spans="4:5" x14ac:dyDescent="0.2">
      <c r="D321" t="s">
        <v>730</v>
      </c>
      <c r="E321" t="s">
        <v>730</v>
      </c>
    </row>
    <row r="322" spans="4:5" x14ac:dyDescent="0.2">
      <c r="D322" t="s">
        <v>730</v>
      </c>
      <c r="E322" t="s">
        <v>730</v>
      </c>
    </row>
    <row r="323" spans="4:5" x14ac:dyDescent="0.2">
      <c r="D323" t="s">
        <v>730</v>
      </c>
      <c r="E323" t="s">
        <v>730</v>
      </c>
    </row>
    <row r="324" spans="4:5" x14ac:dyDescent="0.2">
      <c r="D324" t="s">
        <v>730</v>
      </c>
      <c r="E324" t="s">
        <v>730</v>
      </c>
    </row>
    <row r="325" spans="4:5" x14ac:dyDescent="0.2">
      <c r="D325" t="s">
        <v>730</v>
      </c>
      <c r="E325" t="s">
        <v>730</v>
      </c>
    </row>
    <row r="326" spans="4:5" x14ac:dyDescent="0.2">
      <c r="D326" t="s">
        <v>730</v>
      </c>
      <c r="E326" t="s">
        <v>730</v>
      </c>
    </row>
    <row r="327" spans="4:5" x14ac:dyDescent="0.2">
      <c r="D327" t="s">
        <v>730</v>
      </c>
      <c r="E327" t="s">
        <v>730</v>
      </c>
    </row>
    <row r="328" spans="4:5" x14ac:dyDescent="0.2">
      <c r="D328" t="s">
        <v>730</v>
      </c>
      <c r="E328" t="s">
        <v>730</v>
      </c>
    </row>
    <row r="329" spans="4:5" x14ac:dyDescent="0.2">
      <c r="D329" t="s">
        <v>730</v>
      </c>
      <c r="E329" t="s">
        <v>730</v>
      </c>
    </row>
    <row r="330" spans="4:5" x14ac:dyDescent="0.2">
      <c r="D330" t="s">
        <v>730</v>
      </c>
      <c r="E330" t="s">
        <v>730</v>
      </c>
    </row>
    <row r="331" spans="4:5" x14ac:dyDescent="0.2">
      <c r="D331" t="s">
        <v>730</v>
      </c>
      <c r="E331" t="s">
        <v>730</v>
      </c>
    </row>
    <row r="332" spans="4:5" x14ac:dyDescent="0.2">
      <c r="D332" t="s">
        <v>730</v>
      </c>
      <c r="E332" t="s">
        <v>730</v>
      </c>
    </row>
    <row r="333" spans="4:5" x14ac:dyDescent="0.2">
      <c r="D333" t="s">
        <v>730</v>
      </c>
      <c r="E333" t="s">
        <v>730</v>
      </c>
    </row>
    <row r="334" spans="4:5" x14ac:dyDescent="0.2">
      <c r="D334" t="s">
        <v>730</v>
      </c>
      <c r="E334" t="s">
        <v>730</v>
      </c>
    </row>
    <row r="335" spans="4:5" x14ac:dyDescent="0.2">
      <c r="D335" t="s">
        <v>730</v>
      </c>
      <c r="E335" t="s">
        <v>730</v>
      </c>
    </row>
    <row r="336" spans="4:5" x14ac:dyDescent="0.2">
      <c r="D336" t="s">
        <v>730</v>
      </c>
      <c r="E336" t="s">
        <v>730</v>
      </c>
    </row>
    <row r="337" spans="4:5" x14ac:dyDescent="0.2">
      <c r="D337" t="s">
        <v>730</v>
      </c>
      <c r="E337" t="s">
        <v>730</v>
      </c>
    </row>
    <row r="338" spans="4:5" x14ac:dyDescent="0.2">
      <c r="D338" t="s">
        <v>730</v>
      </c>
      <c r="E338" t="s">
        <v>730</v>
      </c>
    </row>
    <row r="339" spans="4:5" x14ac:dyDescent="0.2">
      <c r="D339" t="s">
        <v>730</v>
      </c>
      <c r="E339" t="s">
        <v>730</v>
      </c>
    </row>
    <row r="340" spans="4:5" x14ac:dyDescent="0.2">
      <c r="D340" t="s">
        <v>730</v>
      </c>
      <c r="E340" t="s">
        <v>730</v>
      </c>
    </row>
    <row r="341" spans="4:5" x14ac:dyDescent="0.2">
      <c r="D341" t="s">
        <v>730</v>
      </c>
      <c r="E341" t="s">
        <v>730</v>
      </c>
    </row>
    <row r="342" spans="4:5" x14ac:dyDescent="0.2">
      <c r="D342" t="s">
        <v>730</v>
      </c>
      <c r="E342" t="s">
        <v>730</v>
      </c>
    </row>
    <row r="343" spans="4:5" x14ac:dyDescent="0.2">
      <c r="D343" t="s">
        <v>730</v>
      </c>
      <c r="E343" t="s">
        <v>730</v>
      </c>
    </row>
    <row r="344" spans="4:5" x14ac:dyDescent="0.2">
      <c r="D344" t="s">
        <v>730</v>
      </c>
      <c r="E344" t="s">
        <v>730</v>
      </c>
    </row>
    <row r="345" spans="4:5" x14ac:dyDescent="0.2">
      <c r="D345" t="s">
        <v>730</v>
      </c>
      <c r="E345" t="s">
        <v>730</v>
      </c>
    </row>
    <row r="346" spans="4:5" x14ac:dyDescent="0.2">
      <c r="D346" t="s">
        <v>730</v>
      </c>
      <c r="E346" t="s">
        <v>730</v>
      </c>
    </row>
    <row r="347" spans="4:5" x14ac:dyDescent="0.2">
      <c r="D347" t="s">
        <v>730</v>
      </c>
      <c r="E347" t="s">
        <v>730</v>
      </c>
    </row>
    <row r="348" spans="4:5" x14ac:dyDescent="0.2">
      <c r="D348" t="s">
        <v>730</v>
      </c>
      <c r="E348" t="s">
        <v>730</v>
      </c>
    </row>
    <row r="349" spans="4:5" x14ac:dyDescent="0.2">
      <c r="D349" t="s">
        <v>730</v>
      </c>
      <c r="E349" t="s">
        <v>730</v>
      </c>
    </row>
    <row r="350" spans="4:5" x14ac:dyDescent="0.2">
      <c r="D350" t="s">
        <v>730</v>
      </c>
      <c r="E350" t="s">
        <v>730</v>
      </c>
    </row>
    <row r="351" spans="4:5" x14ac:dyDescent="0.2">
      <c r="D351" t="s">
        <v>730</v>
      </c>
      <c r="E351" t="s">
        <v>730</v>
      </c>
    </row>
    <row r="352" spans="4:5" x14ac:dyDescent="0.2">
      <c r="D352" t="s">
        <v>730</v>
      </c>
      <c r="E352" t="s">
        <v>730</v>
      </c>
    </row>
    <row r="353" spans="4:5" x14ac:dyDescent="0.2">
      <c r="D353" t="s">
        <v>730</v>
      </c>
      <c r="E353" t="s">
        <v>730</v>
      </c>
    </row>
    <row r="354" spans="4:5" x14ac:dyDescent="0.2">
      <c r="D354" t="s">
        <v>730</v>
      </c>
      <c r="E354" t="s">
        <v>730</v>
      </c>
    </row>
    <row r="355" spans="4:5" x14ac:dyDescent="0.2">
      <c r="D355" t="s">
        <v>730</v>
      </c>
      <c r="E355" t="s">
        <v>730</v>
      </c>
    </row>
    <row r="356" spans="4:5" x14ac:dyDescent="0.2">
      <c r="D356" t="s">
        <v>730</v>
      </c>
      <c r="E356" t="s">
        <v>730</v>
      </c>
    </row>
    <row r="357" spans="4:5" x14ac:dyDescent="0.2">
      <c r="D357" t="s">
        <v>730</v>
      </c>
      <c r="E357" t="s">
        <v>730</v>
      </c>
    </row>
    <row r="358" spans="4:5" x14ac:dyDescent="0.2">
      <c r="D358" t="s">
        <v>730</v>
      </c>
      <c r="E358" t="s">
        <v>730</v>
      </c>
    </row>
    <row r="359" spans="4:5" x14ac:dyDescent="0.2">
      <c r="D359" t="s">
        <v>730</v>
      </c>
      <c r="E359" t="s">
        <v>730</v>
      </c>
    </row>
    <row r="360" spans="4:5" x14ac:dyDescent="0.2">
      <c r="D360" t="s">
        <v>730</v>
      </c>
      <c r="E360" t="s">
        <v>730</v>
      </c>
    </row>
    <row r="361" spans="4:5" x14ac:dyDescent="0.2">
      <c r="D361" t="s">
        <v>730</v>
      </c>
      <c r="E361" t="s">
        <v>730</v>
      </c>
    </row>
    <row r="362" spans="4:5" x14ac:dyDescent="0.2">
      <c r="D362" t="s">
        <v>730</v>
      </c>
      <c r="E362" t="s">
        <v>730</v>
      </c>
    </row>
    <row r="363" spans="4:5" x14ac:dyDescent="0.2">
      <c r="D363" t="s">
        <v>730</v>
      </c>
      <c r="E363" t="s">
        <v>730</v>
      </c>
    </row>
    <row r="364" spans="4:5" x14ac:dyDescent="0.2">
      <c r="D364" t="s">
        <v>730</v>
      </c>
      <c r="E364" t="s">
        <v>730</v>
      </c>
    </row>
    <row r="365" spans="4:5" x14ac:dyDescent="0.2">
      <c r="D365" t="s">
        <v>730</v>
      </c>
      <c r="E365" t="s">
        <v>730</v>
      </c>
    </row>
    <row r="366" spans="4:5" x14ac:dyDescent="0.2">
      <c r="D366" t="s">
        <v>730</v>
      </c>
      <c r="E366" t="s">
        <v>730</v>
      </c>
    </row>
    <row r="367" spans="4:5" x14ac:dyDescent="0.2">
      <c r="D367" t="s">
        <v>730</v>
      </c>
      <c r="E367" t="s">
        <v>730</v>
      </c>
    </row>
    <row r="368" spans="4:5" x14ac:dyDescent="0.2">
      <c r="D368" t="s">
        <v>730</v>
      </c>
      <c r="E368" t="s">
        <v>730</v>
      </c>
    </row>
    <row r="369" spans="4:5" x14ac:dyDescent="0.2">
      <c r="D369" t="s">
        <v>730</v>
      </c>
      <c r="E369" t="s">
        <v>730</v>
      </c>
    </row>
    <row r="370" spans="4:5" x14ac:dyDescent="0.2">
      <c r="D370" t="s">
        <v>730</v>
      </c>
      <c r="E370" t="s">
        <v>730</v>
      </c>
    </row>
    <row r="371" spans="4:5" x14ac:dyDescent="0.2">
      <c r="D371" t="s">
        <v>730</v>
      </c>
      <c r="E371" t="s">
        <v>730</v>
      </c>
    </row>
    <row r="372" spans="4:5" x14ac:dyDescent="0.2">
      <c r="D372" t="s">
        <v>730</v>
      </c>
      <c r="E372" t="s">
        <v>730</v>
      </c>
    </row>
    <row r="373" spans="4:5" x14ac:dyDescent="0.2">
      <c r="D373" t="s">
        <v>730</v>
      </c>
      <c r="E373" t="s">
        <v>730</v>
      </c>
    </row>
    <row r="374" spans="4:5" x14ac:dyDescent="0.2">
      <c r="D374" t="s">
        <v>730</v>
      </c>
      <c r="E374" t="s">
        <v>730</v>
      </c>
    </row>
    <row r="375" spans="4:5" x14ac:dyDescent="0.2">
      <c r="D375" t="s">
        <v>730</v>
      </c>
      <c r="E375" t="s">
        <v>730</v>
      </c>
    </row>
    <row r="376" spans="4:5" x14ac:dyDescent="0.2">
      <c r="D376" t="s">
        <v>730</v>
      </c>
      <c r="E376" t="s">
        <v>730</v>
      </c>
    </row>
    <row r="377" spans="4:5" x14ac:dyDescent="0.2">
      <c r="D377" t="s">
        <v>730</v>
      </c>
      <c r="E377" t="s">
        <v>730</v>
      </c>
    </row>
    <row r="378" spans="4:5" x14ac:dyDescent="0.2">
      <c r="D378" t="s">
        <v>730</v>
      </c>
      <c r="E378" t="s">
        <v>730</v>
      </c>
    </row>
    <row r="379" spans="4:5" x14ac:dyDescent="0.2">
      <c r="D379" t="s">
        <v>730</v>
      </c>
      <c r="E379" t="s">
        <v>730</v>
      </c>
    </row>
    <row r="380" spans="4:5" x14ac:dyDescent="0.2">
      <c r="D380" t="s">
        <v>730</v>
      </c>
      <c r="E380" t="s">
        <v>730</v>
      </c>
    </row>
    <row r="381" spans="4:5" x14ac:dyDescent="0.2">
      <c r="D381" t="s">
        <v>730</v>
      </c>
      <c r="E381" t="s">
        <v>730</v>
      </c>
    </row>
    <row r="382" spans="4:5" x14ac:dyDescent="0.2">
      <c r="D382" t="s">
        <v>730</v>
      </c>
      <c r="E382" t="s">
        <v>730</v>
      </c>
    </row>
    <row r="383" spans="4:5" x14ac:dyDescent="0.2">
      <c r="D383" t="s">
        <v>730</v>
      </c>
      <c r="E383" t="s">
        <v>730</v>
      </c>
    </row>
    <row r="384" spans="4:5" x14ac:dyDescent="0.2">
      <c r="D384" t="s">
        <v>730</v>
      </c>
      <c r="E384" t="s">
        <v>730</v>
      </c>
    </row>
    <row r="385" spans="4:5" x14ac:dyDescent="0.2">
      <c r="D385" t="s">
        <v>730</v>
      </c>
      <c r="E385" t="s">
        <v>730</v>
      </c>
    </row>
    <row r="386" spans="4:5" x14ac:dyDescent="0.2">
      <c r="D386" t="s">
        <v>730</v>
      </c>
      <c r="E386" t="s">
        <v>730</v>
      </c>
    </row>
    <row r="387" spans="4:5" x14ac:dyDescent="0.2">
      <c r="D387" t="s">
        <v>730</v>
      </c>
      <c r="E387" t="s">
        <v>730</v>
      </c>
    </row>
    <row r="388" spans="4:5" x14ac:dyDescent="0.2">
      <c r="D388" t="s">
        <v>730</v>
      </c>
      <c r="E388" t="s">
        <v>730</v>
      </c>
    </row>
    <row r="389" spans="4:5" x14ac:dyDescent="0.2">
      <c r="D389" t="s">
        <v>730</v>
      </c>
      <c r="E389" t="s">
        <v>730</v>
      </c>
    </row>
    <row r="390" spans="4:5" x14ac:dyDescent="0.2">
      <c r="D390" t="s">
        <v>730</v>
      </c>
      <c r="E390" t="s">
        <v>730</v>
      </c>
    </row>
    <row r="391" spans="4:5" x14ac:dyDescent="0.2">
      <c r="D391" t="s">
        <v>730</v>
      </c>
      <c r="E391" t="s">
        <v>730</v>
      </c>
    </row>
    <row r="392" spans="4:5" x14ac:dyDescent="0.2">
      <c r="D392" t="s">
        <v>730</v>
      </c>
      <c r="E392" t="s">
        <v>730</v>
      </c>
    </row>
    <row r="393" spans="4:5" x14ac:dyDescent="0.2">
      <c r="D393" t="s">
        <v>730</v>
      </c>
      <c r="E393" t="s">
        <v>730</v>
      </c>
    </row>
    <row r="394" spans="4:5" x14ac:dyDescent="0.2">
      <c r="D394" t="s">
        <v>730</v>
      </c>
      <c r="E394" t="s">
        <v>730</v>
      </c>
    </row>
    <row r="395" spans="4:5" x14ac:dyDescent="0.2">
      <c r="D395" t="s">
        <v>730</v>
      </c>
      <c r="E395" t="s">
        <v>730</v>
      </c>
    </row>
    <row r="396" spans="4:5" x14ac:dyDescent="0.2">
      <c r="D396" t="s">
        <v>730</v>
      </c>
      <c r="E396" t="s">
        <v>730</v>
      </c>
    </row>
    <row r="397" spans="4:5" x14ac:dyDescent="0.2">
      <c r="D397" t="s">
        <v>730</v>
      </c>
      <c r="E397" t="s">
        <v>730</v>
      </c>
    </row>
    <row r="398" spans="4:5" x14ac:dyDescent="0.2">
      <c r="D398" t="s">
        <v>730</v>
      </c>
      <c r="E398" t="s">
        <v>730</v>
      </c>
    </row>
    <row r="399" spans="4:5" x14ac:dyDescent="0.2">
      <c r="D399" t="s">
        <v>730</v>
      </c>
      <c r="E399" t="s">
        <v>730</v>
      </c>
    </row>
    <row r="400" spans="4:5" x14ac:dyDescent="0.2">
      <c r="D400" t="s">
        <v>730</v>
      </c>
      <c r="E400" t="s">
        <v>730</v>
      </c>
    </row>
    <row r="401" spans="4:5" x14ac:dyDescent="0.2">
      <c r="D401" t="s">
        <v>730</v>
      </c>
      <c r="E401" t="s">
        <v>730</v>
      </c>
    </row>
    <row r="402" spans="4:5" x14ac:dyDescent="0.2">
      <c r="D402" t="s">
        <v>730</v>
      </c>
      <c r="E402" t="s">
        <v>730</v>
      </c>
    </row>
    <row r="403" spans="4:5" x14ac:dyDescent="0.2">
      <c r="D403" t="s">
        <v>730</v>
      </c>
      <c r="E403" t="s">
        <v>730</v>
      </c>
    </row>
    <row r="404" spans="4:5" x14ac:dyDescent="0.2">
      <c r="D404" t="s">
        <v>730</v>
      </c>
      <c r="E404" t="s">
        <v>730</v>
      </c>
    </row>
    <row r="405" spans="4:5" x14ac:dyDescent="0.2">
      <c r="D405" t="s">
        <v>730</v>
      </c>
      <c r="E405" t="s">
        <v>730</v>
      </c>
    </row>
    <row r="406" spans="4:5" x14ac:dyDescent="0.2">
      <c r="D406" t="s">
        <v>730</v>
      </c>
      <c r="E406" t="s">
        <v>730</v>
      </c>
    </row>
    <row r="407" spans="4:5" x14ac:dyDescent="0.2">
      <c r="D407" t="s">
        <v>730</v>
      </c>
      <c r="E407" t="s">
        <v>730</v>
      </c>
    </row>
    <row r="408" spans="4:5" x14ac:dyDescent="0.2">
      <c r="D408" t="s">
        <v>730</v>
      </c>
      <c r="E408" t="s">
        <v>730</v>
      </c>
    </row>
    <row r="409" spans="4:5" x14ac:dyDescent="0.2">
      <c r="D409" t="s">
        <v>730</v>
      </c>
      <c r="E409" t="s">
        <v>730</v>
      </c>
    </row>
    <row r="410" spans="4:5" x14ac:dyDescent="0.2">
      <c r="D410" t="s">
        <v>730</v>
      </c>
      <c r="E410" t="s">
        <v>730</v>
      </c>
    </row>
    <row r="411" spans="4:5" x14ac:dyDescent="0.2">
      <c r="D411" t="s">
        <v>730</v>
      </c>
      <c r="E411" t="s">
        <v>730</v>
      </c>
    </row>
    <row r="412" spans="4:5" x14ac:dyDescent="0.2">
      <c r="D412" t="s">
        <v>730</v>
      </c>
      <c r="E412" t="s">
        <v>730</v>
      </c>
    </row>
    <row r="413" spans="4:5" x14ac:dyDescent="0.2">
      <c r="D413" t="s">
        <v>730</v>
      </c>
      <c r="E413" t="s">
        <v>730</v>
      </c>
    </row>
    <row r="414" spans="4:5" x14ac:dyDescent="0.2">
      <c r="D414" t="s">
        <v>730</v>
      </c>
      <c r="E414" t="s">
        <v>730</v>
      </c>
    </row>
    <row r="415" spans="4:5" x14ac:dyDescent="0.2">
      <c r="D415" t="s">
        <v>730</v>
      </c>
      <c r="E415" t="s">
        <v>730</v>
      </c>
    </row>
    <row r="416" spans="4:5" x14ac:dyDescent="0.2">
      <c r="D416" t="s">
        <v>730</v>
      </c>
      <c r="E416" t="s">
        <v>730</v>
      </c>
    </row>
    <row r="417" spans="4:5" x14ac:dyDescent="0.2">
      <c r="D417" t="s">
        <v>730</v>
      </c>
      <c r="E417" t="s">
        <v>730</v>
      </c>
    </row>
    <row r="418" spans="4:5" x14ac:dyDescent="0.2">
      <c r="D418" t="s">
        <v>730</v>
      </c>
      <c r="E418" t="s">
        <v>730</v>
      </c>
    </row>
    <row r="419" spans="4:5" x14ac:dyDescent="0.2">
      <c r="D419" t="s">
        <v>730</v>
      </c>
      <c r="E419" t="s">
        <v>730</v>
      </c>
    </row>
    <row r="420" spans="4:5" x14ac:dyDescent="0.2">
      <c r="D420" t="s">
        <v>730</v>
      </c>
      <c r="E420" t="s">
        <v>730</v>
      </c>
    </row>
    <row r="421" spans="4:5" x14ac:dyDescent="0.2">
      <c r="D421" t="s">
        <v>730</v>
      </c>
      <c r="E421" t="s">
        <v>730</v>
      </c>
    </row>
    <row r="422" spans="4:5" x14ac:dyDescent="0.2">
      <c r="D422" t="s">
        <v>730</v>
      </c>
      <c r="E422" t="s">
        <v>730</v>
      </c>
    </row>
    <row r="423" spans="4:5" x14ac:dyDescent="0.2">
      <c r="D423" t="s">
        <v>730</v>
      </c>
      <c r="E423" t="s">
        <v>730</v>
      </c>
    </row>
    <row r="424" spans="4:5" x14ac:dyDescent="0.2">
      <c r="D424" t="s">
        <v>730</v>
      </c>
      <c r="E424" t="s">
        <v>730</v>
      </c>
    </row>
    <row r="425" spans="4:5" x14ac:dyDescent="0.2">
      <c r="D425" t="s">
        <v>730</v>
      </c>
      <c r="E425" t="s">
        <v>730</v>
      </c>
    </row>
    <row r="426" spans="4:5" x14ac:dyDescent="0.2">
      <c r="D426" t="s">
        <v>730</v>
      </c>
      <c r="E426" t="s">
        <v>730</v>
      </c>
    </row>
    <row r="427" spans="4:5" x14ac:dyDescent="0.2">
      <c r="D427" t="s">
        <v>730</v>
      </c>
      <c r="E427" t="s">
        <v>730</v>
      </c>
    </row>
    <row r="428" spans="4:5" x14ac:dyDescent="0.2">
      <c r="D428" t="s">
        <v>730</v>
      </c>
      <c r="E428" t="s">
        <v>730</v>
      </c>
    </row>
    <row r="429" spans="4:5" x14ac:dyDescent="0.2">
      <c r="D429" t="s">
        <v>730</v>
      </c>
      <c r="E429" t="s">
        <v>730</v>
      </c>
    </row>
    <row r="430" spans="4:5" x14ac:dyDescent="0.2">
      <c r="D430" t="s">
        <v>730</v>
      </c>
      <c r="E430" t="s">
        <v>730</v>
      </c>
    </row>
    <row r="431" spans="4:5" x14ac:dyDescent="0.2">
      <c r="D431" t="s">
        <v>730</v>
      </c>
      <c r="E431" t="s">
        <v>730</v>
      </c>
    </row>
    <row r="432" spans="4:5" x14ac:dyDescent="0.2">
      <c r="D432" t="s">
        <v>730</v>
      </c>
      <c r="E432" t="s">
        <v>730</v>
      </c>
    </row>
    <row r="433" spans="4:5" x14ac:dyDescent="0.2">
      <c r="D433" t="s">
        <v>730</v>
      </c>
      <c r="E433" t="s">
        <v>730</v>
      </c>
    </row>
    <row r="434" spans="4:5" x14ac:dyDescent="0.2">
      <c r="D434" t="s">
        <v>730</v>
      </c>
      <c r="E434" t="s">
        <v>730</v>
      </c>
    </row>
    <row r="435" spans="4:5" x14ac:dyDescent="0.2">
      <c r="D435" t="s">
        <v>730</v>
      </c>
      <c r="E435" t="s">
        <v>730</v>
      </c>
    </row>
    <row r="436" spans="4:5" x14ac:dyDescent="0.2">
      <c r="D436" t="s">
        <v>730</v>
      </c>
      <c r="E436" t="s">
        <v>730</v>
      </c>
    </row>
    <row r="437" spans="4:5" x14ac:dyDescent="0.2">
      <c r="D437" t="s">
        <v>730</v>
      </c>
      <c r="E437" t="s">
        <v>730</v>
      </c>
    </row>
    <row r="438" spans="4:5" x14ac:dyDescent="0.2">
      <c r="D438" t="s">
        <v>730</v>
      </c>
      <c r="E438" t="s">
        <v>730</v>
      </c>
    </row>
    <row r="439" spans="4:5" x14ac:dyDescent="0.2">
      <c r="D439" t="s">
        <v>730</v>
      </c>
      <c r="E439" t="s">
        <v>730</v>
      </c>
    </row>
    <row r="440" spans="4:5" x14ac:dyDescent="0.2">
      <c r="D440" t="s">
        <v>730</v>
      </c>
      <c r="E440" t="s">
        <v>730</v>
      </c>
    </row>
    <row r="441" spans="4:5" x14ac:dyDescent="0.2">
      <c r="D441" t="s">
        <v>730</v>
      </c>
      <c r="E441" t="s">
        <v>730</v>
      </c>
    </row>
    <row r="442" spans="4:5" x14ac:dyDescent="0.2">
      <c r="D442" t="s">
        <v>730</v>
      </c>
      <c r="E442" t="s">
        <v>730</v>
      </c>
    </row>
    <row r="443" spans="4:5" x14ac:dyDescent="0.2">
      <c r="D443" t="s">
        <v>730</v>
      </c>
      <c r="E443" t="s">
        <v>730</v>
      </c>
    </row>
    <row r="444" spans="4:5" x14ac:dyDescent="0.2">
      <c r="D444" t="s">
        <v>730</v>
      </c>
      <c r="E444" t="s">
        <v>730</v>
      </c>
    </row>
    <row r="445" spans="4:5" x14ac:dyDescent="0.2">
      <c r="D445" t="s">
        <v>730</v>
      </c>
      <c r="E445" t="s">
        <v>730</v>
      </c>
    </row>
    <row r="446" spans="4:5" x14ac:dyDescent="0.2">
      <c r="D446" t="s">
        <v>730</v>
      </c>
      <c r="E446" t="s">
        <v>730</v>
      </c>
    </row>
    <row r="447" spans="4:5" x14ac:dyDescent="0.2">
      <c r="D447" t="s">
        <v>730</v>
      </c>
      <c r="E447" t="s">
        <v>730</v>
      </c>
    </row>
    <row r="448" spans="4:5" x14ac:dyDescent="0.2">
      <c r="D448" t="s">
        <v>730</v>
      </c>
      <c r="E448" t="s">
        <v>730</v>
      </c>
    </row>
    <row r="449" spans="4:5" x14ac:dyDescent="0.2">
      <c r="D449" t="s">
        <v>730</v>
      </c>
      <c r="E449" t="s">
        <v>730</v>
      </c>
    </row>
    <row r="450" spans="4:5" x14ac:dyDescent="0.2">
      <c r="D450" t="s">
        <v>730</v>
      </c>
      <c r="E450" t="s">
        <v>730</v>
      </c>
    </row>
    <row r="451" spans="4:5" x14ac:dyDescent="0.2">
      <c r="D451" t="s">
        <v>730</v>
      </c>
      <c r="E451" t="s">
        <v>730</v>
      </c>
    </row>
    <row r="452" spans="4:5" x14ac:dyDescent="0.2">
      <c r="D452" t="s">
        <v>730</v>
      </c>
      <c r="E452" t="s">
        <v>730</v>
      </c>
    </row>
    <row r="453" spans="4:5" x14ac:dyDescent="0.2">
      <c r="D453" t="s">
        <v>730</v>
      </c>
      <c r="E453" t="s">
        <v>730</v>
      </c>
    </row>
    <row r="454" spans="4:5" x14ac:dyDescent="0.2">
      <c r="D454" t="s">
        <v>730</v>
      </c>
      <c r="E454" t="s">
        <v>730</v>
      </c>
    </row>
    <row r="455" spans="4:5" x14ac:dyDescent="0.2">
      <c r="D455" t="s">
        <v>730</v>
      </c>
      <c r="E455" t="s">
        <v>730</v>
      </c>
    </row>
    <row r="456" spans="4:5" x14ac:dyDescent="0.2">
      <c r="D456" t="s">
        <v>730</v>
      </c>
      <c r="E456" t="s">
        <v>730</v>
      </c>
    </row>
    <row r="457" spans="4:5" x14ac:dyDescent="0.2">
      <c r="D457" t="s">
        <v>730</v>
      </c>
      <c r="E457" t="s">
        <v>730</v>
      </c>
    </row>
    <row r="458" spans="4:5" x14ac:dyDescent="0.2">
      <c r="D458" t="s">
        <v>730</v>
      </c>
      <c r="E458" t="s">
        <v>730</v>
      </c>
    </row>
    <row r="459" spans="4:5" x14ac:dyDescent="0.2">
      <c r="D459" t="s">
        <v>730</v>
      </c>
      <c r="E459" t="s">
        <v>730</v>
      </c>
    </row>
    <row r="460" spans="4:5" x14ac:dyDescent="0.2">
      <c r="D460" t="s">
        <v>730</v>
      </c>
      <c r="E460" t="s">
        <v>730</v>
      </c>
    </row>
    <row r="461" spans="4:5" x14ac:dyDescent="0.2">
      <c r="D461" t="s">
        <v>730</v>
      </c>
      <c r="E461" t="s">
        <v>730</v>
      </c>
    </row>
    <row r="462" spans="4:5" x14ac:dyDescent="0.2">
      <c r="D462" t="s">
        <v>730</v>
      </c>
      <c r="E462" t="s">
        <v>730</v>
      </c>
    </row>
    <row r="463" spans="4:5" x14ac:dyDescent="0.2">
      <c r="D463" t="s">
        <v>730</v>
      </c>
      <c r="E463" t="s">
        <v>730</v>
      </c>
    </row>
    <row r="464" spans="4:5" x14ac:dyDescent="0.2">
      <c r="D464" t="s">
        <v>730</v>
      </c>
      <c r="E464" t="s">
        <v>730</v>
      </c>
    </row>
    <row r="465" spans="4:5" x14ac:dyDescent="0.2">
      <c r="D465" t="s">
        <v>730</v>
      </c>
      <c r="E465" t="s">
        <v>730</v>
      </c>
    </row>
    <row r="466" spans="4:5" x14ac:dyDescent="0.2">
      <c r="D466" t="s">
        <v>730</v>
      </c>
      <c r="E466" t="s">
        <v>730</v>
      </c>
    </row>
    <row r="467" spans="4:5" x14ac:dyDescent="0.2">
      <c r="D467" t="s">
        <v>730</v>
      </c>
      <c r="E467" t="s">
        <v>730</v>
      </c>
    </row>
    <row r="468" spans="4:5" x14ac:dyDescent="0.2">
      <c r="D468" t="s">
        <v>730</v>
      </c>
      <c r="E468" t="s">
        <v>730</v>
      </c>
    </row>
    <row r="469" spans="4:5" x14ac:dyDescent="0.2">
      <c r="D469" t="s">
        <v>730</v>
      </c>
      <c r="E469" t="s">
        <v>730</v>
      </c>
    </row>
    <row r="470" spans="4:5" x14ac:dyDescent="0.2">
      <c r="D470" t="s">
        <v>730</v>
      </c>
      <c r="E470" t="s">
        <v>730</v>
      </c>
    </row>
    <row r="471" spans="4:5" x14ac:dyDescent="0.2">
      <c r="D471" t="s">
        <v>730</v>
      </c>
      <c r="E471" t="s">
        <v>730</v>
      </c>
    </row>
    <row r="472" spans="4:5" x14ac:dyDescent="0.2">
      <c r="D472" t="s">
        <v>730</v>
      </c>
      <c r="E472" t="s">
        <v>730</v>
      </c>
    </row>
    <row r="473" spans="4:5" x14ac:dyDescent="0.2">
      <c r="D473" t="s">
        <v>730</v>
      </c>
      <c r="E473" t="s">
        <v>730</v>
      </c>
    </row>
    <row r="474" spans="4:5" x14ac:dyDescent="0.2">
      <c r="D474" t="s">
        <v>730</v>
      </c>
      <c r="E474" t="s">
        <v>730</v>
      </c>
    </row>
    <row r="475" spans="4:5" x14ac:dyDescent="0.2">
      <c r="D475" t="s">
        <v>730</v>
      </c>
      <c r="E475" t="s">
        <v>730</v>
      </c>
    </row>
    <row r="476" spans="4:5" x14ac:dyDescent="0.2">
      <c r="D476" t="s">
        <v>730</v>
      </c>
      <c r="E476" t="s">
        <v>730</v>
      </c>
    </row>
    <row r="477" spans="4:5" x14ac:dyDescent="0.2">
      <c r="D477" t="s">
        <v>730</v>
      </c>
      <c r="E477" t="s">
        <v>730</v>
      </c>
    </row>
    <row r="478" spans="4:5" x14ac:dyDescent="0.2">
      <c r="D478" t="s">
        <v>730</v>
      </c>
      <c r="E478" t="s">
        <v>730</v>
      </c>
    </row>
    <row r="479" spans="4:5" x14ac:dyDescent="0.2">
      <c r="D479" t="s">
        <v>730</v>
      </c>
      <c r="E479" t="s">
        <v>730</v>
      </c>
    </row>
    <row r="480" spans="4:5" x14ac:dyDescent="0.2">
      <c r="D480" t="s">
        <v>730</v>
      </c>
      <c r="E480" t="s">
        <v>730</v>
      </c>
    </row>
    <row r="481" spans="4:5" x14ac:dyDescent="0.2">
      <c r="D481" t="s">
        <v>730</v>
      </c>
      <c r="E481" t="s">
        <v>730</v>
      </c>
    </row>
    <row r="482" spans="4:5" x14ac:dyDescent="0.2">
      <c r="D482" t="s">
        <v>730</v>
      </c>
      <c r="E482" t="s">
        <v>730</v>
      </c>
    </row>
    <row r="483" spans="4:5" x14ac:dyDescent="0.2">
      <c r="D483" t="s">
        <v>730</v>
      </c>
      <c r="E483" t="s">
        <v>730</v>
      </c>
    </row>
    <row r="484" spans="4:5" x14ac:dyDescent="0.2">
      <c r="D484" t="s">
        <v>730</v>
      </c>
      <c r="E484" t="s">
        <v>730</v>
      </c>
    </row>
    <row r="485" spans="4:5" x14ac:dyDescent="0.2">
      <c r="D485" t="s">
        <v>730</v>
      </c>
      <c r="E485" t="s">
        <v>730</v>
      </c>
    </row>
    <row r="486" spans="4:5" x14ac:dyDescent="0.2">
      <c r="D486" t="s">
        <v>730</v>
      </c>
      <c r="E486" t="s">
        <v>730</v>
      </c>
    </row>
    <row r="487" spans="4:5" x14ac:dyDescent="0.2">
      <c r="D487" t="s">
        <v>730</v>
      </c>
      <c r="E487" t="s">
        <v>730</v>
      </c>
    </row>
    <row r="488" spans="4:5" x14ac:dyDescent="0.2">
      <c r="D488" t="s">
        <v>730</v>
      </c>
      <c r="E488" t="s">
        <v>730</v>
      </c>
    </row>
    <row r="489" spans="4:5" x14ac:dyDescent="0.2">
      <c r="D489" t="s">
        <v>730</v>
      </c>
      <c r="E489" t="s">
        <v>730</v>
      </c>
    </row>
    <row r="490" spans="4:5" x14ac:dyDescent="0.2">
      <c r="D490" t="s">
        <v>730</v>
      </c>
      <c r="E490" t="s">
        <v>730</v>
      </c>
    </row>
    <row r="491" spans="4:5" x14ac:dyDescent="0.2">
      <c r="D491" t="s">
        <v>730</v>
      </c>
      <c r="E491" t="s">
        <v>730</v>
      </c>
    </row>
    <row r="492" spans="4:5" x14ac:dyDescent="0.2">
      <c r="D492" t="s">
        <v>730</v>
      </c>
      <c r="E492" t="s">
        <v>730</v>
      </c>
    </row>
    <row r="493" spans="4:5" x14ac:dyDescent="0.2">
      <c r="D493" t="s">
        <v>730</v>
      </c>
      <c r="E493" t="s">
        <v>730</v>
      </c>
    </row>
    <row r="494" spans="4:5" x14ac:dyDescent="0.2">
      <c r="D494" t="s">
        <v>730</v>
      </c>
      <c r="E494" t="s">
        <v>730</v>
      </c>
    </row>
    <row r="495" spans="4:5" x14ac:dyDescent="0.2">
      <c r="D495" t="s">
        <v>730</v>
      </c>
      <c r="E495" t="s">
        <v>730</v>
      </c>
    </row>
    <row r="496" spans="4:5" x14ac:dyDescent="0.2">
      <c r="D496" t="s">
        <v>730</v>
      </c>
      <c r="E496" t="s">
        <v>730</v>
      </c>
    </row>
    <row r="497" spans="4:5" x14ac:dyDescent="0.2">
      <c r="D497" t="s">
        <v>730</v>
      </c>
      <c r="E497" t="s">
        <v>730</v>
      </c>
    </row>
    <row r="498" spans="4:5" x14ac:dyDescent="0.2">
      <c r="D498" t="s">
        <v>730</v>
      </c>
      <c r="E498" t="s">
        <v>730</v>
      </c>
    </row>
    <row r="499" spans="4:5" x14ac:dyDescent="0.2">
      <c r="D499" t="s">
        <v>730</v>
      </c>
      <c r="E499" t="s">
        <v>730</v>
      </c>
    </row>
    <row r="500" spans="4:5" x14ac:dyDescent="0.2">
      <c r="D500" t="s">
        <v>730</v>
      </c>
      <c r="E500" t="s">
        <v>730</v>
      </c>
    </row>
    <row r="501" spans="4:5" x14ac:dyDescent="0.2">
      <c r="D501" t="s">
        <v>730</v>
      </c>
      <c r="E501" t="s">
        <v>730</v>
      </c>
    </row>
    <row r="502" spans="4:5" x14ac:dyDescent="0.2">
      <c r="D502" t="s">
        <v>730</v>
      </c>
      <c r="E502" t="s">
        <v>730</v>
      </c>
    </row>
    <row r="503" spans="4:5" x14ac:dyDescent="0.2">
      <c r="D503" t="s">
        <v>730</v>
      </c>
      <c r="E503" t="s">
        <v>730</v>
      </c>
    </row>
    <row r="504" spans="4:5" x14ac:dyDescent="0.2">
      <c r="D504" t="s">
        <v>730</v>
      </c>
      <c r="E504" t="s">
        <v>730</v>
      </c>
    </row>
    <row r="505" spans="4:5" x14ac:dyDescent="0.2">
      <c r="D505" t="s">
        <v>730</v>
      </c>
      <c r="E505" t="s">
        <v>730</v>
      </c>
    </row>
    <row r="506" spans="4:5" x14ac:dyDescent="0.2">
      <c r="D506" t="s">
        <v>730</v>
      </c>
      <c r="E506" t="s">
        <v>730</v>
      </c>
    </row>
    <row r="507" spans="4:5" x14ac:dyDescent="0.2">
      <c r="D507" t="s">
        <v>730</v>
      </c>
      <c r="E507" t="s">
        <v>730</v>
      </c>
    </row>
    <row r="508" spans="4:5" x14ac:dyDescent="0.2">
      <c r="D508" t="s">
        <v>730</v>
      </c>
      <c r="E508" t="s">
        <v>730</v>
      </c>
    </row>
    <row r="509" spans="4:5" x14ac:dyDescent="0.2">
      <c r="D509" t="s">
        <v>730</v>
      </c>
      <c r="E509" t="s">
        <v>730</v>
      </c>
    </row>
    <row r="510" spans="4:5" x14ac:dyDescent="0.2">
      <c r="D510" t="s">
        <v>730</v>
      </c>
      <c r="E510" t="s">
        <v>730</v>
      </c>
    </row>
    <row r="511" spans="4:5" x14ac:dyDescent="0.2">
      <c r="D511" t="s">
        <v>730</v>
      </c>
      <c r="E511" t="s">
        <v>730</v>
      </c>
    </row>
    <row r="512" spans="4:5" x14ac:dyDescent="0.2">
      <c r="D512" t="s">
        <v>730</v>
      </c>
      <c r="E512" t="s">
        <v>730</v>
      </c>
    </row>
    <row r="513" spans="4:5" x14ac:dyDescent="0.2">
      <c r="D513" t="s">
        <v>730</v>
      </c>
      <c r="E513" t="s">
        <v>730</v>
      </c>
    </row>
    <row r="514" spans="4:5" x14ac:dyDescent="0.2">
      <c r="D514" t="s">
        <v>730</v>
      </c>
      <c r="E514" t="s">
        <v>730</v>
      </c>
    </row>
    <row r="515" spans="4:5" x14ac:dyDescent="0.2">
      <c r="D515" t="s">
        <v>730</v>
      </c>
      <c r="E515" t="s">
        <v>730</v>
      </c>
    </row>
    <row r="516" spans="4:5" x14ac:dyDescent="0.2">
      <c r="D516" t="s">
        <v>730</v>
      </c>
      <c r="E516" t="s">
        <v>730</v>
      </c>
    </row>
    <row r="517" spans="4:5" x14ac:dyDescent="0.2">
      <c r="D517" t="s">
        <v>730</v>
      </c>
      <c r="E517" t="s">
        <v>730</v>
      </c>
    </row>
    <row r="518" spans="4:5" x14ac:dyDescent="0.2">
      <c r="D518" t="s">
        <v>730</v>
      </c>
      <c r="E518" t="s">
        <v>730</v>
      </c>
    </row>
    <row r="519" spans="4:5" x14ac:dyDescent="0.2">
      <c r="D519" t="s">
        <v>730</v>
      </c>
      <c r="E519" t="s">
        <v>730</v>
      </c>
    </row>
    <row r="520" spans="4:5" x14ac:dyDescent="0.2">
      <c r="D520" t="s">
        <v>730</v>
      </c>
      <c r="E520" t="s">
        <v>730</v>
      </c>
    </row>
    <row r="521" spans="4:5" x14ac:dyDescent="0.2">
      <c r="D521" t="s">
        <v>730</v>
      </c>
      <c r="E521" t="s">
        <v>730</v>
      </c>
    </row>
    <row r="522" spans="4:5" x14ac:dyDescent="0.2">
      <c r="D522" t="s">
        <v>730</v>
      </c>
      <c r="E522" t="s">
        <v>730</v>
      </c>
    </row>
    <row r="523" spans="4:5" x14ac:dyDescent="0.2">
      <c r="D523" t="s">
        <v>730</v>
      </c>
      <c r="E523" t="s">
        <v>730</v>
      </c>
    </row>
    <row r="524" spans="4:5" x14ac:dyDescent="0.2">
      <c r="D524" t="s">
        <v>730</v>
      </c>
      <c r="E524" t="s">
        <v>730</v>
      </c>
    </row>
    <row r="525" spans="4:5" x14ac:dyDescent="0.2">
      <c r="D525" t="s">
        <v>730</v>
      </c>
      <c r="E525" t="s">
        <v>730</v>
      </c>
    </row>
    <row r="526" spans="4:5" x14ac:dyDescent="0.2">
      <c r="D526" t="s">
        <v>730</v>
      </c>
      <c r="E526" t="s">
        <v>730</v>
      </c>
    </row>
    <row r="527" spans="4:5" x14ac:dyDescent="0.2">
      <c r="D527" t="s">
        <v>730</v>
      </c>
      <c r="E527" t="s">
        <v>730</v>
      </c>
    </row>
  </sheetData>
  <autoFilter ref="A4:P345" xr:uid="{FCA1C434-FBA2-432A-9541-1A7246C7ADDA}">
    <sortState xmlns:xlrd2="http://schemas.microsoft.com/office/spreadsheetml/2017/richdata2" ref="A5:P345">
      <sortCondition ref="L4:L345"/>
    </sortState>
  </autoFilter>
  <sortState xmlns:xlrd2="http://schemas.microsoft.com/office/spreadsheetml/2017/richdata2" ref="A4:L527">
    <sortCondition descending="1" ref="B4:B527"/>
    <sortCondition ref="L4:L527"/>
  </sortState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EF211-BF2E-4EA7-B896-606934171834}">
  <sheetPr>
    <tabColor rgb="FF7030A0"/>
  </sheetPr>
  <dimension ref="A1:P125"/>
  <sheetViews>
    <sheetView topLeftCell="A29" zoomScale="80" zoomScaleNormal="80" workbookViewId="0">
      <selection activeCell="D51" sqref="D51"/>
    </sheetView>
  </sheetViews>
  <sheetFormatPr defaultRowHeight="12.75" x14ac:dyDescent="0.2"/>
  <cols>
    <col min="1" max="1" width="53.5703125" bestFit="1" customWidth="1"/>
    <col min="2" max="2" width="14.42578125" customWidth="1"/>
    <col min="3" max="3" width="4.42578125" bestFit="1" customWidth="1"/>
    <col min="4" max="4" width="22.140625" bestFit="1" customWidth="1"/>
    <col min="5" max="5" width="30.5703125" bestFit="1" customWidth="1"/>
    <col min="6" max="6" width="10.140625" bestFit="1" customWidth="1"/>
    <col min="7" max="7" width="6.5703125" bestFit="1" customWidth="1"/>
    <col min="8" max="8" width="4.85546875" bestFit="1" customWidth="1"/>
    <col min="9" max="9" width="5.5703125" bestFit="1" customWidth="1"/>
    <col min="10" max="10" width="4.42578125" bestFit="1" customWidth="1"/>
    <col min="11" max="11" width="11.42578125" bestFit="1" customWidth="1"/>
    <col min="12" max="12" width="5.85546875" bestFit="1" customWidth="1"/>
    <col min="13" max="13" width="41" bestFit="1" customWidth="1"/>
    <col min="14" max="14" width="5.85546875" bestFit="1" customWidth="1"/>
    <col min="15" max="15" width="11" bestFit="1" customWidth="1"/>
    <col min="16" max="16" width="6.28515625" bestFit="1" customWidth="1"/>
  </cols>
  <sheetData>
    <row r="1" spans="1:16" ht="18.75" customHeight="1" x14ac:dyDescent="0.2">
      <c r="A1" t="s">
        <v>303</v>
      </c>
      <c r="D1" t="s">
        <v>304</v>
      </c>
      <c r="K1" t="s">
        <v>305</v>
      </c>
    </row>
    <row r="2" spans="1:16" ht="15" customHeight="1" x14ac:dyDescent="0.2"/>
    <row r="3" spans="1:16" ht="15" customHeight="1" x14ac:dyDescent="0.2"/>
    <row r="4" spans="1:16" ht="15" customHeight="1" x14ac:dyDescent="0.2">
      <c r="B4" t="s">
        <v>307</v>
      </c>
      <c r="C4" t="s">
        <v>308</v>
      </c>
      <c r="D4" t="s">
        <v>1611</v>
      </c>
      <c r="E4" t="s">
        <v>1612</v>
      </c>
      <c r="F4" t="s">
        <v>311</v>
      </c>
      <c r="G4" t="s">
        <v>413</v>
      </c>
      <c r="H4" t="s">
        <v>414</v>
      </c>
      <c r="I4" t="s">
        <v>415</v>
      </c>
      <c r="J4" t="s">
        <v>416</v>
      </c>
      <c r="K4" t="s">
        <v>417</v>
      </c>
      <c r="L4" t="s">
        <v>9</v>
      </c>
      <c r="N4" t="s">
        <v>9</v>
      </c>
      <c r="O4" t="s">
        <v>315</v>
      </c>
      <c r="P4" t="s">
        <v>418</v>
      </c>
    </row>
    <row r="5" spans="1:16" x14ac:dyDescent="0.2">
      <c r="A5" t="str">
        <f t="shared" ref="A5:A36" si="0">CONCATENATE(B5,D5,E5)</f>
        <v>AffilateKate BraggePresent Arms</v>
      </c>
      <c r="B5" t="s">
        <v>1823</v>
      </c>
      <c r="C5">
        <v>1</v>
      </c>
      <c r="D5" t="s">
        <v>1737</v>
      </c>
      <c r="E5" t="s">
        <v>1736</v>
      </c>
      <c r="F5">
        <v>40.75</v>
      </c>
      <c r="G5" t="s">
        <v>317</v>
      </c>
      <c r="I5">
        <v>12</v>
      </c>
      <c r="K5">
        <v>52.75</v>
      </c>
      <c r="L5" t="s">
        <v>419</v>
      </c>
      <c r="N5">
        <v>1</v>
      </c>
      <c r="O5">
        <f t="shared" ref="O5:O6" si="1">IF(N5=1,7,IF(N5=2,6,IF(N5=3,5,IF(N5=4,4,IF(N5=5,3,IF(N5=6,2,IF(N5&gt;=6,1,0)))))))</f>
        <v>7</v>
      </c>
      <c r="P5">
        <v>105</v>
      </c>
    </row>
    <row r="6" spans="1:16" x14ac:dyDescent="0.2">
      <c r="A6" t="str">
        <f t="shared" si="0"/>
        <v>PC105Isabella Day SwainTeifi Valley Jumper</v>
      </c>
      <c r="B6" t="s">
        <v>15</v>
      </c>
      <c r="C6">
        <v>6</v>
      </c>
      <c r="D6" t="s">
        <v>1369</v>
      </c>
      <c r="E6" t="s">
        <v>1738</v>
      </c>
      <c r="F6">
        <v>35.5</v>
      </c>
      <c r="G6" t="s">
        <v>317</v>
      </c>
      <c r="I6" t="s">
        <v>317</v>
      </c>
      <c r="K6">
        <v>35.5</v>
      </c>
      <c r="L6" t="s">
        <v>419</v>
      </c>
      <c r="N6">
        <v>1</v>
      </c>
      <c r="O6">
        <f t="shared" si="1"/>
        <v>7</v>
      </c>
    </row>
    <row r="7" spans="1:16" x14ac:dyDescent="0.2">
      <c r="A7" t="str">
        <f t="shared" si="0"/>
        <v>PC105Daniel SuvaljkoSkippin Time</v>
      </c>
      <c r="B7" t="s">
        <v>15</v>
      </c>
      <c r="C7">
        <v>5</v>
      </c>
      <c r="D7" t="s">
        <v>1740</v>
      </c>
      <c r="E7" t="s">
        <v>1739</v>
      </c>
      <c r="F7">
        <v>40.25</v>
      </c>
      <c r="G7" t="s">
        <v>317</v>
      </c>
      <c r="I7">
        <v>9.6</v>
      </c>
      <c r="K7">
        <v>49.85</v>
      </c>
      <c r="L7" t="s">
        <v>422</v>
      </c>
      <c r="N7">
        <v>2</v>
      </c>
      <c r="O7">
        <f t="shared" ref="O7:O70" si="2">IF(N7=1,7,IF(N7=2,6,IF(N7=3,5,IF(N7=4,4,IF(N7=5,3,IF(N7=6,2,IF(N7&gt;=6,1,0)))))))</f>
        <v>6</v>
      </c>
    </row>
    <row r="8" spans="1:16" x14ac:dyDescent="0.2">
      <c r="A8" t="str">
        <f t="shared" si="0"/>
        <v>PC105Adelaide GibbsFoxley Diego</v>
      </c>
      <c r="B8" t="s">
        <v>15</v>
      </c>
      <c r="C8">
        <v>7</v>
      </c>
      <c r="D8" t="s">
        <v>20</v>
      </c>
      <c r="E8" t="s">
        <v>22</v>
      </c>
      <c r="F8">
        <v>30.5</v>
      </c>
      <c r="G8">
        <v>20</v>
      </c>
      <c r="I8">
        <v>8</v>
      </c>
      <c r="K8">
        <v>58.5</v>
      </c>
      <c r="L8" t="s">
        <v>424</v>
      </c>
      <c r="N8">
        <v>3</v>
      </c>
      <c r="O8">
        <f t="shared" si="2"/>
        <v>5</v>
      </c>
    </row>
    <row r="9" spans="1:16" x14ac:dyDescent="0.2">
      <c r="A9" t="str">
        <f t="shared" si="0"/>
        <v>AffiliateSamantha CookImperial Thunder</v>
      </c>
      <c r="B9" t="s">
        <v>1170</v>
      </c>
      <c r="C9">
        <v>10</v>
      </c>
      <c r="D9" t="s">
        <v>399</v>
      </c>
      <c r="E9" t="s">
        <v>410</v>
      </c>
      <c r="F9">
        <v>32.630000000000003</v>
      </c>
      <c r="G9" t="s">
        <v>317</v>
      </c>
      <c r="I9" t="s">
        <v>317</v>
      </c>
      <c r="K9">
        <v>32.630000000000003</v>
      </c>
      <c r="L9" t="s">
        <v>419</v>
      </c>
      <c r="N9">
        <v>1</v>
      </c>
      <c r="O9">
        <f t="shared" si="2"/>
        <v>7</v>
      </c>
      <c r="P9">
        <v>95</v>
      </c>
    </row>
    <row r="10" spans="1:16" x14ac:dyDescent="0.2">
      <c r="A10" t="str">
        <f t="shared" si="0"/>
        <v>AffiliateRebecca NairnKirby Park Irish Snow</v>
      </c>
      <c r="B10" t="s">
        <v>1170</v>
      </c>
      <c r="C10">
        <v>15</v>
      </c>
      <c r="D10" t="s">
        <v>475</v>
      </c>
      <c r="E10" t="s">
        <v>476</v>
      </c>
      <c r="F10">
        <v>31.84</v>
      </c>
      <c r="G10" t="s">
        <v>317</v>
      </c>
      <c r="I10">
        <v>4</v>
      </c>
      <c r="K10">
        <v>35.840000000000003</v>
      </c>
      <c r="L10" t="s">
        <v>422</v>
      </c>
      <c r="N10">
        <v>2</v>
      </c>
      <c r="O10">
        <f t="shared" si="2"/>
        <v>6</v>
      </c>
      <c r="P10">
        <v>95</v>
      </c>
    </row>
    <row r="11" spans="1:16" x14ac:dyDescent="0.2">
      <c r="A11" t="str">
        <f t="shared" si="0"/>
        <v>AffiliateAntoinette VincentHanover Park Lasting Impression</v>
      </c>
      <c r="B11" t="s">
        <v>1170</v>
      </c>
      <c r="C11">
        <v>12</v>
      </c>
      <c r="D11" t="s">
        <v>1436</v>
      </c>
      <c r="E11" t="s">
        <v>1741</v>
      </c>
      <c r="F11">
        <v>32.630000000000003</v>
      </c>
      <c r="G11" t="s">
        <v>317</v>
      </c>
      <c r="I11">
        <v>4</v>
      </c>
      <c r="K11">
        <v>36.630000000000003</v>
      </c>
      <c r="L11" t="s">
        <v>424</v>
      </c>
      <c r="N11">
        <v>3</v>
      </c>
      <c r="O11">
        <f t="shared" si="2"/>
        <v>5</v>
      </c>
      <c r="P11">
        <v>95</v>
      </c>
    </row>
    <row r="12" spans="1:16" x14ac:dyDescent="0.2">
      <c r="A12" t="str">
        <f t="shared" si="0"/>
        <v>AffiliateRebecca GordonParkiarrup Wrestful</v>
      </c>
      <c r="B12" t="s">
        <v>1170</v>
      </c>
      <c r="C12">
        <v>11</v>
      </c>
      <c r="D12" t="s">
        <v>1361</v>
      </c>
      <c r="E12" t="s">
        <v>1360</v>
      </c>
      <c r="F12">
        <v>32.369999999999997</v>
      </c>
      <c r="G12" t="s">
        <v>317</v>
      </c>
      <c r="I12">
        <v>11.2</v>
      </c>
      <c r="K12">
        <v>43.57</v>
      </c>
      <c r="L12" t="s">
        <v>426</v>
      </c>
      <c r="N12">
        <v>4</v>
      </c>
      <c r="O12">
        <f t="shared" si="2"/>
        <v>4</v>
      </c>
      <c r="P12">
        <v>95</v>
      </c>
    </row>
    <row r="13" spans="1:16" x14ac:dyDescent="0.2">
      <c r="A13" t="str">
        <f t="shared" si="0"/>
        <v>AffiliateAnita ThomsonMaradona Park Rockstar</v>
      </c>
      <c r="B13" t="s">
        <v>1170</v>
      </c>
      <c r="C13">
        <v>16</v>
      </c>
      <c r="D13" t="s">
        <v>1711</v>
      </c>
      <c r="E13" t="s">
        <v>1523</v>
      </c>
      <c r="F13">
        <v>40.26</v>
      </c>
      <c r="G13">
        <v>20</v>
      </c>
      <c r="I13" t="s">
        <v>317</v>
      </c>
      <c r="K13">
        <v>60.26</v>
      </c>
      <c r="L13" t="s">
        <v>430</v>
      </c>
      <c r="N13">
        <v>5</v>
      </c>
      <c r="O13">
        <f t="shared" si="2"/>
        <v>3</v>
      </c>
      <c r="P13">
        <v>95</v>
      </c>
    </row>
    <row r="14" spans="1:16" x14ac:dyDescent="0.2">
      <c r="A14" t="str">
        <f t="shared" si="0"/>
        <v>AffiliateSarah WyattCaballero San Rio</v>
      </c>
      <c r="B14" t="s">
        <v>1170</v>
      </c>
      <c r="C14">
        <v>14</v>
      </c>
      <c r="D14" t="s">
        <v>393</v>
      </c>
      <c r="E14" t="s">
        <v>394</v>
      </c>
      <c r="F14">
        <v>33.159999999999997</v>
      </c>
      <c r="G14" t="s">
        <v>328</v>
      </c>
      <c r="I14" t="s">
        <v>317</v>
      </c>
      <c r="M14" t="s">
        <v>1742</v>
      </c>
      <c r="N14">
        <v>0</v>
      </c>
      <c r="O14">
        <f t="shared" si="2"/>
        <v>0</v>
      </c>
      <c r="P14">
        <v>95</v>
      </c>
    </row>
    <row r="15" spans="1:16" x14ac:dyDescent="0.2">
      <c r="A15" t="str">
        <f t="shared" si="0"/>
        <v>AffiliateWendy BrophyPenrhys Secret Agent</v>
      </c>
      <c r="B15" t="s">
        <v>1170</v>
      </c>
      <c r="C15">
        <v>13</v>
      </c>
      <c r="D15" t="s">
        <v>1564</v>
      </c>
      <c r="E15" t="s">
        <v>1608</v>
      </c>
      <c r="F15">
        <v>34.74</v>
      </c>
      <c r="G15">
        <v>88</v>
      </c>
      <c r="I15" t="s">
        <v>328</v>
      </c>
      <c r="M15" t="s">
        <v>1743</v>
      </c>
      <c r="N15">
        <v>0</v>
      </c>
      <c r="O15">
        <f t="shared" si="2"/>
        <v>0</v>
      </c>
      <c r="P15">
        <v>95</v>
      </c>
    </row>
    <row r="16" spans="1:16" x14ac:dyDescent="0.2">
      <c r="A16" t="str">
        <f t="shared" si="0"/>
        <v>PC95Emmaleigh EvansColonel Gold Zipper</v>
      </c>
      <c r="B16" t="s">
        <v>41</v>
      </c>
      <c r="C16">
        <v>23</v>
      </c>
      <c r="D16" t="s">
        <v>445</v>
      </c>
      <c r="E16" t="s">
        <v>446</v>
      </c>
      <c r="F16">
        <v>31.84</v>
      </c>
      <c r="G16" t="s">
        <v>317</v>
      </c>
      <c r="I16" t="s">
        <v>317</v>
      </c>
      <c r="K16">
        <v>31.84</v>
      </c>
      <c r="L16" t="s">
        <v>419</v>
      </c>
      <c r="N16">
        <v>1</v>
      </c>
      <c r="O16">
        <f t="shared" si="2"/>
        <v>7</v>
      </c>
    </row>
    <row r="17" spans="1:16" x14ac:dyDescent="0.2">
      <c r="A17" t="str">
        <f t="shared" si="0"/>
        <v>PC95Emma WieseKrystelle Park Impressive</v>
      </c>
      <c r="B17" t="s">
        <v>41</v>
      </c>
      <c r="C17">
        <v>29</v>
      </c>
      <c r="D17" t="s">
        <v>47</v>
      </c>
      <c r="E17" t="s">
        <v>48</v>
      </c>
      <c r="F17">
        <v>34.47</v>
      </c>
      <c r="G17">
        <v>2</v>
      </c>
      <c r="I17" t="s">
        <v>317</v>
      </c>
      <c r="K17">
        <v>36.47</v>
      </c>
      <c r="L17" t="s">
        <v>422</v>
      </c>
      <c r="M17" t="s">
        <v>534</v>
      </c>
      <c r="N17">
        <v>2</v>
      </c>
      <c r="O17">
        <f t="shared" si="2"/>
        <v>6</v>
      </c>
    </row>
    <row r="18" spans="1:16" x14ac:dyDescent="0.2">
      <c r="A18" t="str">
        <f t="shared" si="0"/>
        <v>PC95Saijsh MitchellRingwould Cleopatra</v>
      </c>
      <c r="B18" t="s">
        <v>41</v>
      </c>
      <c r="C18">
        <v>21</v>
      </c>
      <c r="D18" t="s">
        <v>120</v>
      </c>
      <c r="E18" t="s">
        <v>1598</v>
      </c>
      <c r="F18">
        <v>33.42</v>
      </c>
      <c r="G18" t="s">
        <v>317</v>
      </c>
      <c r="I18">
        <v>4</v>
      </c>
      <c r="K18">
        <v>37.42</v>
      </c>
      <c r="L18" t="s">
        <v>424</v>
      </c>
      <c r="N18">
        <v>3</v>
      </c>
      <c r="O18">
        <f t="shared" si="2"/>
        <v>5</v>
      </c>
    </row>
    <row r="19" spans="1:16" x14ac:dyDescent="0.2">
      <c r="A19" t="str">
        <f t="shared" si="0"/>
        <v>PC95Aaron SuvaljkoGlen Hardey Omega Cloud</v>
      </c>
      <c r="B19" s="3" t="s">
        <v>41</v>
      </c>
      <c r="C19">
        <v>22</v>
      </c>
      <c r="D19" t="s">
        <v>1227</v>
      </c>
      <c r="E19" t="s">
        <v>1334</v>
      </c>
      <c r="F19">
        <v>33.68</v>
      </c>
      <c r="G19" t="s">
        <v>317</v>
      </c>
      <c r="I19">
        <v>4</v>
      </c>
      <c r="K19">
        <v>37.68</v>
      </c>
      <c r="L19" t="s">
        <v>426</v>
      </c>
      <c r="N19">
        <v>4</v>
      </c>
      <c r="O19">
        <f t="shared" si="2"/>
        <v>4</v>
      </c>
    </row>
    <row r="20" spans="1:16" x14ac:dyDescent="0.2">
      <c r="A20" t="str">
        <f t="shared" si="0"/>
        <v>PC95Tory Ko-PeterneljCavallo Pazzo</v>
      </c>
      <c r="B20" s="3" t="s">
        <v>41</v>
      </c>
      <c r="C20">
        <v>31</v>
      </c>
      <c r="D20" t="s">
        <v>49</v>
      </c>
      <c r="E20" t="s">
        <v>50</v>
      </c>
      <c r="F20">
        <v>38.159999999999997</v>
      </c>
      <c r="G20" t="s">
        <v>317</v>
      </c>
      <c r="I20" t="s">
        <v>317</v>
      </c>
      <c r="K20">
        <v>38.159999999999997</v>
      </c>
      <c r="L20" t="s">
        <v>430</v>
      </c>
      <c r="N20">
        <v>5</v>
      </c>
      <c r="O20">
        <f t="shared" si="2"/>
        <v>3</v>
      </c>
    </row>
    <row r="21" spans="1:16" x14ac:dyDescent="0.2">
      <c r="A21" t="str">
        <f t="shared" si="0"/>
        <v>PC95Takara SmythBarrabadeen Woodstock</v>
      </c>
      <c r="B21" t="s">
        <v>41</v>
      </c>
      <c r="C21">
        <v>27</v>
      </c>
      <c r="D21" t="s">
        <v>198</v>
      </c>
      <c r="E21" t="s">
        <v>1432</v>
      </c>
      <c r="F21">
        <v>37.369999999999997</v>
      </c>
      <c r="G21">
        <v>0.8</v>
      </c>
      <c r="I21" t="s">
        <v>317</v>
      </c>
      <c r="K21">
        <v>38.17</v>
      </c>
      <c r="L21" t="s">
        <v>431</v>
      </c>
      <c r="M21" t="s">
        <v>1744</v>
      </c>
      <c r="N21">
        <v>6</v>
      </c>
      <c r="O21">
        <f t="shared" si="2"/>
        <v>2</v>
      </c>
    </row>
    <row r="22" spans="1:16" x14ac:dyDescent="0.2">
      <c r="A22" t="str">
        <f t="shared" si="0"/>
        <v>PC95Sharney VenrooyMellanda Touch Of Class</v>
      </c>
      <c r="B22" t="s">
        <v>41</v>
      </c>
      <c r="C22">
        <v>26</v>
      </c>
      <c r="D22" t="s">
        <v>377</v>
      </c>
      <c r="E22" t="s">
        <v>1745</v>
      </c>
      <c r="F22">
        <v>36.840000000000003</v>
      </c>
      <c r="G22" t="s">
        <v>317</v>
      </c>
      <c r="I22">
        <v>4</v>
      </c>
      <c r="K22">
        <v>40.840000000000003</v>
      </c>
      <c r="L22" t="s">
        <v>434</v>
      </c>
      <c r="N22">
        <v>7</v>
      </c>
      <c r="O22">
        <f t="shared" si="2"/>
        <v>1</v>
      </c>
    </row>
    <row r="23" spans="1:16" x14ac:dyDescent="0.2">
      <c r="A23" t="str">
        <f t="shared" si="0"/>
        <v>PC95Bronte ClelandEllison Park Peter Pan</v>
      </c>
      <c r="B23" t="s">
        <v>41</v>
      </c>
      <c r="C23">
        <v>30</v>
      </c>
      <c r="D23" t="s">
        <v>53</v>
      </c>
      <c r="E23" t="s">
        <v>1733</v>
      </c>
      <c r="F23">
        <v>33.42</v>
      </c>
      <c r="G23" t="s">
        <v>317</v>
      </c>
      <c r="I23">
        <v>8.4</v>
      </c>
      <c r="K23">
        <v>41.82</v>
      </c>
      <c r="L23" t="s">
        <v>437</v>
      </c>
      <c r="N23">
        <v>8</v>
      </c>
      <c r="O23">
        <f t="shared" si="2"/>
        <v>1</v>
      </c>
    </row>
    <row r="24" spans="1:16" x14ac:dyDescent="0.2">
      <c r="A24" t="str">
        <f t="shared" si="0"/>
        <v>PC95Ellen HughesReal Steel</v>
      </c>
      <c r="B24" t="s">
        <v>41</v>
      </c>
      <c r="C24">
        <v>25</v>
      </c>
      <c r="D24" t="s">
        <v>57</v>
      </c>
      <c r="E24" t="s">
        <v>58</v>
      </c>
      <c r="F24">
        <v>31.84</v>
      </c>
      <c r="G24" t="s">
        <v>317</v>
      </c>
      <c r="I24">
        <v>12</v>
      </c>
      <c r="K24">
        <v>43.84</v>
      </c>
      <c r="L24" t="s">
        <v>438</v>
      </c>
      <c r="N24">
        <v>9</v>
      </c>
      <c r="O24">
        <f t="shared" si="2"/>
        <v>1</v>
      </c>
    </row>
    <row r="25" spans="1:16" x14ac:dyDescent="0.2">
      <c r="A25" t="str">
        <f t="shared" si="0"/>
        <v>PC95Caitlin PritchardAll Black Style</v>
      </c>
      <c r="B25" t="s">
        <v>41</v>
      </c>
      <c r="C25">
        <v>24</v>
      </c>
      <c r="D25" t="s">
        <v>347</v>
      </c>
      <c r="E25" t="s">
        <v>1746</v>
      </c>
      <c r="F25">
        <v>40</v>
      </c>
      <c r="G25" t="s">
        <v>317</v>
      </c>
      <c r="I25">
        <v>4</v>
      </c>
      <c r="K25">
        <v>44</v>
      </c>
      <c r="L25" t="s">
        <v>441</v>
      </c>
      <c r="N25">
        <v>10</v>
      </c>
      <c r="O25">
        <f t="shared" si="2"/>
        <v>1</v>
      </c>
    </row>
    <row r="26" spans="1:16" x14ac:dyDescent="0.2">
      <c r="A26" t="str">
        <f t="shared" si="0"/>
        <v>PC95Danee BairstowShaken Not Stirred</v>
      </c>
      <c r="B26" t="s">
        <v>41</v>
      </c>
      <c r="C26">
        <v>32</v>
      </c>
      <c r="D26" t="s">
        <v>369</v>
      </c>
      <c r="E26" t="s">
        <v>370</v>
      </c>
      <c r="F26">
        <v>36.049999999999997</v>
      </c>
      <c r="G26">
        <v>20</v>
      </c>
      <c r="I26" t="s">
        <v>317</v>
      </c>
      <c r="K26">
        <v>56.05</v>
      </c>
      <c r="L26" t="s">
        <v>444</v>
      </c>
      <c r="N26">
        <v>11</v>
      </c>
      <c r="O26">
        <f t="shared" si="2"/>
        <v>1</v>
      </c>
    </row>
    <row r="27" spans="1:16" x14ac:dyDescent="0.2">
      <c r="A27" t="str">
        <f t="shared" si="0"/>
        <v>PC95Josephine SkerrittLexdymondo</v>
      </c>
      <c r="B27" t="s">
        <v>41</v>
      </c>
      <c r="C27">
        <v>20</v>
      </c>
      <c r="D27" t="s">
        <v>1748</v>
      </c>
      <c r="E27" t="s">
        <v>1747</v>
      </c>
      <c r="F27">
        <v>34.47</v>
      </c>
      <c r="G27">
        <v>8.8000000000000007</v>
      </c>
      <c r="I27">
        <v>14.4</v>
      </c>
      <c r="K27">
        <v>57.67</v>
      </c>
      <c r="L27" t="s">
        <v>447</v>
      </c>
      <c r="N27">
        <v>12</v>
      </c>
      <c r="O27">
        <f t="shared" si="2"/>
        <v>1</v>
      </c>
    </row>
    <row r="28" spans="1:16" x14ac:dyDescent="0.2">
      <c r="A28" t="str">
        <f t="shared" si="0"/>
        <v>PC95Bill WieseThree Votes</v>
      </c>
      <c r="B28" t="s">
        <v>41</v>
      </c>
      <c r="C28">
        <v>33</v>
      </c>
      <c r="D28" t="s">
        <v>78</v>
      </c>
      <c r="E28" t="s">
        <v>79</v>
      </c>
      <c r="F28">
        <v>40.53</v>
      </c>
      <c r="G28">
        <v>8</v>
      </c>
      <c r="I28">
        <v>12</v>
      </c>
      <c r="K28">
        <v>60.53</v>
      </c>
      <c r="L28" t="s">
        <v>536</v>
      </c>
      <c r="M28" t="s">
        <v>425</v>
      </c>
      <c r="N28">
        <v>13</v>
      </c>
      <c r="O28">
        <f t="shared" si="2"/>
        <v>1</v>
      </c>
    </row>
    <row r="29" spans="1:16" x14ac:dyDescent="0.2">
      <c r="A29" t="str">
        <f t="shared" si="0"/>
        <v>AffiliateAmy KennedyGoandcullect</v>
      </c>
      <c r="B29" t="s">
        <v>1170</v>
      </c>
      <c r="C29">
        <v>42</v>
      </c>
      <c r="D29" t="s">
        <v>345</v>
      </c>
      <c r="E29" t="s">
        <v>346</v>
      </c>
      <c r="F29">
        <v>34.06</v>
      </c>
      <c r="G29" t="s">
        <v>317</v>
      </c>
      <c r="I29" t="s">
        <v>317</v>
      </c>
      <c r="K29">
        <v>34.06</v>
      </c>
      <c r="L29" t="s">
        <v>419</v>
      </c>
      <c r="N29">
        <v>1</v>
      </c>
      <c r="O29">
        <f t="shared" si="2"/>
        <v>7</v>
      </c>
      <c r="P29">
        <v>80</v>
      </c>
    </row>
    <row r="30" spans="1:16" x14ac:dyDescent="0.2">
      <c r="A30" t="str">
        <f t="shared" si="0"/>
        <v>AffiliateGeorgia SharpeAph Donatello</v>
      </c>
      <c r="B30" t="s">
        <v>1170</v>
      </c>
      <c r="C30">
        <v>36</v>
      </c>
      <c r="D30" t="s">
        <v>573</v>
      </c>
      <c r="E30" t="s">
        <v>1749</v>
      </c>
      <c r="F30">
        <v>36.25</v>
      </c>
      <c r="G30" t="s">
        <v>317</v>
      </c>
      <c r="I30">
        <v>1.2</v>
      </c>
      <c r="K30">
        <v>37.450000000000003</v>
      </c>
      <c r="L30" t="s">
        <v>422</v>
      </c>
      <c r="N30">
        <v>2</v>
      </c>
      <c r="O30">
        <f t="shared" si="2"/>
        <v>6</v>
      </c>
      <c r="P30">
        <v>80</v>
      </c>
    </row>
    <row r="31" spans="1:16" x14ac:dyDescent="0.2">
      <c r="A31" t="str">
        <f t="shared" si="0"/>
        <v>AffiliateStacey DoddCushavon Diamonds And Jewels</v>
      </c>
      <c r="B31" t="s">
        <v>1170</v>
      </c>
      <c r="C31">
        <v>40</v>
      </c>
      <c r="D31" t="s">
        <v>1751</v>
      </c>
      <c r="E31" t="s">
        <v>1750</v>
      </c>
      <c r="F31">
        <v>34.06</v>
      </c>
      <c r="G31">
        <v>6.4</v>
      </c>
      <c r="I31">
        <v>4.8</v>
      </c>
      <c r="K31">
        <v>45.26</v>
      </c>
      <c r="L31" t="s">
        <v>424</v>
      </c>
      <c r="N31">
        <v>3</v>
      </c>
      <c r="O31">
        <f t="shared" si="2"/>
        <v>5</v>
      </c>
      <c r="P31">
        <v>80</v>
      </c>
    </row>
    <row r="32" spans="1:16" x14ac:dyDescent="0.2">
      <c r="A32" t="str">
        <f t="shared" si="0"/>
        <v>AffiliateDan FosterMoselands Hillman</v>
      </c>
      <c r="B32" t="s">
        <v>1170</v>
      </c>
      <c r="C32">
        <v>38</v>
      </c>
      <c r="D32" t="s">
        <v>1245</v>
      </c>
      <c r="E32" t="s">
        <v>1244</v>
      </c>
      <c r="F32">
        <v>36.880000000000003</v>
      </c>
      <c r="G32">
        <v>20.8</v>
      </c>
      <c r="I32">
        <v>2.8</v>
      </c>
      <c r="K32">
        <v>60.48</v>
      </c>
      <c r="L32" t="s">
        <v>426</v>
      </c>
      <c r="N32">
        <v>4</v>
      </c>
      <c r="O32">
        <f t="shared" si="2"/>
        <v>4</v>
      </c>
      <c r="P32">
        <v>80</v>
      </c>
    </row>
    <row r="33" spans="1:16" x14ac:dyDescent="0.2">
      <c r="A33" t="str">
        <f t="shared" si="0"/>
        <v>AffiliateRebecca GordonApplewood Tia Maria</v>
      </c>
      <c r="B33" t="s">
        <v>1170</v>
      </c>
      <c r="C33">
        <v>43</v>
      </c>
      <c r="D33" t="s">
        <v>1361</v>
      </c>
      <c r="E33" t="s">
        <v>1384</v>
      </c>
      <c r="F33">
        <v>48.44</v>
      </c>
      <c r="G33">
        <v>2.4</v>
      </c>
      <c r="I33">
        <v>12</v>
      </c>
      <c r="K33">
        <v>62.84</v>
      </c>
      <c r="L33" t="s">
        <v>430</v>
      </c>
      <c r="N33">
        <v>5</v>
      </c>
      <c r="O33">
        <f t="shared" si="2"/>
        <v>3</v>
      </c>
      <c r="P33">
        <v>80</v>
      </c>
    </row>
    <row r="34" spans="1:16" x14ac:dyDescent="0.2">
      <c r="A34" t="str">
        <f t="shared" si="0"/>
        <v>AffiliateJoanne StokesLittle Geoffery</v>
      </c>
      <c r="B34" t="s">
        <v>1170</v>
      </c>
      <c r="C34">
        <v>41</v>
      </c>
      <c r="D34" t="s">
        <v>1753</v>
      </c>
      <c r="E34" t="s">
        <v>1752</v>
      </c>
      <c r="F34">
        <v>35.94</v>
      </c>
      <c r="I34">
        <v>14</v>
      </c>
      <c r="M34" t="s">
        <v>870</v>
      </c>
      <c r="N34">
        <v>0</v>
      </c>
      <c r="O34">
        <f t="shared" si="2"/>
        <v>0</v>
      </c>
      <c r="P34">
        <v>80</v>
      </c>
    </row>
    <row r="35" spans="1:16" x14ac:dyDescent="0.2">
      <c r="A35" t="str">
        <f t="shared" si="0"/>
        <v>AffiliateLibby TaylorObie</v>
      </c>
      <c r="B35" t="s">
        <v>1170</v>
      </c>
      <c r="C35">
        <v>37</v>
      </c>
      <c r="D35" t="s">
        <v>1755</v>
      </c>
      <c r="E35" t="s">
        <v>1754</v>
      </c>
      <c r="F35">
        <v>33.44</v>
      </c>
      <c r="G35" t="s">
        <v>328</v>
      </c>
      <c r="I35">
        <v>24</v>
      </c>
      <c r="M35" t="s">
        <v>1756</v>
      </c>
      <c r="N35">
        <v>0</v>
      </c>
      <c r="O35">
        <f t="shared" si="2"/>
        <v>0</v>
      </c>
      <c r="P35">
        <v>80</v>
      </c>
    </row>
    <row r="36" spans="1:16" x14ac:dyDescent="0.2">
      <c r="A36" t="str">
        <f t="shared" si="0"/>
        <v>AffiliateTara SullivanEmerald Sands</v>
      </c>
      <c r="B36" t="s">
        <v>1170</v>
      </c>
      <c r="C36">
        <v>35</v>
      </c>
      <c r="D36" t="s">
        <v>1758</v>
      </c>
      <c r="E36" t="s">
        <v>1757</v>
      </c>
      <c r="F36">
        <v>45.62</v>
      </c>
      <c r="G36" t="s">
        <v>328</v>
      </c>
      <c r="I36">
        <v>8.8000000000000007</v>
      </c>
      <c r="M36" t="s">
        <v>1759</v>
      </c>
      <c r="N36">
        <v>0</v>
      </c>
      <c r="O36">
        <f t="shared" si="2"/>
        <v>0</v>
      </c>
      <c r="P36">
        <v>80</v>
      </c>
    </row>
    <row r="37" spans="1:16" x14ac:dyDescent="0.2">
      <c r="A37" t="str">
        <f t="shared" ref="A37:A68" si="3">CONCATENATE(B37,D37,E37)</f>
        <v>AffiliateBrooke KauShe’S All Sass</v>
      </c>
      <c r="B37" t="s">
        <v>1170</v>
      </c>
      <c r="C37">
        <v>39</v>
      </c>
      <c r="D37" t="s">
        <v>1760</v>
      </c>
      <c r="E37" t="s">
        <v>1825</v>
      </c>
      <c r="F37">
        <v>43.12</v>
      </c>
      <c r="G37">
        <v>66.400000000000006</v>
      </c>
      <c r="I37" t="s">
        <v>328</v>
      </c>
      <c r="M37" t="s">
        <v>593</v>
      </c>
      <c r="N37">
        <v>0</v>
      </c>
      <c r="O37">
        <f t="shared" si="2"/>
        <v>0</v>
      </c>
      <c r="P37">
        <v>80</v>
      </c>
    </row>
    <row r="38" spans="1:16" x14ac:dyDescent="0.2">
      <c r="A38" t="str">
        <f t="shared" si="3"/>
        <v>PC80Malory ClarsonTiaja Park Elegance</v>
      </c>
      <c r="B38" t="s">
        <v>75</v>
      </c>
      <c r="C38">
        <v>46</v>
      </c>
      <c r="D38" t="s">
        <v>114</v>
      </c>
      <c r="E38" t="s">
        <v>115</v>
      </c>
      <c r="F38">
        <v>30</v>
      </c>
      <c r="G38" t="s">
        <v>317</v>
      </c>
      <c r="I38">
        <v>0.4</v>
      </c>
      <c r="K38">
        <v>30.4</v>
      </c>
      <c r="L38" t="s">
        <v>419</v>
      </c>
      <c r="N38">
        <v>1</v>
      </c>
      <c r="O38">
        <f t="shared" si="2"/>
        <v>7</v>
      </c>
    </row>
    <row r="39" spans="1:16" x14ac:dyDescent="0.2">
      <c r="A39" t="str">
        <f t="shared" si="3"/>
        <v>PC80Asha WiegeleTullows Dark Prince</v>
      </c>
      <c r="B39" t="s">
        <v>75</v>
      </c>
      <c r="C39">
        <v>55</v>
      </c>
      <c r="D39" t="s">
        <v>320</v>
      </c>
      <c r="E39" t="s">
        <v>360</v>
      </c>
      <c r="F39">
        <v>32.19</v>
      </c>
      <c r="G39" t="s">
        <v>317</v>
      </c>
      <c r="I39" t="s">
        <v>317</v>
      </c>
      <c r="K39">
        <v>32.19</v>
      </c>
      <c r="L39" t="s">
        <v>422</v>
      </c>
      <c r="N39">
        <v>2</v>
      </c>
      <c r="O39">
        <f t="shared" si="2"/>
        <v>6</v>
      </c>
    </row>
    <row r="40" spans="1:16" x14ac:dyDescent="0.2">
      <c r="A40" t="str">
        <f t="shared" si="3"/>
        <v>PC80Isabella Day SwainCanterbury Robinson</v>
      </c>
      <c r="B40" t="s">
        <v>75</v>
      </c>
      <c r="C40">
        <v>58</v>
      </c>
      <c r="D40" t="s">
        <v>1369</v>
      </c>
      <c r="E40" t="s">
        <v>1637</v>
      </c>
      <c r="F40">
        <v>37.81</v>
      </c>
      <c r="G40">
        <v>0.4</v>
      </c>
      <c r="I40" t="s">
        <v>317</v>
      </c>
      <c r="K40">
        <v>38.21</v>
      </c>
      <c r="L40" t="s">
        <v>424</v>
      </c>
      <c r="N40">
        <v>3</v>
      </c>
      <c r="O40">
        <f t="shared" si="2"/>
        <v>5</v>
      </c>
    </row>
    <row r="41" spans="1:16" x14ac:dyDescent="0.2">
      <c r="A41" t="str">
        <f t="shared" si="3"/>
        <v>PC80Sian SmithCarisbrook Happy Daze</v>
      </c>
      <c r="B41" t="s">
        <v>75</v>
      </c>
      <c r="C41">
        <v>52</v>
      </c>
      <c r="D41" t="s">
        <v>125</v>
      </c>
      <c r="E41" t="s">
        <v>126</v>
      </c>
      <c r="F41">
        <v>37.81</v>
      </c>
      <c r="G41" t="s">
        <v>317</v>
      </c>
      <c r="I41">
        <v>0.8</v>
      </c>
      <c r="K41">
        <v>38.61</v>
      </c>
      <c r="L41" t="s">
        <v>426</v>
      </c>
      <c r="N41">
        <v>4</v>
      </c>
      <c r="O41">
        <f t="shared" si="2"/>
        <v>4</v>
      </c>
    </row>
    <row r="42" spans="1:16" x14ac:dyDescent="0.2">
      <c r="A42" t="str">
        <f t="shared" si="3"/>
        <v>PC80Aoife Coveney-BrowneWarrekyl Court Jester</v>
      </c>
      <c r="B42" t="s">
        <v>75</v>
      </c>
      <c r="C42">
        <v>59</v>
      </c>
      <c r="D42" t="s">
        <v>92</v>
      </c>
      <c r="E42" t="s">
        <v>93</v>
      </c>
      <c r="F42">
        <v>35.619999999999997</v>
      </c>
      <c r="G42" t="s">
        <v>317</v>
      </c>
      <c r="I42">
        <v>4</v>
      </c>
      <c r="K42">
        <v>39.619999999999997</v>
      </c>
      <c r="L42" t="s">
        <v>430</v>
      </c>
      <c r="N42">
        <v>5</v>
      </c>
      <c r="O42">
        <f t="shared" si="2"/>
        <v>3</v>
      </c>
    </row>
    <row r="43" spans="1:16" x14ac:dyDescent="0.2">
      <c r="A43" t="str">
        <f t="shared" si="3"/>
        <v>PC80Isabelle MillerLocke Lamora</v>
      </c>
      <c r="B43" t="s">
        <v>75</v>
      </c>
      <c r="C43">
        <v>53</v>
      </c>
      <c r="D43" t="s">
        <v>187</v>
      </c>
      <c r="E43" t="s">
        <v>528</v>
      </c>
      <c r="F43">
        <v>32.5</v>
      </c>
      <c r="G43">
        <v>5.6</v>
      </c>
      <c r="I43">
        <v>4.8</v>
      </c>
      <c r="K43">
        <v>42.9</v>
      </c>
      <c r="L43" t="s">
        <v>431</v>
      </c>
      <c r="N43">
        <v>6</v>
      </c>
      <c r="O43">
        <f t="shared" si="2"/>
        <v>2</v>
      </c>
    </row>
    <row r="44" spans="1:16" x14ac:dyDescent="0.2">
      <c r="A44" t="str">
        <f t="shared" si="3"/>
        <v>PC80Tara HardingParkiarrup Salvatore</v>
      </c>
      <c r="B44" t="s">
        <v>75</v>
      </c>
      <c r="C44">
        <v>57</v>
      </c>
      <c r="D44" t="s">
        <v>1351</v>
      </c>
      <c r="E44" t="s">
        <v>1761</v>
      </c>
      <c r="F44">
        <v>43.12</v>
      </c>
      <c r="G44" t="s">
        <v>317</v>
      </c>
      <c r="I44" t="s">
        <v>317</v>
      </c>
      <c r="K44">
        <v>43.12</v>
      </c>
      <c r="L44" t="s">
        <v>434</v>
      </c>
      <c r="N44">
        <v>7</v>
      </c>
      <c r="O44">
        <f t="shared" si="2"/>
        <v>1</v>
      </c>
    </row>
    <row r="45" spans="1:16" x14ac:dyDescent="0.2">
      <c r="A45" t="str">
        <f t="shared" si="3"/>
        <v>PC80Tealah HawkeFalcons Temptation</v>
      </c>
      <c r="B45" t="s">
        <v>75</v>
      </c>
      <c r="C45">
        <v>51</v>
      </c>
      <c r="D45" t="s">
        <v>1763</v>
      </c>
      <c r="E45" t="s">
        <v>1762</v>
      </c>
      <c r="F45">
        <v>36.56</v>
      </c>
      <c r="G45" t="s">
        <v>317</v>
      </c>
      <c r="I45">
        <v>8</v>
      </c>
      <c r="K45">
        <v>44.56</v>
      </c>
      <c r="L45" t="s">
        <v>437</v>
      </c>
      <c r="N45">
        <v>8</v>
      </c>
      <c r="O45">
        <f t="shared" si="2"/>
        <v>1</v>
      </c>
    </row>
    <row r="46" spans="1:16" x14ac:dyDescent="0.2">
      <c r="A46" t="str">
        <f t="shared" si="3"/>
        <v>PC80Georgia VaughanForgotten Fanta-See</v>
      </c>
      <c r="B46" t="s">
        <v>75</v>
      </c>
      <c r="C46">
        <v>48</v>
      </c>
      <c r="D46" t="s">
        <v>139</v>
      </c>
      <c r="E46" t="s">
        <v>527</v>
      </c>
      <c r="F46">
        <v>40.31</v>
      </c>
      <c r="G46" t="s">
        <v>317</v>
      </c>
      <c r="I46">
        <v>16</v>
      </c>
      <c r="K46">
        <v>56.31</v>
      </c>
      <c r="L46" t="s">
        <v>438</v>
      </c>
      <c r="N46">
        <v>9</v>
      </c>
      <c r="O46">
        <f t="shared" si="2"/>
        <v>1</v>
      </c>
    </row>
    <row r="47" spans="1:16" x14ac:dyDescent="0.2">
      <c r="A47" t="str">
        <f t="shared" si="3"/>
        <v>PC80Julia KershawMarglyn Con Brio</v>
      </c>
      <c r="B47" t="s">
        <v>75</v>
      </c>
      <c r="C47">
        <v>54</v>
      </c>
      <c r="D47" t="s">
        <v>1371</v>
      </c>
      <c r="E47" t="s">
        <v>1370</v>
      </c>
      <c r="F47">
        <v>34.380000000000003</v>
      </c>
      <c r="G47">
        <v>20.8</v>
      </c>
      <c r="I47">
        <v>8</v>
      </c>
      <c r="K47">
        <v>63.18</v>
      </c>
      <c r="L47" t="s">
        <v>441</v>
      </c>
      <c r="N47">
        <v>10</v>
      </c>
      <c r="O47">
        <f t="shared" si="2"/>
        <v>1</v>
      </c>
    </row>
    <row r="48" spans="1:16" x14ac:dyDescent="0.2">
      <c r="A48" t="str">
        <f t="shared" si="3"/>
        <v>PC80Ashley PodolskiDakota</v>
      </c>
      <c r="B48" t="s">
        <v>75</v>
      </c>
      <c r="C48">
        <v>50</v>
      </c>
      <c r="D48" t="s">
        <v>364</v>
      </c>
      <c r="E48" t="s">
        <v>365</v>
      </c>
      <c r="F48">
        <v>32.19</v>
      </c>
      <c r="G48">
        <v>46.4</v>
      </c>
      <c r="I48" t="s">
        <v>317</v>
      </c>
      <c r="K48">
        <v>78.59</v>
      </c>
      <c r="L48" t="s">
        <v>444</v>
      </c>
      <c r="N48">
        <v>11</v>
      </c>
      <c r="O48">
        <f t="shared" si="2"/>
        <v>1</v>
      </c>
    </row>
    <row r="49" spans="1:16" x14ac:dyDescent="0.2">
      <c r="A49" t="str">
        <f t="shared" si="3"/>
        <v>PC80Claudia FeltonAnjara Park Titania</v>
      </c>
      <c r="B49" t="s">
        <v>75</v>
      </c>
      <c r="C49">
        <v>56</v>
      </c>
      <c r="D49" t="s">
        <v>888</v>
      </c>
      <c r="E49" t="s">
        <v>889</v>
      </c>
      <c r="F49">
        <v>39.69</v>
      </c>
      <c r="G49">
        <v>34.799999999999997</v>
      </c>
      <c r="I49">
        <v>14</v>
      </c>
      <c r="K49">
        <v>88.49</v>
      </c>
      <c r="L49" t="s">
        <v>447</v>
      </c>
      <c r="N49">
        <v>12</v>
      </c>
      <c r="O49">
        <f t="shared" si="2"/>
        <v>1</v>
      </c>
    </row>
    <row r="50" spans="1:16" x14ac:dyDescent="0.2">
      <c r="A50" t="str">
        <f t="shared" si="3"/>
        <v>PC80Joanne LangeJaspers Just So</v>
      </c>
      <c r="B50" t="s">
        <v>75</v>
      </c>
      <c r="C50">
        <v>47</v>
      </c>
      <c r="D50" t="s">
        <v>358</v>
      </c>
      <c r="E50" t="s">
        <v>1764</v>
      </c>
      <c r="F50">
        <v>43.12</v>
      </c>
      <c r="G50" t="s">
        <v>1209</v>
      </c>
      <c r="I50">
        <v>4</v>
      </c>
      <c r="M50" t="s">
        <v>1765</v>
      </c>
      <c r="N50">
        <v>0</v>
      </c>
      <c r="O50">
        <f t="shared" si="2"/>
        <v>0</v>
      </c>
    </row>
    <row r="51" spans="1:16" x14ac:dyDescent="0.2">
      <c r="A51" t="str">
        <f t="shared" si="3"/>
        <v>PC80Aaron SuvaljkoMrs Nortonknight</v>
      </c>
      <c r="B51" t="s">
        <v>75</v>
      </c>
      <c r="C51">
        <v>71</v>
      </c>
      <c r="D51" t="s">
        <v>1227</v>
      </c>
      <c r="E51" t="s">
        <v>1226</v>
      </c>
      <c r="F51">
        <v>25.62</v>
      </c>
      <c r="G51" t="s">
        <v>317</v>
      </c>
      <c r="I51" t="s">
        <v>317</v>
      </c>
      <c r="K51">
        <v>25.62</v>
      </c>
      <c r="L51" t="s">
        <v>419</v>
      </c>
      <c r="N51">
        <v>1</v>
      </c>
      <c r="O51">
        <f t="shared" si="2"/>
        <v>7</v>
      </c>
    </row>
    <row r="52" spans="1:16" x14ac:dyDescent="0.2">
      <c r="A52" t="str">
        <f t="shared" si="3"/>
        <v>PC80Ruby Anne RaeDiamond Dream Flying Spirit</v>
      </c>
      <c r="B52" t="s">
        <v>75</v>
      </c>
      <c r="C52">
        <v>68</v>
      </c>
      <c r="D52" t="s">
        <v>118</v>
      </c>
      <c r="E52" t="s">
        <v>119</v>
      </c>
      <c r="F52">
        <v>28.44</v>
      </c>
      <c r="G52" t="s">
        <v>317</v>
      </c>
      <c r="I52" t="s">
        <v>317</v>
      </c>
      <c r="K52">
        <v>28.44</v>
      </c>
      <c r="L52" t="s">
        <v>422</v>
      </c>
      <c r="N52">
        <v>2</v>
      </c>
      <c r="O52">
        <f t="shared" si="2"/>
        <v>6</v>
      </c>
    </row>
    <row r="53" spans="1:16" x14ac:dyDescent="0.2">
      <c r="A53" t="str">
        <f t="shared" si="3"/>
        <v>PC80Ben FellsmithRafiki Raglan</v>
      </c>
      <c r="B53" t="s">
        <v>75</v>
      </c>
      <c r="C53">
        <v>72</v>
      </c>
      <c r="D53" t="s">
        <v>1229</v>
      </c>
      <c r="E53" t="s">
        <v>1228</v>
      </c>
      <c r="F53">
        <v>35.31</v>
      </c>
      <c r="G53" t="s">
        <v>317</v>
      </c>
      <c r="I53" t="s">
        <v>317</v>
      </c>
      <c r="K53">
        <v>35.31</v>
      </c>
      <c r="L53" t="s">
        <v>424</v>
      </c>
      <c r="N53">
        <v>3</v>
      </c>
      <c r="O53">
        <f t="shared" si="2"/>
        <v>5</v>
      </c>
    </row>
    <row r="54" spans="1:16" x14ac:dyDescent="0.2">
      <c r="A54" t="str">
        <f t="shared" si="3"/>
        <v>PC80Saijsh MitchellLimehill Kochiece</v>
      </c>
      <c r="B54" t="s">
        <v>75</v>
      </c>
      <c r="C54">
        <v>69</v>
      </c>
      <c r="D54" t="s">
        <v>120</v>
      </c>
      <c r="E54" t="s">
        <v>1596</v>
      </c>
      <c r="F54">
        <v>30.94</v>
      </c>
      <c r="G54" t="s">
        <v>317</v>
      </c>
      <c r="I54">
        <v>8</v>
      </c>
      <c r="K54">
        <v>38.94</v>
      </c>
      <c r="L54" t="s">
        <v>426</v>
      </c>
      <c r="N54">
        <v>4</v>
      </c>
      <c r="O54">
        <f t="shared" si="2"/>
        <v>4</v>
      </c>
    </row>
    <row r="55" spans="1:16" x14ac:dyDescent="0.2">
      <c r="A55" t="str">
        <f t="shared" si="3"/>
        <v>PC80Keira OlsenTamblyn Park Shine</v>
      </c>
      <c r="B55" t="s">
        <v>75</v>
      </c>
      <c r="C55">
        <v>70</v>
      </c>
      <c r="D55" t="s">
        <v>106</v>
      </c>
      <c r="E55" t="s">
        <v>166</v>
      </c>
      <c r="F55">
        <v>35.94</v>
      </c>
      <c r="G55" t="s">
        <v>317</v>
      </c>
      <c r="I55">
        <v>5.2</v>
      </c>
      <c r="K55">
        <v>41.14</v>
      </c>
      <c r="L55" t="s">
        <v>430</v>
      </c>
      <c r="N55">
        <v>5</v>
      </c>
      <c r="O55">
        <f t="shared" si="2"/>
        <v>3</v>
      </c>
    </row>
    <row r="56" spans="1:16" x14ac:dyDescent="0.2">
      <c r="A56" t="str">
        <f t="shared" si="3"/>
        <v>PC80Annika StoneDamaspia Park Emily'S Gold</v>
      </c>
      <c r="B56" t="s">
        <v>75</v>
      </c>
      <c r="C56">
        <v>67</v>
      </c>
      <c r="D56" t="s">
        <v>1442</v>
      </c>
      <c r="E56" t="s">
        <v>1506</v>
      </c>
      <c r="F56">
        <v>41.56</v>
      </c>
      <c r="G56">
        <v>22</v>
      </c>
      <c r="I56">
        <v>4</v>
      </c>
      <c r="K56">
        <v>67.56</v>
      </c>
      <c r="L56" t="s">
        <v>431</v>
      </c>
      <c r="N56">
        <v>6</v>
      </c>
      <c r="O56">
        <f t="shared" si="2"/>
        <v>2</v>
      </c>
    </row>
    <row r="57" spans="1:16" x14ac:dyDescent="0.2">
      <c r="A57" t="str">
        <f t="shared" si="3"/>
        <v>PC80Felicity EricssonWattle Park Topaz</v>
      </c>
      <c r="B57" t="s">
        <v>75</v>
      </c>
      <c r="C57">
        <v>63</v>
      </c>
      <c r="D57" t="s">
        <v>373</v>
      </c>
      <c r="E57" t="s">
        <v>374</v>
      </c>
      <c r="F57">
        <v>36.880000000000003</v>
      </c>
      <c r="G57" t="s">
        <v>1209</v>
      </c>
      <c r="I57">
        <v>10.4</v>
      </c>
      <c r="M57" t="s">
        <v>1766</v>
      </c>
      <c r="N57">
        <v>0</v>
      </c>
      <c r="O57">
        <f t="shared" si="2"/>
        <v>0</v>
      </c>
    </row>
    <row r="58" spans="1:16" x14ac:dyDescent="0.2">
      <c r="A58" t="str">
        <f t="shared" si="3"/>
        <v>PC80Indie SmythLittle Big Man</v>
      </c>
      <c r="B58" t="s">
        <v>75</v>
      </c>
      <c r="C58">
        <v>62</v>
      </c>
      <c r="D58" t="s">
        <v>185</v>
      </c>
      <c r="E58" t="s">
        <v>186</v>
      </c>
      <c r="F58">
        <v>38.119999999999997</v>
      </c>
      <c r="G58" t="s">
        <v>328</v>
      </c>
      <c r="I58" t="s">
        <v>317</v>
      </c>
      <c r="M58" t="s">
        <v>1767</v>
      </c>
      <c r="N58">
        <v>0</v>
      </c>
      <c r="O58">
        <f t="shared" si="2"/>
        <v>0</v>
      </c>
    </row>
    <row r="59" spans="1:16" x14ac:dyDescent="0.2">
      <c r="A59" t="str">
        <f t="shared" si="3"/>
        <v>PC80Ameliah DolanSerenity Park Calais</v>
      </c>
      <c r="B59" t="s">
        <v>75</v>
      </c>
      <c r="C59">
        <v>66</v>
      </c>
      <c r="D59" t="s">
        <v>40</v>
      </c>
      <c r="E59" t="s">
        <v>134</v>
      </c>
      <c r="F59">
        <v>33.119999999999997</v>
      </c>
      <c r="G59" t="s">
        <v>328</v>
      </c>
      <c r="I59">
        <v>4.4000000000000004</v>
      </c>
      <c r="M59" t="s">
        <v>1759</v>
      </c>
      <c r="N59">
        <v>0</v>
      </c>
      <c r="O59">
        <f t="shared" si="2"/>
        <v>0</v>
      </c>
    </row>
    <row r="60" spans="1:16" x14ac:dyDescent="0.2">
      <c r="A60" t="str">
        <f t="shared" si="3"/>
        <v>AffiliateTiffany HorvathOff The Record</v>
      </c>
      <c r="B60" t="s">
        <v>1170</v>
      </c>
      <c r="C60">
        <v>80</v>
      </c>
      <c r="D60" t="s">
        <v>1315</v>
      </c>
      <c r="E60" t="s">
        <v>1314</v>
      </c>
      <c r="F60">
        <v>37.81</v>
      </c>
      <c r="G60" t="s">
        <v>317</v>
      </c>
      <c r="I60" t="s">
        <v>317</v>
      </c>
      <c r="K60">
        <v>37.81</v>
      </c>
      <c r="L60" t="s">
        <v>419</v>
      </c>
      <c r="N60">
        <v>1</v>
      </c>
      <c r="O60">
        <f t="shared" si="2"/>
        <v>7</v>
      </c>
      <c r="P60">
        <v>65</v>
      </c>
    </row>
    <row r="61" spans="1:16" x14ac:dyDescent="0.2">
      <c r="A61" t="str">
        <f t="shared" si="3"/>
        <v>AffiliateSkye PerryLyric Lane</v>
      </c>
      <c r="B61" t="s">
        <v>1170</v>
      </c>
      <c r="C61">
        <v>75</v>
      </c>
      <c r="D61" t="s">
        <v>1769</v>
      </c>
      <c r="E61" t="s">
        <v>1768</v>
      </c>
      <c r="F61">
        <v>27.5</v>
      </c>
      <c r="G61">
        <v>4.4000000000000004</v>
      </c>
      <c r="I61">
        <v>6.4</v>
      </c>
      <c r="K61">
        <v>38.299999999999997</v>
      </c>
      <c r="L61" t="s">
        <v>422</v>
      </c>
      <c r="N61">
        <v>2</v>
      </c>
      <c r="O61">
        <f t="shared" si="2"/>
        <v>6</v>
      </c>
      <c r="P61">
        <v>65</v>
      </c>
    </row>
    <row r="62" spans="1:16" x14ac:dyDescent="0.2">
      <c r="A62" t="str">
        <f t="shared" si="3"/>
        <v>AffiliateKeyara GuthrieEmpire Down</v>
      </c>
      <c r="B62" t="s">
        <v>1170</v>
      </c>
      <c r="C62">
        <v>76</v>
      </c>
      <c r="D62" t="s">
        <v>564</v>
      </c>
      <c r="E62" t="s">
        <v>107</v>
      </c>
      <c r="F62">
        <v>40</v>
      </c>
      <c r="G62" t="s">
        <v>317</v>
      </c>
      <c r="I62">
        <v>4</v>
      </c>
      <c r="K62">
        <v>44</v>
      </c>
      <c r="L62" t="s">
        <v>424</v>
      </c>
      <c r="N62">
        <v>3</v>
      </c>
      <c r="O62">
        <f t="shared" si="2"/>
        <v>5</v>
      </c>
      <c r="P62">
        <v>65</v>
      </c>
    </row>
    <row r="63" spans="1:16" x14ac:dyDescent="0.2">
      <c r="A63" t="str">
        <f t="shared" si="3"/>
        <v>AffiliateKaren CarterPretty M</v>
      </c>
      <c r="B63" t="s">
        <v>1170</v>
      </c>
      <c r="C63">
        <v>83</v>
      </c>
      <c r="D63" t="s">
        <v>1298</v>
      </c>
      <c r="E63" t="s">
        <v>1297</v>
      </c>
      <c r="F63">
        <v>37.19</v>
      </c>
      <c r="G63">
        <v>4.8</v>
      </c>
      <c r="I63">
        <v>4.4000000000000004</v>
      </c>
      <c r="K63">
        <v>46.39</v>
      </c>
      <c r="L63" t="s">
        <v>426</v>
      </c>
      <c r="N63">
        <v>4</v>
      </c>
      <c r="O63">
        <f t="shared" si="2"/>
        <v>4</v>
      </c>
      <c r="P63">
        <v>65</v>
      </c>
    </row>
    <row r="64" spans="1:16" x14ac:dyDescent="0.2">
      <c r="A64" t="str">
        <f t="shared" si="3"/>
        <v>AffiliateCaitlin RosenbergAllambie Park Vittori</v>
      </c>
      <c r="B64" t="s">
        <v>1170</v>
      </c>
      <c r="C64">
        <v>81</v>
      </c>
      <c r="D64" t="s">
        <v>1328</v>
      </c>
      <c r="E64" t="s">
        <v>1327</v>
      </c>
      <c r="F64">
        <v>30.31</v>
      </c>
      <c r="G64">
        <v>20</v>
      </c>
      <c r="I64" t="s">
        <v>317</v>
      </c>
      <c r="K64">
        <v>50.31</v>
      </c>
      <c r="L64" t="s">
        <v>430</v>
      </c>
      <c r="N64">
        <v>5</v>
      </c>
      <c r="O64">
        <f t="shared" si="2"/>
        <v>3</v>
      </c>
      <c r="P64">
        <v>65</v>
      </c>
    </row>
    <row r="65" spans="1:16" x14ac:dyDescent="0.2">
      <c r="A65" t="str">
        <f t="shared" si="3"/>
        <v>AffiliateTrudy GoldringAce</v>
      </c>
      <c r="B65" t="s">
        <v>1170</v>
      </c>
      <c r="C65">
        <v>82</v>
      </c>
      <c r="D65" t="s">
        <v>1462</v>
      </c>
      <c r="E65" t="s">
        <v>1470</v>
      </c>
      <c r="F65">
        <v>40.619999999999997</v>
      </c>
      <c r="G65">
        <v>20</v>
      </c>
      <c r="I65" t="s">
        <v>317</v>
      </c>
      <c r="K65">
        <v>60.62</v>
      </c>
      <c r="L65" t="s">
        <v>431</v>
      </c>
      <c r="N65">
        <v>6</v>
      </c>
      <c r="O65">
        <f t="shared" si="2"/>
        <v>2</v>
      </c>
      <c r="P65">
        <v>65</v>
      </c>
    </row>
    <row r="66" spans="1:16" x14ac:dyDescent="0.2">
      <c r="A66" t="str">
        <f t="shared" si="3"/>
        <v>AffiliateStorm RansomTaken By Surprise</v>
      </c>
      <c r="B66" t="s">
        <v>1170</v>
      </c>
      <c r="C66">
        <v>79</v>
      </c>
      <c r="D66" t="s">
        <v>1719</v>
      </c>
      <c r="E66" t="s">
        <v>1535</v>
      </c>
      <c r="F66">
        <v>37.19</v>
      </c>
      <c r="G66">
        <v>46.8</v>
      </c>
      <c r="I66" t="s">
        <v>317</v>
      </c>
      <c r="K66">
        <v>83.99</v>
      </c>
      <c r="L66" t="s">
        <v>434</v>
      </c>
      <c r="N66">
        <v>7</v>
      </c>
      <c r="O66">
        <f t="shared" si="2"/>
        <v>1</v>
      </c>
      <c r="P66">
        <v>65</v>
      </c>
    </row>
    <row r="67" spans="1:16" x14ac:dyDescent="0.2">
      <c r="A67" t="str">
        <f t="shared" si="3"/>
        <v>AffiliateErica HugginsSharky</v>
      </c>
      <c r="B67" t="s">
        <v>1170</v>
      </c>
      <c r="C67">
        <v>84</v>
      </c>
      <c r="D67" t="s">
        <v>1463</v>
      </c>
      <c r="E67" t="s">
        <v>1471</v>
      </c>
      <c r="F67">
        <v>36.25</v>
      </c>
      <c r="G67">
        <v>44.8</v>
      </c>
      <c r="I67">
        <v>3.6</v>
      </c>
      <c r="K67">
        <v>84.65</v>
      </c>
      <c r="L67" t="s">
        <v>437</v>
      </c>
      <c r="N67">
        <v>8</v>
      </c>
      <c r="O67">
        <f t="shared" si="2"/>
        <v>1</v>
      </c>
      <c r="P67">
        <v>65</v>
      </c>
    </row>
    <row r="68" spans="1:16" x14ac:dyDescent="0.2">
      <c r="A68" t="str">
        <f t="shared" si="3"/>
        <v>AffiliateLorna SuttonFrog Legs</v>
      </c>
      <c r="B68" t="s">
        <v>1170</v>
      </c>
      <c r="C68">
        <v>78</v>
      </c>
      <c r="D68" t="s">
        <v>1771</v>
      </c>
      <c r="E68" t="s">
        <v>1770</v>
      </c>
      <c r="F68">
        <v>40.619999999999997</v>
      </c>
      <c r="G68" t="s">
        <v>328</v>
      </c>
      <c r="I68" t="s">
        <v>317</v>
      </c>
      <c r="M68" t="s">
        <v>1296</v>
      </c>
      <c r="N68">
        <v>0</v>
      </c>
      <c r="O68">
        <f t="shared" si="2"/>
        <v>0</v>
      </c>
      <c r="P68">
        <v>65</v>
      </c>
    </row>
    <row r="69" spans="1:16" x14ac:dyDescent="0.2">
      <c r="A69" t="str">
        <f t="shared" ref="A69:A100" si="4">CONCATENATE(B69,D69,E69)</f>
        <v>PC65Katelin FantuzBrynderlee Eclipse</v>
      </c>
      <c r="B69" t="s">
        <v>138</v>
      </c>
      <c r="C69">
        <v>89</v>
      </c>
      <c r="D69" t="s">
        <v>1773</v>
      </c>
      <c r="E69" t="s">
        <v>1772</v>
      </c>
      <c r="F69">
        <v>30.62</v>
      </c>
      <c r="G69" t="s">
        <v>317</v>
      </c>
      <c r="I69" t="s">
        <v>317</v>
      </c>
      <c r="K69">
        <v>30.62</v>
      </c>
      <c r="L69" t="s">
        <v>419</v>
      </c>
      <c r="N69">
        <v>1</v>
      </c>
      <c r="O69">
        <f t="shared" si="2"/>
        <v>7</v>
      </c>
    </row>
    <row r="70" spans="1:16" x14ac:dyDescent="0.2">
      <c r="A70" t="str">
        <f t="shared" si="4"/>
        <v>PC65Kristie GibaudFatal Attraction</v>
      </c>
      <c r="B70" t="s">
        <v>138</v>
      </c>
      <c r="C70">
        <v>93</v>
      </c>
      <c r="D70" t="s">
        <v>1720</v>
      </c>
      <c r="E70" t="s">
        <v>1541</v>
      </c>
      <c r="F70">
        <v>32.81</v>
      </c>
      <c r="G70" t="s">
        <v>317</v>
      </c>
      <c r="I70" t="s">
        <v>317</v>
      </c>
      <c r="K70">
        <v>32.81</v>
      </c>
      <c r="L70" t="s">
        <v>422</v>
      </c>
      <c r="N70">
        <v>2</v>
      </c>
      <c r="O70">
        <f t="shared" si="2"/>
        <v>6</v>
      </c>
    </row>
    <row r="71" spans="1:16" x14ac:dyDescent="0.2">
      <c r="A71" t="str">
        <f t="shared" si="4"/>
        <v>PC65Asha WiegeleSouthern Hills Serenity</v>
      </c>
      <c r="B71" t="s">
        <v>138</v>
      </c>
      <c r="C71">
        <v>87</v>
      </c>
      <c r="D71" t="s">
        <v>320</v>
      </c>
      <c r="E71" t="s">
        <v>321</v>
      </c>
      <c r="F71">
        <v>36.25</v>
      </c>
      <c r="G71">
        <v>0.8</v>
      </c>
      <c r="I71" t="s">
        <v>317</v>
      </c>
      <c r="K71">
        <v>37.049999999999997</v>
      </c>
      <c r="L71" t="s">
        <v>424</v>
      </c>
      <c r="M71" t="s">
        <v>1744</v>
      </c>
      <c r="N71">
        <v>3</v>
      </c>
      <c r="O71">
        <f t="shared" ref="O71:O125" si="5">IF(N71=1,7,IF(N71=2,6,IF(N71=3,5,IF(N71=4,4,IF(N71=5,3,IF(N71=6,2,IF(N71&gt;=6,1,0)))))))</f>
        <v>5</v>
      </c>
    </row>
    <row r="72" spans="1:16" x14ac:dyDescent="0.2">
      <c r="A72" t="str">
        <f t="shared" si="4"/>
        <v>PC65Georgia O'MearaEverasready</v>
      </c>
      <c r="B72" t="s">
        <v>138</v>
      </c>
      <c r="C72">
        <v>88</v>
      </c>
      <c r="D72" t="s">
        <v>1363</v>
      </c>
      <c r="E72" t="s">
        <v>1538</v>
      </c>
      <c r="F72">
        <v>42.5</v>
      </c>
      <c r="G72">
        <v>5.2</v>
      </c>
      <c r="I72" t="s">
        <v>317</v>
      </c>
      <c r="K72">
        <v>47.7</v>
      </c>
      <c r="L72" t="s">
        <v>426</v>
      </c>
      <c r="M72" t="s">
        <v>1774</v>
      </c>
      <c r="N72">
        <v>4</v>
      </c>
      <c r="O72">
        <f t="shared" si="5"/>
        <v>4</v>
      </c>
    </row>
    <row r="73" spans="1:16" x14ac:dyDescent="0.2">
      <c r="A73" t="str">
        <f t="shared" si="4"/>
        <v>PC65Alison MclayGrand Prom</v>
      </c>
      <c r="B73" t="s">
        <v>138</v>
      </c>
      <c r="C73">
        <v>95</v>
      </c>
      <c r="D73" t="s">
        <v>1729</v>
      </c>
      <c r="E73" t="s">
        <v>1540</v>
      </c>
      <c r="F73">
        <v>41.56</v>
      </c>
      <c r="G73">
        <v>8.8000000000000007</v>
      </c>
      <c r="I73">
        <v>4</v>
      </c>
      <c r="K73">
        <v>54.36</v>
      </c>
      <c r="L73" t="s">
        <v>430</v>
      </c>
      <c r="M73" t="s">
        <v>427</v>
      </c>
      <c r="N73">
        <v>5</v>
      </c>
      <c r="O73">
        <f t="shared" si="5"/>
        <v>3</v>
      </c>
    </row>
    <row r="74" spans="1:16" x14ac:dyDescent="0.2">
      <c r="A74" t="str">
        <f t="shared" si="4"/>
        <v>PC65Harriet WardLittle Asha</v>
      </c>
      <c r="B74" t="s">
        <v>138</v>
      </c>
      <c r="C74">
        <v>94</v>
      </c>
      <c r="D74" t="s">
        <v>951</v>
      </c>
      <c r="E74" t="s">
        <v>952</v>
      </c>
      <c r="F74">
        <v>36.25</v>
      </c>
      <c r="G74">
        <v>17.2</v>
      </c>
      <c r="I74">
        <v>5.2</v>
      </c>
      <c r="K74">
        <v>58.65</v>
      </c>
      <c r="L74" t="s">
        <v>431</v>
      </c>
      <c r="N74">
        <v>6</v>
      </c>
      <c r="O74">
        <f t="shared" si="5"/>
        <v>2</v>
      </c>
    </row>
    <row r="75" spans="1:16" x14ac:dyDescent="0.2">
      <c r="A75" t="str">
        <f t="shared" si="4"/>
        <v>PC65Josephine SkerrittYoda</v>
      </c>
      <c r="B75" t="s">
        <v>138</v>
      </c>
      <c r="C75">
        <v>92</v>
      </c>
      <c r="D75" t="s">
        <v>1748</v>
      </c>
      <c r="E75" t="s">
        <v>1775</v>
      </c>
      <c r="F75">
        <v>39.380000000000003</v>
      </c>
      <c r="G75">
        <v>27.6</v>
      </c>
      <c r="I75">
        <v>4.4000000000000004</v>
      </c>
      <c r="K75">
        <v>71.38</v>
      </c>
      <c r="L75" t="s">
        <v>434</v>
      </c>
      <c r="N75">
        <v>7</v>
      </c>
      <c r="O75">
        <f t="shared" si="5"/>
        <v>1</v>
      </c>
    </row>
    <row r="76" spans="1:16" x14ac:dyDescent="0.2">
      <c r="A76" t="str">
        <f t="shared" si="4"/>
        <v>PC65Bella MacriForestdew Calypso</v>
      </c>
      <c r="B76" t="s">
        <v>138</v>
      </c>
      <c r="C76">
        <v>91</v>
      </c>
      <c r="D76" t="s">
        <v>1824</v>
      </c>
      <c r="E76" t="s">
        <v>1001</v>
      </c>
      <c r="F76">
        <v>36.56</v>
      </c>
      <c r="I76" t="s">
        <v>328</v>
      </c>
      <c r="M76" t="s">
        <v>1776</v>
      </c>
      <c r="N76">
        <v>0</v>
      </c>
      <c r="O76">
        <f t="shared" si="5"/>
        <v>0</v>
      </c>
    </row>
    <row r="77" spans="1:16" x14ac:dyDescent="0.2">
      <c r="A77" t="str">
        <f t="shared" si="4"/>
        <v>PC65Georgia BriggsMisty Beach</v>
      </c>
      <c r="B77" t="s">
        <v>138</v>
      </c>
      <c r="C77">
        <v>90</v>
      </c>
      <c r="D77" t="s">
        <v>1271</v>
      </c>
      <c r="E77" t="s">
        <v>1270</v>
      </c>
      <c r="F77">
        <v>41.56</v>
      </c>
      <c r="G77" t="s">
        <v>328</v>
      </c>
      <c r="I77" t="s">
        <v>328</v>
      </c>
      <c r="M77" t="s">
        <v>1777</v>
      </c>
      <c r="N77">
        <v>0</v>
      </c>
      <c r="O77">
        <f t="shared" si="5"/>
        <v>0</v>
      </c>
    </row>
    <row r="78" spans="1:16" x14ac:dyDescent="0.2">
      <c r="A78" t="str">
        <f t="shared" si="4"/>
        <v>PC65Emily CarpenterTyalla Oriole</v>
      </c>
      <c r="B78" t="s">
        <v>138</v>
      </c>
      <c r="C78">
        <v>110</v>
      </c>
      <c r="D78" t="s">
        <v>100</v>
      </c>
      <c r="E78" t="s">
        <v>182</v>
      </c>
      <c r="F78">
        <v>27.19</v>
      </c>
      <c r="G78" t="s">
        <v>317</v>
      </c>
      <c r="I78" t="s">
        <v>317</v>
      </c>
      <c r="K78">
        <v>27.19</v>
      </c>
      <c r="L78" t="s">
        <v>419</v>
      </c>
      <c r="N78">
        <v>1</v>
      </c>
      <c r="O78">
        <f t="shared" si="5"/>
        <v>7</v>
      </c>
    </row>
    <row r="79" spans="1:16" x14ac:dyDescent="0.2">
      <c r="A79" t="str">
        <f t="shared" si="4"/>
        <v>PC65Kirby BrooksThorne Park Broadway</v>
      </c>
      <c r="B79" t="s">
        <v>138</v>
      </c>
      <c r="C79">
        <v>98</v>
      </c>
      <c r="D79" t="s">
        <v>651</v>
      </c>
      <c r="E79" t="s">
        <v>190</v>
      </c>
      <c r="F79">
        <v>31.56</v>
      </c>
      <c r="G79" t="s">
        <v>317</v>
      </c>
      <c r="I79" t="s">
        <v>317</v>
      </c>
      <c r="K79">
        <v>31.56</v>
      </c>
      <c r="L79" t="s">
        <v>422</v>
      </c>
      <c r="N79">
        <v>2</v>
      </c>
      <c r="O79">
        <f t="shared" si="5"/>
        <v>6</v>
      </c>
    </row>
    <row r="80" spans="1:16" x14ac:dyDescent="0.2">
      <c r="A80" t="str">
        <f t="shared" si="4"/>
        <v>PC65Ella MccrumWindward Park Asha</v>
      </c>
      <c r="B80" t="s">
        <v>138</v>
      </c>
      <c r="C80">
        <v>104</v>
      </c>
      <c r="D80" t="s">
        <v>227</v>
      </c>
      <c r="E80" t="s">
        <v>1255</v>
      </c>
      <c r="F80">
        <v>35.31</v>
      </c>
      <c r="G80">
        <v>3.6</v>
      </c>
      <c r="I80" t="s">
        <v>317</v>
      </c>
      <c r="K80">
        <v>38.909999999999997</v>
      </c>
      <c r="L80" t="s">
        <v>424</v>
      </c>
      <c r="M80" t="s">
        <v>1778</v>
      </c>
      <c r="N80">
        <v>3</v>
      </c>
      <c r="O80">
        <f t="shared" si="5"/>
        <v>5</v>
      </c>
    </row>
    <row r="81" spans="1:16" x14ac:dyDescent="0.2">
      <c r="A81" t="str">
        <f t="shared" si="4"/>
        <v>PC65Kirby BrooksJejucha All That Jazz</v>
      </c>
      <c r="B81" t="s">
        <v>138</v>
      </c>
      <c r="C81">
        <v>113</v>
      </c>
      <c r="D81" t="s">
        <v>651</v>
      </c>
      <c r="E81" t="s">
        <v>1779</v>
      </c>
      <c r="F81">
        <v>41.88</v>
      </c>
      <c r="G81" t="s">
        <v>317</v>
      </c>
      <c r="I81" t="s">
        <v>317</v>
      </c>
      <c r="K81">
        <v>41.88</v>
      </c>
      <c r="L81" t="s">
        <v>426</v>
      </c>
      <c r="N81">
        <v>4</v>
      </c>
      <c r="O81">
        <f t="shared" si="5"/>
        <v>4</v>
      </c>
    </row>
    <row r="82" spans="1:16" x14ac:dyDescent="0.2">
      <c r="A82" t="str">
        <f t="shared" si="4"/>
        <v>PC65Summer ThornHes Smokin</v>
      </c>
      <c r="B82" t="s">
        <v>138</v>
      </c>
      <c r="C82">
        <v>108</v>
      </c>
      <c r="D82" t="s">
        <v>1365</v>
      </c>
      <c r="E82" t="s">
        <v>1780</v>
      </c>
      <c r="F82">
        <v>36.880000000000003</v>
      </c>
      <c r="G82">
        <v>1.6</v>
      </c>
      <c r="I82">
        <v>4</v>
      </c>
      <c r="K82">
        <v>42.48</v>
      </c>
      <c r="L82" t="s">
        <v>430</v>
      </c>
      <c r="M82" t="s">
        <v>1781</v>
      </c>
      <c r="N82">
        <v>5</v>
      </c>
      <c r="O82">
        <f t="shared" si="5"/>
        <v>3</v>
      </c>
    </row>
    <row r="83" spans="1:16" x14ac:dyDescent="0.2">
      <c r="A83" t="str">
        <f t="shared" si="4"/>
        <v>PC65Malikah RudgeLillyview Park Dixie Ray</v>
      </c>
      <c r="B83" t="s">
        <v>138</v>
      </c>
      <c r="C83">
        <v>100</v>
      </c>
      <c r="D83" t="s">
        <v>1096</v>
      </c>
      <c r="E83" t="s">
        <v>1097</v>
      </c>
      <c r="F83">
        <v>35.31</v>
      </c>
      <c r="G83">
        <v>7.6</v>
      </c>
      <c r="I83" t="s">
        <v>317</v>
      </c>
      <c r="K83">
        <v>42.91</v>
      </c>
      <c r="L83" t="s">
        <v>431</v>
      </c>
      <c r="M83" t="s">
        <v>1782</v>
      </c>
      <c r="N83">
        <v>6</v>
      </c>
      <c r="O83">
        <f t="shared" si="5"/>
        <v>2</v>
      </c>
    </row>
    <row r="84" spans="1:16" x14ac:dyDescent="0.2">
      <c r="A84" t="str">
        <f t="shared" si="4"/>
        <v>PC65Caitlin WorthTreelea Park Romeo</v>
      </c>
      <c r="B84" t="s">
        <v>138</v>
      </c>
      <c r="C84">
        <v>103</v>
      </c>
      <c r="D84" t="s">
        <v>1258</v>
      </c>
      <c r="E84" t="s">
        <v>1783</v>
      </c>
      <c r="F84">
        <v>40.619999999999997</v>
      </c>
      <c r="G84" t="s">
        <v>317</v>
      </c>
      <c r="I84">
        <v>4</v>
      </c>
      <c r="K84">
        <v>44.62</v>
      </c>
      <c r="L84" t="s">
        <v>434</v>
      </c>
      <c r="N84">
        <v>7</v>
      </c>
      <c r="O84">
        <f t="shared" si="5"/>
        <v>1</v>
      </c>
    </row>
    <row r="85" spans="1:16" x14ac:dyDescent="0.2">
      <c r="A85" t="str">
        <f t="shared" si="4"/>
        <v>PC65Mackenzie WallrodtRoman Gift</v>
      </c>
      <c r="B85" t="s">
        <v>138</v>
      </c>
      <c r="C85">
        <v>111</v>
      </c>
      <c r="D85" t="s">
        <v>212</v>
      </c>
      <c r="E85" t="s">
        <v>213</v>
      </c>
      <c r="F85">
        <v>40.94</v>
      </c>
      <c r="G85" t="s">
        <v>317</v>
      </c>
      <c r="I85">
        <v>4</v>
      </c>
      <c r="K85">
        <v>44.94</v>
      </c>
      <c r="L85" t="s">
        <v>437</v>
      </c>
      <c r="N85">
        <v>8</v>
      </c>
      <c r="O85">
        <f t="shared" si="5"/>
        <v>1</v>
      </c>
    </row>
    <row r="86" spans="1:16" x14ac:dyDescent="0.2">
      <c r="A86" t="str">
        <f t="shared" si="4"/>
        <v>PC65Tabitha HugginsIt Takes Two To Tango</v>
      </c>
      <c r="B86" t="s">
        <v>138</v>
      </c>
      <c r="C86">
        <v>101</v>
      </c>
      <c r="D86" t="s">
        <v>196</v>
      </c>
      <c r="E86" t="s">
        <v>197</v>
      </c>
      <c r="F86">
        <v>30</v>
      </c>
      <c r="G86">
        <v>20</v>
      </c>
      <c r="I86" t="s">
        <v>317</v>
      </c>
      <c r="K86">
        <v>50</v>
      </c>
      <c r="L86" t="s">
        <v>438</v>
      </c>
      <c r="N86">
        <v>9</v>
      </c>
      <c r="O86">
        <f t="shared" si="5"/>
        <v>1</v>
      </c>
    </row>
    <row r="87" spans="1:16" x14ac:dyDescent="0.2">
      <c r="A87" t="str">
        <f t="shared" si="4"/>
        <v>PC65Josie FeltonSilkwood Golden Ties</v>
      </c>
      <c r="B87" t="s">
        <v>138</v>
      </c>
      <c r="C87">
        <v>112</v>
      </c>
      <c r="D87" t="s">
        <v>903</v>
      </c>
      <c r="E87" t="s">
        <v>904</v>
      </c>
      <c r="F87">
        <v>37.19</v>
      </c>
      <c r="G87">
        <v>21.6</v>
      </c>
      <c r="I87" t="s">
        <v>317</v>
      </c>
      <c r="K87">
        <v>58.79</v>
      </c>
      <c r="L87" t="s">
        <v>441</v>
      </c>
      <c r="N87">
        <v>10</v>
      </c>
      <c r="O87">
        <f t="shared" si="5"/>
        <v>1</v>
      </c>
    </row>
    <row r="88" spans="1:16" x14ac:dyDescent="0.2">
      <c r="A88" t="str">
        <f t="shared" si="4"/>
        <v>PC65Lillian ShepheardHali Park Dream Alliance</v>
      </c>
      <c r="B88" t="s">
        <v>138</v>
      </c>
      <c r="C88">
        <v>99</v>
      </c>
      <c r="D88" t="s">
        <v>108</v>
      </c>
      <c r="E88" t="s">
        <v>1784</v>
      </c>
      <c r="F88">
        <v>39.380000000000003</v>
      </c>
      <c r="G88">
        <v>23.6</v>
      </c>
      <c r="I88" t="s">
        <v>317</v>
      </c>
      <c r="K88">
        <v>62.98</v>
      </c>
      <c r="L88" t="s">
        <v>444</v>
      </c>
      <c r="M88" t="s">
        <v>1778</v>
      </c>
      <c r="N88">
        <v>11</v>
      </c>
      <c r="O88">
        <f t="shared" si="5"/>
        <v>1</v>
      </c>
    </row>
    <row r="89" spans="1:16" x14ac:dyDescent="0.2">
      <c r="A89" t="str">
        <f t="shared" si="4"/>
        <v>PC65Charley BartlettPenlieghs Genisis</v>
      </c>
      <c r="B89" t="s">
        <v>138</v>
      </c>
      <c r="C89">
        <v>106</v>
      </c>
      <c r="D89" t="s">
        <v>1574</v>
      </c>
      <c r="E89" t="s">
        <v>1785</v>
      </c>
      <c r="F89">
        <v>40</v>
      </c>
      <c r="G89">
        <v>73.2</v>
      </c>
      <c r="I89">
        <v>2</v>
      </c>
      <c r="K89">
        <v>115.2</v>
      </c>
      <c r="L89" t="s">
        <v>447</v>
      </c>
      <c r="N89">
        <v>12</v>
      </c>
      <c r="O89">
        <f t="shared" si="5"/>
        <v>1</v>
      </c>
    </row>
    <row r="90" spans="1:16" x14ac:dyDescent="0.2">
      <c r="A90" t="str">
        <f t="shared" si="4"/>
        <v>PC65Isabelle CoxCharisma Edward</v>
      </c>
      <c r="B90" t="s">
        <v>138</v>
      </c>
      <c r="C90">
        <v>107</v>
      </c>
      <c r="D90" t="s">
        <v>203</v>
      </c>
      <c r="E90" t="s">
        <v>204</v>
      </c>
      <c r="F90">
        <v>38.44</v>
      </c>
      <c r="G90">
        <v>92</v>
      </c>
      <c r="I90" t="s">
        <v>317</v>
      </c>
      <c r="K90">
        <v>130.44</v>
      </c>
      <c r="L90" t="s">
        <v>536</v>
      </c>
      <c r="N90">
        <v>13</v>
      </c>
      <c r="O90">
        <f t="shared" si="5"/>
        <v>1</v>
      </c>
    </row>
    <row r="91" spans="1:16" x14ac:dyDescent="0.2">
      <c r="A91" t="str">
        <f t="shared" si="4"/>
        <v>PC65Stella WandelVerity Balgownie</v>
      </c>
      <c r="B91" t="s">
        <v>138</v>
      </c>
      <c r="C91">
        <v>105</v>
      </c>
      <c r="D91" t="s">
        <v>1787</v>
      </c>
      <c r="E91" t="s">
        <v>1786</v>
      </c>
      <c r="F91">
        <v>39.380000000000003</v>
      </c>
      <c r="G91" t="s">
        <v>328</v>
      </c>
      <c r="I91" t="s">
        <v>317</v>
      </c>
      <c r="M91" t="s">
        <v>1158</v>
      </c>
      <c r="N91">
        <v>0</v>
      </c>
      <c r="O91">
        <f t="shared" si="5"/>
        <v>0</v>
      </c>
    </row>
    <row r="92" spans="1:16" x14ac:dyDescent="0.2">
      <c r="A92" t="str">
        <f t="shared" si="4"/>
        <v>PC65Nellie EavesCharisma Repertoire</v>
      </c>
      <c r="B92" t="s">
        <v>138</v>
      </c>
      <c r="C92">
        <v>102</v>
      </c>
      <c r="D92" t="s">
        <v>1254</v>
      </c>
      <c r="E92" t="s">
        <v>236</v>
      </c>
      <c r="F92">
        <v>31.88</v>
      </c>
      <c r="G92" t="s">
        <v>328</v>
      </c>
      <c r="I92" t="s">
        <v>317</v>
      </c>
      <c r="M92" t="s">
        <v>1788</v>
      </c>
      <c r="N92">
        <v>0</v>
      </c>
      <c r="O92">
        <f t="shared" si="5"/>
        <v>0</v>
      </c>
    </row>
    <row r="93" spans="1:16" x14ac:dyDescent="0.2">
      <c r="A93" t="str">
        <f t="shared" si="4"/>
        <v>AffiliateNatalie BarrHolland Park Geneva</v>
      </c>
      <c r="B93" t="s">
        <v>1170</v>
      </c>
      <c r="C93">
        <v>118</v>
      </c>
      <c r="D93" t="s">
        <v>506</v>
      </c>
      <c r="E93" t="s">
        <v>507</v>
      </c>
      <c r="F93">
        <v>35.619999999999997</v>
      </c>
      <c r="G93" t="s">
        <v>317</v>
      </c>
      <c r="I93" t="s">
        <v>317</v>
      </c>
      <c r="K93">
        <v>35.619999999999997</v>
      </c>
      <c r="L93" t="s">
        <v>419</v>
      </c>
      <c r="N93">
        <v>1</v>
      </c>
      <c r="O93">
        <f t="shared" si="5"/>
        <v>7</v>
      </c>
      <c r="P93">
        <v>45</v>
      </c>
    </row>
    <row r="94" spans="1:16" x14ac:dyDescent="0.2">
      <c r="A94" t="str">
        <f t="shared" si="4"/>
        <v>AffiliateNicole ComptonIn The Nic Of Time</v>
      </c>
      <c r="B94" t="s">
        <v>1170</v>
      </c>
      <c r="C94">
        <v>119</v>
      </c>
      <c r="D94" t="s">
        <v>1790</v>
      </c>
      <c r="E94" t="s">
        <v>1789</v>
      </c>
      <c r="F94">
        <v>35.94</v>
      </c>
      <c r="G94">
        <v>5.6</v>
      </c>
      <c r="I94">
        <v>1.2</v>
      </c>
      <c r="K94">
        <v>42.74</v>
      </c>
      <c r="L94" t="s">
        <v>422</v>
      </c>
      <c r="M94" t="s">
        <v>1791</v>
      </c>
      <c r="N94">
        <v>2</v>
      </c>
      <c r="O94">
        <f t="shared" si="5"/>
        <v>6</v>
      </c>
      <c r="P94">
        <v>45</v>
      </c>
    </row>
    <row r="95" spans="1:16" x14ac:dyDescent="0.2">
      <c r="A95" t="str">
        <f t="shared" si="4"/>
        <v>AffiliateBerni HilesAnzac Spirit</v>
      </c>
      <c r="B95" t="s">
        <v>1170</v>
      </c>
      <c r="C95">
        <v>120</v>
      </c>
      <c r="D95" t="s">
        <v>1324</v>
      </c>
      <c r="E95" t="s">
        <v>1323</v>
      </c>
      <c r="F95">
        <v>38.119999999999997</v>
      </c>
      <c r="G95">
        <v>2.4</v>
      </c>
      <c r="I95">
        <v>4</v>
      </c>
      <c r="K95">
        <v>44.52</v>
      </c>
      <c r="L95" t="s">
        <v>424</v>
      </c>
      <c r="M95" t="s">
        <v>1792</v>
      </c>
      <c r="N95">
        <v>3</v>
      </c>
      <c r="O95">
        <f t="shared" si="5"/>
        <v>5</v>
      </c>
      <c r="P95">
        <v>45</v>
      </c>
    </row>
    <row r="96" spans="1:16" x14ac:dyDescent="0.2">
      <c r="A96" t="str">
        <f t="shared" si="4"/>
        <v>AffiliateJessamin PainMemphis Playboy</v>
      </c>
      <c r="B96" t="s">
        <v>1170</v>
      </c>
      <c r="C96">
        <v>121</v>
      </c>
      <c r="D96" t="s">
        <v>1219</v>
      </c>
      <c r="E96" t="s">
        <v>1218</v>
      </c>
      <c r="F96">
        <v>43.44</v>
      </c>
      <c r="G96">
        <v>20</v>
      </c>
      <c r="I96">
        <v>1.2</v>
      </c>
      <c r="K96">
        <v>64.64</v>
      </c>
      <c r="L96" t="s">
        <v>426</v>
      </c>
      <c r="N96">
        <v>4</v>
      </c>
      <c r="O96">
        <f t="shared" si="5"/>
        <v>4</v>
      </c>
      <c r="P96">
        <v>45</v>
      </c>
    </row>
    <row r="97" spans="1:16" x14ac:dyDescent="0.2">
      <c r="A97" t="str">
        <f t="shared" si="4"/>
        <v>AffiliateSandie SpencerJoshua Brook Sweet Inspiration</v>
      </c>
      <c r="B97" t="s">
        <v>1170</v>
      </c>
      <c r="C97">
        <v>117</v>
      </c>
      <c r="D97" t="s">
        <v>1794</v>
      </c>
      <c r="E97" t="s">
        <v>1793</v>
      </c>
      <c r="F97">
        <v>37.19</v>
      </c>
      <c r="G97">
        <v>27.2</v>
      </c>
      <c r="I97">
        <v>4.8</v>
      </c>
      <c r="K97">
        <v>69.19</v>
      </c>
      <c r="L97" t="s">
        <v>430</v>
      </c>
      <c r="N97">
        <v>5</v>
      </c>
      <c r="O97">
        <f t="shared" si="5"/>
        <v>3</v>
      </c>
      <c r="P97">
        <v>45</v>
      </c>
    </row>
    <row r="98" spans="1:16" x14ac:dyDescent="0.2">
      <c r="A98" t="str">
        <f t="shared" si="4"/>
        <v>AffiliateKate O'ConnellKenlock Camellia</v>
      </c>
      <c r="B98" t="s">
        <v>1170</v>
      </c>
      <c r="C98">
        <v>116</v>
      </c>
      <c r="D98" t="s">
        <v>1796</v>
      </c>
      <c r="E98" t="s">
        <v>1795</v>
      </c>
      <c r="F98">
        <v>37.81</v>
      </c>
      <c r="G98">
        <v>40</v>
      </c>
      <c r="I98" t="s">
        <v>317</v>
      </c>
      <c r="K98">
        <v>77.81</v>
      </c>
      <c r="L98" t="s">
        <v>431</v>
      </c>
      <c r="N98">
        <v>6</v>
      </c>
      <c r="O98">
        <f t="shared" si="5"/>
        <v>2</v>
      </c>
      <c r="P98">
        <v>45</v>
      </c>
    </row>
    <row r="99" spans="1:16" x14ac:dyDescent="0.2">
      <c r="A99" t="str">
        <f t="shared" si="4"/>
        <v>AffiliateCourtney ForwardCourtney Forward</v>
      </c>
      <c r="B99" t="s">
        <v>1170</v>
      </c>
      <c r="C99">
        <v>122</v>
      </c>
      <c r="D99" t="s">
        <v>514</v>
      </c>
      <c r="E99" t="s">
        <v>514</v>
      </c>
      <c r="F99">
        <v>36.880000000000003</v>
      </c>
      <c r="G99">
        <v>120</v>
      </c>
      <c r="I99">
        <v>8.4</v>
      </c>
      <c r="K99">
        <v>165.28</v>
      </c>
      <c r="L99" t="s">
        <v>434</v>
      </c>
      <c r="N99">
        <v>7</v>
      </c>
      <c r="O99">
        <f t="shared" si="5"/>
        <v>1</v>
      </c>
      <c r="P99">
        <v>45</v>
      </c>
    </row>
    <row r="100" spans="1:16" x14ac:dyDescent="0.2">
      <c r="A100" t="str">
        <f t="shared" si="4"/>
        <v>AffiliateSkye CoffeySkyesdale Heather</v>
      </c>
      <c r="B100" t="s">
        <v>1170</v>
      </c>
      <c r="C100">
        <v>123</v>
      </c>
      <c r="D100" t="s">
        <v>1798</v>
      </c>
      <c r="E100" t="s">
        <v>1797</v>
      </c>
      <c r="F100">
        <v>35</v>
      </c>
      <c r="G100" t="s">
        <v>328</v>
      </c>
      <c r="I100">
        <v>8</v>
      </c>
      <c r="M100" t="s">
        <v>1799</v>
      </c>
      <c r="N100">
        <v>0</v>
      </c>
      <c r="O100">
        <f t="shared" si="5"/>
        <v>0</v>
      </c>
      <c r="P100">
        <v>45</v>
      </c>
    </row>
    <row r="101" spans="1:16" x14ac:dyDescent="0.2">
      <c r="A101" t="str">
        <f t="shared" ref="A101:A123" si="6">CONCATENATE(B101,D101,E101)</f>
        <v>PC45Chelsea WillockClear Round &amp; Party</v>
      </c>
      <c r="B101" t="s">
        <v>246</v>
      </c>
      <c r="C101">
        <v>130</v>
      </c>
      <c r="D101" t="s">
        <v>1801</v>
      </c>
      <c r="E101" t="s">
        <v>1800</v>
      </c>
      <c r="F101">
        <v>34.380000000000003</v>
      </c>
      <c r="G101" t="s">
        <v>317</v>
      </c>
      <c r="I101">
        <v>4</v>
      </c>
      <c r="K101">
        <v>38.380000000000003</v>
      </c>
      <c r="L101" t="s">
        <v>419</v>
      </c>
      <c r="N101">
        <v>1</v>
      </c>
      <c r="O101">
        <f t="shared" si="5"/>
        <v>7</v>
      </c>
    </row>
    <row r="102" spans="1:16" x14ac:dyDescent="0.2">
      <c r="A102" t="str">
        <f t="shared" si="6"/>
        <v>PC45Sophie BraggeRon</v>
      </c>
      <c r="B102" t="s">
        <v>246</v>
      </c>
      <c r="C102">
        <v>134</v>
      </c>
      <c r="D102" t="s">
        <v>34</v>
      </c>
      <c r="E102" t="s">
        <v>1802</v>
      </c>
      <c r="F102">
        <v>33.44</v>
      </c>
      <c r="G102">
        <v>8</v>
      </c>
      <c r="I102">
        <v>6.8</v>
      </c>
      <c r="K102">
        <v>48.24</v>
      </c>
      <c r="L102" t="s">
        <v>422</v>
      </c>
      <c r="M102" t="s">
        <v>425</v>
      </c>
      <c r="N102">
        <v>2</v>
      </c>
      <c r="O102">
        <f t="shared" si="5"/>
        <v>6</v>
      </c>
    </row>
    <row r="103" spans="1:16" x14ac:dyDescent="0.2">
      <c r="A103" t="str">
        <f t="shared" si="6"/>
        <v>PC45Tamara KeensBuzz</v>
      </c>
      <c r="B103" t="s">
        <v>246</v>
      </c>
      <c r="C103">
        <v>131</v>
      </c>
      <c r="D103" t="s">
        <v>1804</v>
      </c>
      <c r="E103" t="s">
        <v>1803</v>
      </c>
      <c r="F103">
        <v>34.380000000000003</v>
      </c>
      <c r="G103">
        <v>18.8</v>
      </c>
      <c r="I103">
        <v>6.4</v>
      </c>
      <c r="K103">
        <v>59.58</v>
      </c>
      <c r="L103" t="s">
        <v>424</v>
      </c>
      <c r="N103">
        <v>3</v>
      </c>
      <c r="O103">
        <f t="shared" si="5"/>
        <v>5</v>
      </c>
    </row>
    <row r="104" spans="1:16" x14ac:dyDescent="0.2">
      <c r="A104" t="str">
        <f t="shared" si="6"/>
        <v>PC45Kayla LaityEnvy</v>
      </c>
      <c r="B104" t="s">
        <v>246</v>
      </c>
      <c r="C104">
        <v>126</v>
      </c>
      <c r="D104" t="s">
        <v>540</v>
      </c>
      <c r="E104" t="s">
        <v>541</v>
      </c>
      <c r="F104">
        <v>50.31</v>
      </c>
      <c r="G104">
        <v>21.2</v>
      </c>
      <c r="I104" t="s">
        <v>317</v>
      </c>
      <c r="K104">
        <v>71.510000000000005</v>
      </c>
      <c r="L104" t="s">
        <v>426</v>
      </c>
      <c r="M104" t="s">
        <v>1805</v>
      </c>
      <c r="N104">
        <v>4</v>
      </c>
      <c r="O104">
        <f t="shared" si="5"/>
        <v>4</v>
      </c>
    </row>
    <row r="105" spans="1:16" x14ac:dyDescent="0.2">
      <c r="A105" t="str">
        <f t="shared" si="6"/>
        <v>PC45Brenna DevriesRustic Merlin</v>
      </c>
      <c r="B105" t="s">
        <v>246</v>
      </c>
      <c r="C105">
        <v>129</v>
      </c>
      <c r="D105" t="s">
        <v>176</v>
      </c>
      <c r="E105" t="s">
        <v>177</v>
      </c>
      <c r="F105">
        <v>38.75</v>
      </c>
      <c r="G105">
        <v>106.8</v>
      </c>
      <c r="I105" t="s">
        <v>317</v>
      </c>
      <c r="K105">
        <v>145.55000000000001</v>
      </c>
      <c r="L105" t="s">
        <v>430</v>
      </c>
      <c r="N105">
        <v>5</v>
      </c>
      <c r="O105">
        <f t="shared" si="5"/>
        <v>3</v>
      </c>
    </row>
    <row r="106" spans="1:16" x14ac:dyDescent="0.2">
      <c r="A106" t="str">
        <f t="shared" si="6"/>
        <v>PC45Caitlyn PodolskiWoodstock Diamond</v>
      </c>
      <c r="B106" t="s">
        <v>246</v>
      </c>
      <c r="C106">
        <v>132</v>
      </c>
      <c r="D106" t="s">
        <v>1394</v>
      </c>
      <c r="E106" t="s">
        <v>1806</v>
      </c>
      <c r="F106">
        <v>38.75</v>
      </c>
      <c r="G106">
        <v>110</v>
      </c>
      <c r="I106">
        <v>9.1999999999999993</v>
      </c>
      <c r="K106">
        <v>157.94999999999999</v>
      </c>
      <c r="L106" t="s">
        <v>431</v>
      </c>
      <c r="N106">
        <v>6</v>
      </c>
      <c r="O106">
        <f t="shared" si="5"/>
        <v>2</v>
      </c>
    </row>
    <row r="107" spans="1:16" x14ac:dyDescent="0.2">
      <c r="A107" t="str">
        <f t="shared" si="6"/>
        <v>PC45Lottie DowlingPhillip</v>
      </c>
      <c r="B107" t="s">
        <v>246</v>
      </c>
      <c r="C107">
        <v>133</v>
      </c>
      <c r="D107" t="s">
        <v>687</v>
      </c>
      <c r="E107" t="s">
        <v>1807</v>
      </c>
      <c r="F107">
        <v>41.56</v>
      </c>
      <c r="G107" t="s">
        <v>1209</v>
      </c>
      <c r="I107">
        <v>36.799999999999997</v>
      </c>
      <c r="M107" t="s">
        <v>1808</v>
      </c>
      <c r="N107">
        <v>0</v>
      </c>
      <c r="O107">
        <f t="shared" si="5"/>
        <v>0</v>
      </c>
    </row>
    <row r="108" spans="1:16" x14ac:dyDescent="0.2">
      <c r="A108" t="str">
        <f t="shared" si="6"/>
        <v>PC45Miranda LaityKkmar Laity</v>
      </c>
      <c r="B108" t="s">
        <v>246</v>
      </c>
      <c r="C108">
        <v>128</v>
      </c>
      <c r="D108" t="s">
        <v>636</v>
      </c>
      <c r="E108" t="s">
        <v>1809</v>
      </c>
      <c r="F108">
        <v>60.62</v>
      </c>
      <c r="G108" t="s">
        <v>328</v>
      </c>
      <c r="I108" t="s">
        <v>328</v>
      </c>
      <c r="M108" t="s">
        <v>1022</v>
      </c>
      <c r="N108">
        <v>0</v>
      </c>
      <c r="O108">
        <f t="shared" si="5"/>
        <v>0</v>
      </c>
    </row>
    <row r="109" spans="1:16" x14ac:dyDescent="0.2">
      <c r="A109" t="str">
        <f t="shared" si="6"/>
        <v>PC45Keirah DolanLeedale Alice in Wonderland</v>
      </c>
      <c r="B109" t="s">
        <v>246</v>
      </c>
      <c r="C109">
        <v>143</v>
      </c>
      <c r="D109" s="47" t="s">
        <v>1171</v>
      </c>
      <c r="E109" s="47" t="s">
        <v>244</v>
      </c>
      <c r="F109">
        <v>30.62</v>
      </c>
      <c r="G109">
        <v>4.8</v>
      </c>
      <c r="I109" t="s">
        <v>317</v>
      </c>
      <c r="K109">
        <v>35.42</v>
      </c>
      <c r="L109" t="s">
        <v>419</v>
      </c>
      <c r="N109">
        <v>1</v>
      </c>
      <c r="O109">
        <f t="shared" si="5"/>
        <v>7</v>
      </c>
    </row>
    <row r="110" spans="1:16" x14ac:dyDescent="0.2">
      <c r="A110" t="str">
        <f t="shared" si="6"/>
        <v>PC45Riley HodkinsonBroadwater Park Garland</v>
      </c>
      <c r="B110" t="s">
        <v>246</v>
      </c>
      <c r="C110">
        <v>146</v>
      </c>
      <c r="D110" t="s">
        <v>294</v>
      </c>
      <c r="E110" t="s">
        <v>295</v>
      </c>
      <c r="F110">
        <v>35.619999999999997</v>
      </c>
      <c r="G110">
        <v>9.1999999999999993</v>
      </c>
      <c r="I110">
        <v>3.2</v>
      </c>
      <c r="K110">
        <v>48.02</v>
      </c>
      <c r="L110" t="s">
        <v>422</v>
      </c>
      <c r="N110">
        <v>2</v>
      </c>
      <c r="O110">
        <f t="shared" si="5"/>
        <v>6</v>
      </c>
    </row>
    <row r="111" spans="1:16" x14ac:dyDescent="0.2">
      <c r="A111" t="str">
        <f t="shared" si="6"/>
        <v>PC45Emmi KnealeCharisma James Bond</v>
      </c>
      <c r="B111" t="s">
        <v>246</v>
      </c>
      <c r="C111">
        <v>145</v>
      </c>
      <c r="D111" t="s">
        <v>276</v>
      </c>
      <c r="E111" t="s">
        <v>277</v>
      </c>
      <c r="F111">
        <v>39.380000000000003</v>
      </c>
      <c r="G111">
        <v>24</v>
      </c>
      <c r="I111">
        <v>0.8</v>
      </c>
      <c r="K111">
        <v>64.180000000000007</v>
      </c>
      <c r="L111" t="s">
        <v>424</v>
      </c>
      <c r="N111">
        <v>3</v>
      </c>
      <c r="O111">
        <f t="shared" si="5"/>
        <v>5</v>
      </c>
    </row>
    <row r="112" spans="1:16" x14ac:dyDescent="0.2">
      <c r="A112" t="str">
        <f t="shared" si="6"/>
        <v>PC45Joshua DuncanTyalla Dimity</v>
      </c>
      <c r="B112" t="s">
        <v>246</v>
      </c>
      <c r="C112">
        <v>151</v>
      </c>
      <c r="D112" t="s">
        <v>1811</v>
      </c>
      <c r="E112" t="s">
        <v>1810</v>
      </c>
      <c r="F112">
        <v>33.119999999999997</v>
      </c>
      <c r="G112">
        <v>55.6</v>
      </c>
      <c r="I112">
        <v>2.8</v>
      </c>
      <c r="K112">
        <v>91.52</v>
      </c>
      <c r="L112" t="s">
        <v>426</v>
      </c>
      <c r="N112">
        <v>4</v>
      </c>
      <c r="O112">
        <f t="shared" si="5"/>
        <v>4</v>
      </c>
    </row>
    <row r="113" spans="1:15" x14ac:dyDescent="0.2">
      <c r="A113" t="str">
        <f t="shared" si="6"/>
        <v>PC45Bella BarrFawlwy Armani</v>
      </c>
      <c r="B113" t="s">
        <v>246</v>
      </c>
      <c r="C113">
        <v>140</v>
      </c>
      <c r="D113" t="s">
        <v>488</v>
      </c>
      <c r="E113" t="s">
        <v>1812</v>
      </c>
      <c r="F113">
        <v>44.38</v>
      </c>
      <c r="G113">
        <v>79.2</v>
      </c>
      <c r="I113">
        <v>2.8</v>
      </c>
      <c r="K113">
        <v>126.38</v>
      </c>
      <c r="L113" t="s">
        <v>430</v>
      </c>
      <c r="N113">
        <v>5</v>
      </c>
      <c r="O113">
        <f t="shared" si="5"/>
        <v>3</v>
      </c>
    </row>
    <row r="114" spans="1:15" x14ac:dyDescent="0.2">
      <c r="A114" t="str">
        <f t="shared" si="6"/>
        <v>PC45Jasmine HodkinsonGlen Avon Astronomer</v>
      </c>
      <c r="B114" t="s">
        <v>246</v>
      </c>
      <c r="C114">
        <v>142</v>
      </c>
      <c r="D114" t="s">
        <v>280</v>
      </c>
      <c r="E114" t="s">
        <v>281</v>
      </c>
      <c r="F114">
        <v>40.94</v>
      </c>
      <c r="G114">
        <v>104.4</v>
      </c>
      <c r="I114">
        <v>17.2</v>
      </c>
      <c r="K114">
        <v>162.54</v>
      </c>
      <c r="L114" t="s">
        <v>431</v>
      </c>
      <c r="N114">
        <v>6</v>
      </c>
      <c r="O114">
        <f t="shared" si="5"/>
        <v>2</v>
      </c>
    </row>
    <row r="115" spans="1:15" x14ac:dyDescent="0.2">
      <c r="A115" t="str">
        <f t="shared" si="6"/>
        <v>PC45Rosie PalmerJb Pandora'S Charm</v>
      </c>
      <c r="B115" t="s">
        <v>246</v>
      </c>
      <c r="C115">
        <v>149</v>
      </c>
      <c r="D115" t="s">
        <v>490</v>
      </c>
      <c r="E115" t="s">
        <v>1826</v>
      </c>
      <c r="F115">
        <v>40</v>
      </c>
      <c r="G115">
        <v>134.4</v>
      </c>
      <c r="I115">
        <v>3.2</v>
      </c>
      <c r="K115">
        <v>177.6</v>
      </c>
      <c r="L115" t="s">
        <v>434</v>
      </c>
      <c r="N115">
        <v>7</v>
      </c>
      <c r="O115">
        <f t="shared" si="5"/>
        <v>1</v>
      </c>
    </row>
    <row r="116" spans="1:15" x14ac:dyDescent="0.2">
      <c r="A116" t="str">
        <f t="shared" si="6"/>
        <v>PC45Amelia ChesterGem Park Surprise</v>
      </c>
      <c r="B116" t="s">
        <v>246</v>
      </c>
      <c r="C116">
        <v>144</v>
      </c>
      <c r="D116" t="s">
        <v>1814</v>
      </c>
      <c r="E116" t="s">
        <v>1813</v>
      </c>
      <c r="F116">
        <v>36.25</v>
      </c>
      <c r="G116">
        <v>152</v>
      </c>
      <c r="I116">
        <v>4</v>
      </c>
      <c r="K116">
        <v>192.25</v>
      </c>
      <c r="L116" t="s">
        <v>437</v>
      </c>
      <c r="N116">
        <v>8</v>
      </c>
      <c r="O116">
        <f t="shared" si="5"/>
        <v>1</v>
      </c>
    </row>
    <row r="117" spans="1:15" x14ac:dyDescent="0.2">
      <c r="A117" t="str">
        <f t="shared" si="6"/>
        <v>PC45Hayley DagnallKolbeach Tiptoe</v>
      </c>
      <c r="B117" t="s">
        <v>246</v>
      </c>
      <c r="C117">
        <v>137</v>
      </c>
      <c r="D117" t="s">
        <v>278</v>
      </c>
      <c r="E117" t="s">
        <v>1181</v>
      </c>
      <c r="F117">
        <v>42.19</v>
      </c>
      <c r="G117">
        <v>158.80000000000001</v>
      </c>
      <c r="I117" t="s">
        <v>317</v>
      </c>
      <c r="K117">
        <v>200.99</v>
      </c>
      <c r="L117" t="s">
        <v>438</v>
      </c>
      <c r="N117">
        <v>9</v>
      </c>
      <c r="O117">
        <f t="shared" si="5"/>
        <v>1</v>
      </c>
    </row>
    <row r="118" spans="1:15" x14ac:dyDescent="0.2">
      <c r="A118" t="str">
        <f t="shared" si="6"/>
        <v>PC45Jenaveve PageWatchwood Druid</v>
      </c>
      <c r="B118" t="s">
        <v>246</v>
      </c>
      <c r="C118">
        <v>141</v>
      </c>
      <c r="D118" t="s">
        <v>1816</v>
      </c>
      <c r="E118" t="s">
        <v>1815</v>
      </c>
      <c r="F118">
        <v>35.94</v>
      </c>
      <c r="I118" t="s">
        <v>328</v>
      </c>
      <c r="M118" t="s">
        <v>1817</v>
      </c>
      <c r="N118">
        <v>0</v>
      </c>
      <c r="O118">
        <f t="shared" si="5"/>
        <v>0</v>
      </c>
    </row>
    <row r="119" spans="1:15" x14ac:dyDescent="0.2">
      <c r="A119" t="str">
        <f t="shared" si="6"/>
        <v>PC45Ryleigh ConwayTrefynwy Parc Penrhos</v>
      </c>
      <c r="B119" s="3" t="s">
        <v>246</v>
      </c>
      <c r="C119">
        <v>150</v>
      </c>
      <c r="D119" t="s">
        <v>1512</v>
      </c>
      <c r="E119" t="s">
        <v>296</v>
      </c>
      <c r="F119">
        <v>33.44</v>
      </c>
      <c r="G119" t="s">
        <v>328</v>
      </c>
      <c r="I119">
        <v>3.2</v>
      </c>
      <c r="M119" t="s">
        <v>1143</v>
      </c>
      <c r="N119">
        <v>0</v>
      </c>
      <c r="O119">
        <f t="shared" si="5"/>
        <v>0</v>
      </c>
    </row>
    <row r="120" spans="1:15" x14ac:dyDescent="0.2">
      <c r="A120" t="str">
        <f t="shared" si="6"/>
        <v>PC45Sophie CaldwellSamantha Caldwell</v>
      </c>
      <c r="B120" t="s">
        <v>246</v>
      </c>
      <c r="C120">
        <v>139</v>
      </c>
      <c r="D120" t="s">
        <v>1074</v>
      </c>
      <c r="E120" t="s">
        <v>1818</v>
      </c>
      <c r="F120">
        <v>32.5</v>
      </c>
      <c r="G120" t="s">
        <v>328</v>
      </c>
      <c r="I120" t="s">
        <v>317</v>
      </c>
      <c r="M120" t="s">
        <v>1819</v>
      </c>
      <c r="N120">
        <v>0</v>
      </c>
      <c r="O120">
        <f t="shared" si="5"/>
        <v>0</v>
      </c>
    </row>
    <row r="121" spans="1:15" x14ac:dyDescent="0.2">
      <c r="A121" t="str">
        <f t="shared" si="6"/>
        <v>PC45Polly BartlettHarley</v>
      </c>
      <c r="B121" t="s">
        <v>246</v>
      </c>
      <c r="C121">
        <v>148</v>
      </c>
      <c r="D121" t="s">
        <v>1576</v>
      </c>
      <c r="E121" t="s">
        <v>1703</v>
      </c>
      <c r="F121">
        <v>40.619999999999997</v>
      </c>
      <c r="G121" t="s">
        <v>328</v>
      </c>
      <c r="I121">
        <v>25.2</v>
      </c>
      <c r="M121" t="s">
        <v>1777</v>
      </c>
      <c r="N121">
        <v>0</v>
      </c>
      <c r="O121">
        <f t="shared" si="5"/>
        <v>0</v>
      </c>
    </row>
    <row r="122" spans="1:15" x14ac:dyDescent="0.2">
      <c r="A122" t="str">
        <f t="shared" si="6"/>
        <v>PC45Laynie ScottZiggy</v>
      </c>
      <c r="B122" t="s">
        <v>246</v>
      </c>
      <c r="C122">
        <v>138</v>
      </c>
      <c r="D122" t="s">
        <v>284</v>
      </c>
      <c r="E122" t="s">
        <v>285</v>
      </c>
      <c r="F122">
        <v>43.75</v>
      </c>
      <c r="I122" t="s">
        <v>328</v>
      </c>
      <c r="M122" t="s">
        <v>1820</v>
      </c>
      <c r="N122">
        <v>0</v>
      </c>
      <c r="O122">
        <f t="shared" si="5"/>
        <v>0</v>
      </c>
    </row>
    <row r="123" spans="1:15" x14ac:dyDescent="0.2">
      <c r="A123" t="str">
        <f t="shared" si="6"/>
        <v>PC45Annalyce PageCoronation Flora</v>
      </c>
      <c r="B123" t="s">
        <v>246</v>
      </c>
      <c r="C123">
        <v>147</v>
      </c>
      <c r="D123" t="s">
        <v>1822</v>
      </c>
      <c r="E123" t="s">
        <v>1821</v>
      </c>
      <c r="F123">
        <v>33.75</v>
      </c>
      <c r="G123" t="s">
        <v>328</v>
      </c>
      <c r="I123" t="s">
        <v>317</v>
      </c>
      <c r="M123" t="s">
        <v>1195</v>
      </c>
      <c r="N123">
        <v>0</v>
      </c>
      <c r="O123">
        <f t="shared" si="5"/>
        <v>0</v>
      </c>
    </row>
    <row r="124" spans="1:15" x14ac:dyDescent="0.2">
      <c r="B124" t="s">
        <v>730</v>
      </c>
      <c r="D124" t="s">
        <v>730</v>
      </c>
      <c r="E124" t="s">
        <v>730</v>
      </c>
      <c r="N124">
        <v>0</v>
      </c>
      <c r="O124">
        <f t="shared" si="5"/>
        <v>0</v>
      </c>
    </row>
    <row r="125" spans="1:15" x14ac:dyDescent="0.2">
      <c r="B125" t="s">
        <v>730</v>
      </c>
      <c r="D125" t="s">
        <v>730</v>
      </c>
      <c r="E125" t="s">
        <v>730</v>
      </c>
      <c r="N125">
        <v>0</v>
      </c>
      <c r="O125">
        <f t="shared" si="5"/>
        <v>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AD62B-FCEE-4436-96B7-E705E97784CD}">
  <sheetPr>
    <tabColor rgb="FF7030A0"/>
  </sheetPr>
  <dimension ref="A1:P111"/>
  <sheetViews>
    <sheetView topLeftCell="A77" workbookViewId="0">
      <selection activeCell="D51" sqref="D51"/>
    </sheetView>
  </sheetViews>
  <sheetFormatPr defaultRowHeight="12.75" x14ac:dyDescent="0.2"/>
  <cols>
    <col min="1" max="1" width="45.140625" bestFit="1" customWidth="1"/>
    <col min="2" max="2" width="7.42578125" bestFit="1" customWidth="1"/>
    <col min="3" max="3" width="5.85546875" bestFit="1" customWidth="1"/>
    <col min="4" max="4" width="19.7109375" bestFit="1" customWidth="1"/>
    <col min="5" max="5" width="28.140625" bestFit="1" customWidth="1"/>
    <col min="6" max="6" width="11.7109375" bestFit="1" customWidth="1"/>
    <col min="7" max="7" width="6.42578125" bestFit="1" customWidth="1"/>
    <col min="8" max="8" width="6.5703125" bestFit="1" customWidth="1"/>
    <col min="9" max="9" width="6.28515625" bestFit="1" customWidth="1"/>
    <col min="10" max="10" width="6.42578125" bestFit="1" customWidth="1"/>
    <col min="11" max="11" width="13.28515625" bestFit="1" customWidth="1"/>
    <col min="12" max="13" width="8" bestFit="1" customWidth="1"/>
    <col min="14" max="15" width="13" bestFit="1" customWidth="1"/>
    <col min="16" max="16" width="45" bestFit="1" customWidth="1"/>
  </cols>
  <sheetData>
    <row r="1" spans="1:16" ht="18.75" customHeight="1" x14ac:dyDescent="0.2">
      <c r="A1" t="s">
        <v>303</v>
      </c>
      <c r="D1" t="s">
        <v>304</v>
      </c>
      <c r="K1" t="s">
        <v>305</v>
      </c>
    </row>
    <row r="2" spans="1:16" ht="15" customHeight="1" x14ac:dyDescent="0.2"/>
    <row r="3" spans="1:16" ht="15" customHeight="1" x14ac:dyDescent="0.2"/>
    <row r="4" spans="1:16" ht="15" customHeight="1" x14ac:dyDescent="0.2">
      <c r="B4" t="s">
        <v>307</v>
      </c>
      <c r="C4" t="s">
        <v>308</v>
      </c>
      <c r="D4" t="s">
        <v>1611</v>
      </c>
      <c r="E4" t="s">
        <v>1612</v>
      </c>
      <c r="F4" t="s">
        <v>311</v>
      </c>
      <c r="G4" t="s">
        <v>413</v>
      </c>
      <c r="H4" t="s">
        <v>414</v>
      </c>
      <c r="I4" t="s">
        <v>415</v>
      </c>
      <c r="J4" t="s">
        <v>416</v>
      </c>
      <c r="K4" t="s">
        <v>417</v>
      </c>
      <c r="L4" t="s">
        <v>9</v>
      </c>
      <c r="M4" t="s">
        <v>9</v>
      </c>
      <c r="N4" t="s">
        <v>315</v>
      </c>
      <c r="O4" t="s">
        <v>315</v>
      </c>
      <c r="P4" t="s">
        <v>418</v>
      </c>
    </row>
    <row r="5" spans="1:16" x14ac:dyDescent="0.2">
      <c r="A5" t="str">
        <f t="shared" ref="A5:A36" si="0">CONCATENATE(B5,D5,E5)</f>
        <v>LevelRiderHorse</v>
      </c>
      <c r="B5" t="s">
        <v>307</v>
      </c>
      <c r="C5" t="s">
        <v>308</v>
      </c>
      <c r="D5" t="s">
        <v>1611</v>
      </c>
      <c r="E5" t="s">
        <v>1162</v>
      </c>
      <c r="F5" t="s">
        <v>1831</v>
      </c>
      <c r="G5" t="s">
        <v>313</v>
      </c>
      <c r="I5" t="s">
        <v>312</v>
      </c>
      <c r="K5" t="s">
        <v>314</v>
      </c>
      <c r="L5" t="s">
        <v>9</v>
      </c>
      <c r="P5" t="s">
        <v>1832</v>
      </c>
    </row>
    <row r="6" spans="1:16" x14ac:dyDescent="0.2">
      <c r="A6" t="str">
        <f t="shared" si="0"/>
        <v>PC105Adelaide GibbsFoxley Diego</v>
      </c>
      <c r="B6" t="s">
        <v>15</v>
      </c>
      <c r="C6">
        <v>1</v>
      </c>
      <c r="D6" t="s">
        <v>20</v>
      </c>
      <c r="E6" t="s">
        <v>22</v>
      </c>
      <c r="F6">
        <v>27.2</v>
      </c>
      <c r="G6">
        <v>56.8</v>
      </c>
      <c r="I6">
        <v>8</v>
      </c>
      <c r="K6">
        <v>92</v>
      </c>
      <c r="L6" t="s">
        <v>424</v>
      </c>
      <c r="M6">
        <v>3</v>
      </c>
      <c r="N6">
        <f t="shared" ref="N6:N69" si="1">IF(M6=1,7,IF(M6=2,6,IF(M6=3,5,IF(M6=4,4,IF(M6=5,3,IF(M6=6,2,IF(M6&gt;=6,1,0)))))))</f>
        <v>5</v>
      </c>
      <c r="O6">
        <f>SUM(N6*2)</f>
        <v>10</v>
      </c>
    </row>
    <row r="7" spans="1:16" x14ac:dyDescent="0.2">
      <c r="A7" t="str">
        <f t="shared" si="0"/>
        <v>PC105Daniel SuvaljkoSkippin Time</v>
      </c>
      <c r="B7" t="s">
        <v>15</v>
      </c>
      <c r="C7">
        <v>2</v>
      </c>
      <c r="D7" t="s">
        <v>1740</v>
      </c>
      <c r="E7" t="s">
        <v>1739</v>
      </c>
      <c r="F7">
        <v>40.299999999999997</v>
      </c>
      <c r="G7">
        <v>3.6</v>
      </c>
      <c r="I7">
        <v>4</v>
      </c>
      <c r="K7">
        <v>47.9</v>
      </c>
      <c r="L7" t="s">
        <v>422</v>
      </c>
      <c r="M7">
        <v>2</v>
      </c>
      <c r="N7">
        <f t="shared" si="1"/>
        <v>6</v>
      </c>
      <c r="O7">
        <f t="shared" ref="O7:O67" si="2">SUM(N7*2)</f>
        <v>12</v>
      </c>
    </row>
    <row r="8" spans="1:16" x14ac:dyDescent="0.2">
      <c r="A8" t="str">
        <f t="shared" si="0"/>
        <v>PC105Chloe RothTwo Sox</v>
      </c>
      <c r="B8" t="s">
        <v>15</v>
      </c>
      <c r="C8">
        <v>3</v>
      </c>
      <c r="D8" t="s">
        <v>25</v>
      </c>
      <c r="E8" t="s">
        <v>26</v>
      </c>
      <c r="F8">
        <v>31.7</v>
      </c>
      <c r="G8">
        <v>6</v>
      </c>
      <c r="I8">
        <v>8</v>
      </c>
      <c r="K8">
        <v>45.7</v>
      </c>
      <c r="L8" t="s">
        <v>419</v>
      </c>
      <c r="M8">
        <v>1</v>
      </c>
      <c r="N8">
        <f t="shared" si="1"/>
        <v>7</v>
      </c>
      <c r="O8">
        <f t="shared" si="2"/>
        <v>14</v>
      </c>
    </row>
    <row r="9" spans="1:16" x14ac:dyDescent="0.2">
      <c r="A9" t="str">
        <f t="shared" si="0"/>
        <v>PC95Hannah JenkinsParkiarrup Carnival</v>
      </c>
      <c r="B9" t="s">
        <v>41</v>
      </c>
      <c r="C9">
        <v>6</v>
      </c>
      <c r="D9" t="s">
        <v>18</v>
      </c>
      <c r="E9" t="s">
        <v>19</v>
      </c>
      <c r="F9">
        <v>26.6</v>
      </c>
      <c r="G9">
        <v>0.8</v>
      </c>
      <c r="I9">
        <v>4</v>
      </c>
      <c r="K9">
        <v>31.4</v>
      </c>
      <c r="L9" t="s">
        <v>422</v>
      </c>
      <c r="M9">
        <v>2</v>
      </c>
      <c r="N9">
        <f t="shared" si="1"/>
        <v>6</v>
      </c>
      <c r="O9">
        <f t="shared" si="2"/>
        <v>12</v>
      </c>
    </row>
    <row r="10" spans="1:16" x14ac:dyDescent="0.2">
      <c r="A10" t="str">
        <f t="shared" si="0"/>
        <v>PC95Takara SmythBarrabadeen Woodstock</v>
      </c>
      <c r="B10" t="s">
        <v>41</v>
      </c>
      <c r="C10">
        <v>7</v>
      </c>
      <c r="D10" t="s">
        <v>198</v>
      </c>
      <c r="E10" t="s">
        <v>1432</v>
      </c>
      <c r="F10">
        <v>36.799999999999997</v>
      </c>
      <c r="G10">
        <v>20</v>
      </c>
      <c r="I10" t="s">
        <v>317</v>
      </c>
      <c r="K10">
        <v>56.8</v>
      </c>
      <c r="L10" t="s">
        <v>441</v>
      </c>
      <c r="M10">
        <v>10</v>
      </c>
      <c r="N10">
        <f t="shared" si="1"/>
        <v>1</v>
      </c>
      <c r="O10">
        <f t="shared" si="2"/>
        <v>2</v>
      </c>
    </row>
    <row r="11" spans="1:16" x14ac:dyDescent="0.2">
      <c r="A11" t="str">
        <f t="shared" si="0"/>
        <v>PC95Aaron SuvaljkoGlen Hardey Omega Cloud</v>
      </c>
      <c r="B11" t="s">
        <v>41</v>
      </c>
      <c r="C11">
        <v>8</v>
      </c>
      <c r="D11" t="s">
        <v>1227</v>
      </c>
      <c r="E11" t="s">
        <v>1334</v>
      </c>
      <c r="F11">
        <v>35.299999999999997</v>
      </c>
      <c r="G11" t="s">
        <v>317</v>
      </c>
      <c r="I11" t="s">
        <v>317</v>
      </c>
      <c r="K11">
        <v>35.299999999999997</v>
      </c>
      <c r="L11" t="s">
        <v>424</v>
      </c>
      <c r="M11">
        <v>3</v>
      </c>
      <c r="N11">
        <f t="shared" si="1"/>
        <v>5</v>
      </c>
      <c r="O11">
        <f t="shared" si="2"/>
        <v>10</v>
      </c>
      <c r="P11" t="s">
        <v>1042</v>
      </c>
    </row>
    <row r="12" spans="1:16" x14ac:dyDescent="0.2">
      <c r="A12" t="str">
        <f t="shared" si="0"/>
        <v>PC95Saijsh MitchellRingwould Cleopatra</v>
      </c>
      <c r="B12" t="s">
        <v>41</v>
      </c>
      <c r="C12">
        <v>9</v>
      </c>
      <c r="D12" t="s">
        <v>120</v>
      </c>
      <c r="E12" t="s">
        <v>1598</v>
      </c>
      <c r="F12">
        <v>30.8</v>
      </c>
      <c r="G12" t="s">
        <v>317</v>
      </c>
      <c r="I12">
        <v>8</v>
      </c>
      <c r="K12">
        <v>38.799999999999997</v>
      </c>
      <c r="L12" t="s">
        <v>431</v>
      </c>
      <c r="M12">
        <v>6</v>
      </c>
      <c r="N12">
        <f t="shared" si="1"/>
        <v>2</v>
      </c>
      <c r="O12">
        <f t="shared" si="2"/>
        <v>4</v>
      </c>
    </row>
    <row r="13" spans="1:16" x14ac:dyDescent="0.2">
      <c r="A13" t="str">
        <f t="shared" si="0"/>
        <v>PC95Abby GreenBarrabadeen Mystique</v>
      </c>
      <c r="B13" t="s">
        <v>41</v>
      </c>
      <c r="C13">
        <v>10</v>
      </c>
      <c r="D13" t="s">
        <v>724</v>
      </c>
      <c r="E13" t="s">
        <v>725</v>
      </c>
      <c r="F13">
        <v>32.9</v>
      </c>
      <c r="G13">
        <v>20</v>
      </c>
      <c r="I13">
        <v>22</v>
      </c>
      <c r="K13">
        <v>74.900000000000006</v>
      </c>
      <c r="L13" t="s">
        <v>447</v>
      </c>
      <c r="M13">
        <v>12</v>
      </c>
      <c r="N13">
        <f t="shared" si="1"/>
        <v>1</v>
      </c>
      <c r="O13">
        <f t="shared" si="2"/>
        <v>2</v>
      </c>
    </row>
    <row r="14" spans="1:16" x14ac:dyDescent="0.2">
      <c r="A14" t="str">
        <f t="shared" si="0"/>
        <v>PC95Rhianna GaasdalenVintage Valley Banjo</v>
      </c>
      <c r="B14" t="s">
        <v>41</v>
      </c>
      <c r="C14">
        <v>11</v>
      </c>
      <c r="D14" t="s">
        <v>381</v>
      </c>
      <c r="E14" t="s">
        <v>382</v>
      </c>
      <c r="F14">
        <v>31.1</v>
      </c>
      <c r="G14">
        <v>1.2</v>
      </c>
      <c r="I14">
        <v>12</v>
      </c>
      <c r="K14">
        <v>44.3</v>
      </c>
      <c r="L14" t="s">
        <v>437</v>
      </c>
      <c r="M14">
        <v>8</v>
      </c>
      <c r="N14">
        <f t="shared" si="1"/>
        <v>1</v>
      </c>
      <c r="O14">
        <f t="shared" si="2"/>
        <v>2</v>
      </c>
      <c r="P14" t="s">
        <v>1579</v>
      </c>
    </row>
    <row r="15" spans="1:16" x14ac:dyDescent="0.2">
      <c r="A15" t="str">
        <f t="shared" si="0"/>
        <v>PC95Bronte ClelandK-Amberleigh Lbh</v>
      </c>
      <c r="B15" t="s">
        <v>41</v>
      </c>
      <c r="C15">
        <v>12</v>
      </c>
      <c r="D15" t="s">
        <v>53</v>
      </c>
      <c r="E15" t="s">
        <v>54</v>
      </c>
      <c r="F15">
        <v>41</v>
      </c>
      <c r="G15">
        <v>20</v>
      </c>
      <c r="I15">
        <v>4</v>
      </c>
      <c r="K15">
        <v>65</v>
      </c>
      <c r="L15" t="s">
        <v>444</v>
      </c>
      <c r="M15">
        <v>11</v>
      </c>
      <c r="N15">
        <f t="shared" si="1"/>
        <v>1</v>
      </c>
      <c r="O15">
        <f t="shared" si="2"/>
        <v>2</v>
      </c>
    </row>
    <row r="16" spans="1:16" x14ac:dyDescent="0.2">
      <c r="A16" t="str">
        <f t="shared" si="0"/>
        <v>PC95Milly MathewsTalaq Citi</v>
      </c>
      <c r="B16" t="s">
        <v>41</v>
      </c>
      <c r="C16">
        <v>13</v>
      </c>
      <c r="D16" t="s">
        <v>45</v>
      </c>
      <c r="E16" t="s">
        <v>46</v>
      </c>
      <c r="F16">
        <v>34.700000000000003</v>
      </c>
      <c r="G16">
        <v>3.6</v>
      </c>
      <c r="I16" t="s">
        <v>317</v>
      </c>
      <c r="K16">
        <v>38.299999999999997</v>
      </c>
      <c r="L16" t="s">
        <v>430</v>
      </c>
      <c r="M16">
        <v>5</v>
      </c>
      <c r="N16">
        <f t="shared" si="1"/>
        <v>3</v>
      </c>
      <c r="O16">
        <f t="shared" si="2"/>
        <v>6</v>
      </c>
      <c r="P16" t="s">
        <v>1176</v>
      </c>
    </row>
    <row r="17" spans="1:16" x14ac:dyDescent="0.2">
      <c r="A17" t="str">
        <f t="shared" si="0"/>
        <v>PC95Teagan ChristieAmani Phantasie</v>
      </c>
      <c r="B17" t="s">
        <v>41</v>
      </c>
      <c r="C17">
        <v>14</v>
      </c>
      <c r="D17" t="s">
        <v>242</v>
      </c>
      <c r="E17" t="s">
        <v>243</v>
      </c>
      <c r="F17">
        <v>30.8</v>
      </c>
      <c r="G17" t="s">
        <v>317</v>
      </c>
      <c r="I17" t="s">
        <v>317</v>
      </c>
      <c r="K17">
        <v>30.8</v>
      </c>
      <c r="L17" t="s">
        <v>419</v>
      </c>
      <c r="M17">
        <v>1</v>
      </c>
      <c r="N17">
        <f t="shared" si="1"/>
        <v>7</v>
      </c>
      <c r="O17">
        <f t="shared" si="2"/>
        <v>14</v>
      </c>
    </row>
    <row r="18" spans="1:16" x14ac:dyDescent="0.2">
      <c r="A18" t="str">
        <f t="shared" si="0"/>
        <v>PC95Tory Ko-PeterneljCavallo Pazzo</v>
      </c>
      <c r="B18" t="s">
        <v>41</v>
      </c>
      <c r="C18">
        <v>15</v>
      </c>
      <c r="D18" t="s">
        <v>49</v>
      </c>
      <c r="E18" t="s">
        <v>50</v>
      </c>
      <c r="F18">
        <v>36.6</v>
      </c>
      <c r="G18" t="s">
        <v>317</v>
      </c>
      <c r="I18">
        <v>12</v>
      </c>
      <c r="K18">
        <v>48.6</v>
      </c>
      <c r="L18" t="s">
        <v>438</v>
      </c>
      <c r="M18">
        <v>9</v>
      </c>
      <c r="N18">
        <f t="shared" si="1"/>
        <v>1</v>
      </c>
      <c r="O18">
        <f t="shared" si="2"/>
        <v>2</v>
      </c>
    </row>
    <row r="19" spans="1:16" x14ac:dyDescent="0.2">
      <c r="A19" t="str">
        <f t="shared" si="0"/>
        <v>PC95Emmaleigh EvansColonel Gold Zipper</v>
      </c>
      <c r="B19" t="s">
        <v>41</v>
      </c>
      <c r="C19">
        <v>16</v>
      </c>
      <c r="D19" t="s">
        <v>445</v>
      </c>
      <c r="E19" t="s">
        <v>446</v>
      </c>
      <c r="F19">
        <v>33.700000000000003</v>
      </c>
      <c r="G19">
        <v>1.6</v>
      </c>
      <c r="I19" t="s">
        <v>317</v>
      </c>
      <c r="K19">
        <v>35.299999999999997</v>
      </c>
      <c r="L19" t="s">
        <v>426</v>
      </c>
      <c r="M19">
        <v>4</v>
      </c>
      <c r="N19">
        <f t="shared" si="1"/>
        <v>4</v>
      </c>
      <c r="O19">
        <f t="shared" si="2"/>
        <v>8</v>
      </c>
      <c r="P19" t="s">
        <v>929</v>
      </c>
    </row>
    <row r="20" spans="1:16" x14ac:dyDescent="0.2">
      <c r="A20" t="str">
        <f t="shared" si="0"/>
        <v>PC95Sharney VenrooyMellandra Touch Of Class</v>
      </c>
      <c r="B20" t="s">
        <v>41</v>
      </c>
      <c r="C20">
        <v>17</v>
      </c>
      <c r="D20" t="s">
        <v>377</v>
      </c>
      <c r="E20" t="s">
        <v>1833</v>
      </c>
      <c r="F20">
        <v>40.299999999999997</v>
      </c>
      <c r="G20" t="s">
        <v>317</v>
      </c>
      <c r="I20">
        <v>4</v>
      </c>
      <c r="K20">
        <v>44.3</v>
      </c>
      <c r="L20" t="s">
        <v>434</v>
      </c>
      <c r="M20">
        <v>7</v>
      </c>
      <c r="N20">
        <f t="shared" si="1"/>
        <v>1</v>
      </c>
      <c r="O20">
        <f t="shared" si="2"/>
        <v>2</v>
      </c>
      <c r="P20" t="s">
        <v>1042</v>
      </c>
    </row>
    <row r="21" spans="1:16" x14ac:dyDescent="0.2">
      <c r="A21" t="str">
        <f t="shared" si="0"/>
        <v>PC95Rachel DaveyJoin The Force</v>
      </c>
      <c r="B21" t="s">
        <v>41</v>
      </c>
      <c r="C21">
        <v>21</v>
      </c>
      <c r="D21" t="s">
        <v>69</v>
      </c>
      <c r="E21" t="s">
        <v>70</v>
      </c>
      <c r="F21">
        <v>40.5</v>
      </c>
      <c r="G21" t="s">
        <v>317</v>
      </c>
      <c r="I21">
        <v>4</v>
      </c>
      <c r="K21">
        <v>44.5</v>
      </c>
      <c r="L21" t="s">
        <v>426</v>
      </c>
      <c r="M21">
        <v>4</v>
      </c>
      <c r="N21">
        <f t="shared" si="1"/>
        <v>4</v>
      </c>
      <c r="O21">
        <f>SUM(N21)</f>
        <v>4</v>
      </c>
    </row>
    <row r="22" spans="1:16" x14ac:dyDescent="0.2">
      <c r="A22" t="str">
        <f t="shared" si="0"/>
        <v>PC95Ivy Millichamp-ParryClare Downs Lisheen</v>
      </c>
      <c r="B22" t="s">
        <v>41</v>
      </c>
      <c r="C22">
        <v>23</v>
      </c>
      <c r="D22" t="s">
        <v>428</v>
      </c>
      <c r="E22" t="s">
        <v>429</v>
      </c>
      <c r="F22">
        <v>32.9</v>
      </c>
      <c r="G22">
        <v>3.6</v>
      </c>
      <c r="I22" t="s">
        <v>317</v>
      </c>
      <c r="K22">
        <v>36.5</v>
      </c>
      <c r="L22" t="s">
        <v>422</v>
      </c>
      <c r="M22">
        <v>2</v>
      </c>
      <c r="N22">
        <f t="shared" si="1"/>
        <v>6</v>
      </c>
      <c r="O22">
        <f t="shared" ref="O22:O24" si="3">SUM(N22)</f>
        <v>6</v>
      </c>
      <c r="P22" t="s">
        <v>1176</v>
      </c>
    </row>
    <row r="23" spans="1:16" x14ac:dyDescent="0.2">
      <c r="A23" t="str">
        <f t="shared" si="0"/>
        <v>PC95Hannah JenkinsCabot Cove</v>
      </c>
      <c r="B23" t="s">
        <v>41</v>
      </c>
      <c r="C23">
        <v>24</v>
      </c>
      <c r="D23" t="s">
        <v>18</v>
      </c>
      <c r="E23" t="s">
        <v>423</v>
      </c>
      <c r="F23">
        <v>33.200000000000003</v>
      </c>
      <c r="G23" t="s">
        <v>317</v>
      </c>
      <c r="I23" t="s">
        <v>317</v>
      </c>
      <c r="K23">
        <v>33.200000000000003</v>
      </c>
      <c r="L23" t="s">
        <v>419</v>
      </c>
      <c r="M23">
        <v>1</v>
      </c>
      <c r="N23">
        <f t="shared" si="1"/>
        <v>7</v>
      </c>
      <c r="O23">
        <f t="shared" si="3"/>
        <v>7</v>
      </c>
    </row>
    <row r="24" spans="1:16" x14ac:dyDescent="0.2">
      <c r="A24" t="str">
        <f t="shared" si="0"/>
        <v>PC95Kayley BrahimMaster Delight</v>
      </c>
      <c r="B24" t="s">
        <v>41</v>
      </c>
      <c r="C24">
        <v>25</v>
      </c>
      <c r="D24" t="s">
        <v>38</v>
      </c>
      <c r="E24" t="s">
        <v>39</v>
      </c>
      <c r="F24">
        <v>33.700000000000003</v>
      </c>
      <c r="G24" t="s">
        <v>317</v>
      </c>
      <c r="I24">
        <v>7.2</v>
      </c>
      <c r="K24">
        <v>40.9</v>
      </c>
      <c r="L24" t="s">
        <v>424</v>
      </c>
      <c r="M24">
        <v>3</v>
      </c>
      <c r="N24">
        <f t="shared" si="1"/>
        <v>5</v>
      </c>
      <c r="O24">
        <f t="shared" si="3"/>
        <v>5</v>
      </c>
    </row>
    <row r="25" spans="1:16" x14ac:dyDescent="0.2">
      <c r="A25" t="str">
        <f t="shared" si="0"/>
        <v>PC80Aaron SuvaljkoMrs Nortonknight</v>
      </c>
      <c r="B25" t="s">
        <v>75</v>
      </c>
      <c r="C25">
        <v>27</v>
      </c>
      <c r="D25" t="s">
        <v>1227</v>
      </c>
      <c r="E25" t="s">
        <v>1226</v>
      </c>
      <c r="F25">
        <v>26.8</v>
      </c>
      <c r="G25">
        <v>8</v>
      </c>
      <c r="I25" t="s">
        <v>317</v>
      </c>
      <c r="K25">
        <v>34.799999999999997</v>
      </c>
      <c r="L25" t="s">
        <v>424</v>
      </c>
      <c r="M25">
        <v>3</v>
      </c>
      <c r="N25">
        <f t="shared" si="1"/>
        <v>5</v>
      </c>
      <c r="O25">
        <f t="shared" si="2"/>
        <v>10</v>
      </c>
      <c r="P25" t="s">
        <v>1834</v>
      </c>
    </row>
    <row r="26" spans="1:16" x14ac:dyDescent="0.2">
      <c r="A26" t="str">
        <f t="shared" si="0"/>
        <v>PC80Ruby WeightmanCapote</v>
      </c>
      <c r="B26" t="s">
        <v>75</v>
      </c>
      <c r="C26">
        <v>28</v>
      </c>
      <c r="D26" t="s">
        <v>855</v>
      </c>
      <c r="E26" t="s">
        <v>856</v>
      </c>
      <c r="F26">
        <v>40.9</v>
      </c>
      <c r="G26" t="s">
        <v>317</v>
      </c>
      <c r="I26">
        <v>4</v>
      </c>
      <c r="K26">
        <v>44.9</v>
      </c>
      <c r="L26" t="s">
        <v>447</v>
      </c>
      <c r="M26">
        <v>12</v>
      </c>
      <c r="N26">
        <f t="shared" si="1"/>
        <v>1</v>
      </c>
      <c r="O26">
        <f t="shared" si="2"/>
        <v>2</v>
      </c>
    </row>
    <row r="27" spans="1:16" x14ac:dyDescent="0.2">
      <c r="A27" t="str">
        <f t="shared" si="0"/>
        <v>PC80Paige HelsemansLill Buzz</v>
      </c>
      <c r="B27" t="s">
        <v>75</v>
      </c>
      <c r="C27">
        <v>29</v>
      </c>
      <c r="D27" t="s">
        <v>1838</v>
      </c>
      <c r="E27" t="s">
        <v>1837</v>
      </c>
      <c r="F27">
        <v>29.1</v>
      </c>
      <c r="G27">
        <v>16.399999999999999</v>
      </c>
      <c r="I27" t="s">
        <v>317</v>
      </c>
      <c r="K27">
        <v>45.5</v>
      </c>
      <c r="L27" t="s">
        <v>536</v>
      </c>
      <c r="M27">
        <v>13</v>
      </c>
      <c r="N27">
        <f t="shared" si="1"/>
        <v>1</v>
      </c>
      <c r="O27">
        <f t="shared" si="2"/>
        <v>2</v>
      </c>
      <c r="P27" t="s">
        <v>1839</v>
      </c>
    </row>
    <row r="28" spans="1:16" x14ac:dyDescent="0.2">
      <c r="A28" t="str">
        <f t="shared" si="0"/>
        <v>PC80Alina CamarriGo Faraglioni</v>
      </c>
      <c r="B28" t="s">
        <v>75</v>
      </c>
      <c r="C28">
        <v>31</v>
      </c>
      <c r="D28" t="s">
        <v>132</v>
      </c>
      <c r="E28" t="s">
        <v>133</v>
      </c>
      <c r="F28">
        <v>34.799999999999997</v>
      </c>
      <c r="G28">
        <v>4.8</v>
      </c>
      <c r="I28" t="s">
        <v>317</v>
      </c>
      <c r="K28">
        <v>39.6</v>
      </c>
      <c r="L28" t="s">
        <v>441</v>
      </c>
      <c r="M28">
        <v>10</v>
      </c>
      <c r="N28">
        <f t="shared" si="1"/>
        <v>1</v>
      </c>
      <c r="O28">
        <f t="shared" si="2"/>
        <v>2</v>
      </c>
      <c r="P28" t="s">
        <v>1054</v>
      </c>
    </row>
    <row r="29" spans="1:16" x14ac:dyDescent="0.2">
      <c r="A29" t="str">
        <f t="shared" si="0"/>
        <v>PC80Amberlee BrownMaccacino</v>
      </c>
      <c r="B29" t="s">
        <v>75</v>
      </c>
      <c r="C29">
        <v>32</v>
      </c>
      <c r="D29" t="s">
        <v>1836</v>
      </c>
      <c r="E29" t="s">
        <v>1835</v>
      </c>
      <c r="F29">
        <v>34.799999999999997</v>
      </c>
      <c r="G29">
        <v>1.2</v>
      </c>
      <c r="I29" t="s">
        <v>317</v>
      </c>
      <c r="K29">
        <v>36</v>
      </c>
      <c r="L29" t="s">
        <v>434</v>
      </c>
      <c r="M29">
        <v>7</v>
      </c>
      <c r="N29">
        <f t="shared" si="1"/>
        <v>1</v>
      </c>
      <c r="O29">
        <f t="shared" si="2"/>
        <v>2</v>
      </c>
    </row>
    <row r="30" spans="1:16" x14ac:dyDescent="0.2">
      <c r="A30" t="str">
        <f t="shared" si="0"/>
        <v>PC80Charlee Morton-SharpImpazzire</v>
      </c>
      <c r="B30" t="s">
        <v>75</v>
      </c>
      <c r="C30">
        <v>33</v>
      </c>
      <c r="D30" t="s">
        <v>493</v>
      </c>
      <c r="E30" t="s">
        <v>772</v>
      </c>
      <c r="N30">
        <f t="shared" si="1"/>
        <v>0</v>
      </c>
      <c r="O30">
        <f t="shared" si="2"/>
        <v>0</v>
      </c>
      <c r="P30" t="s">
        <v>1843</v>
      </c>
    </row>
    <row r="31" spans="1:16" x14ac:dyDescent="0.2">
      <c r="A31" t="str">
        <f t="shared" si="0"/>
        <v>PC80Evie JamesCharisma Royal Symphony</v>
      </c>
      <c r="B31" t="s">
        <v>75</v>
      </c>
      <c r="C31">
        <v>34</v>
      </c>
      <c r="D31" t="s">
        <v>102</v>
      </c>
      <c r="E31" t="s">
        <v>103</v>
      </c>
      <c r="F31">
        <v>40.5</v>
      </c>
      <c r="G31">
        <v>26.8</v>
      </c>
      <c r="I31" t="s">
        <v>317</v>
      </c>
      <c r="K31">
        <v>67.3</v>
      </c>
      <c r="L31" t="s">
        <v>548</v>
      </c>
      <c r="M31">
        <v>18</v>
      </c>
      <c r="N31">
        <f t="shared" si="1"/>
        <v>1</v>
      </c>
      <c r="O31">
        <f t="shared" si="2"/>
        <v>2</v>
      </c>
      <c r="P31" t="s">
        <v>1842</v>
      </c>
    </row>
    <row r="32" spans="1:16" x14ac:dyDescent="0.2">
      <c r="A32" t="str">
        <f t="shared" si="0"/>
        <v>PC80Malory ClarsonTiaja Park Elegance</v>
      </c>
      <c r="B32" t="s">
        <v>75</v>
      </c>
      <c r="C32">
        <v>35</v>
      </c>
      <c r="D32" t="s">
        <v>114</v>
      </c>
      <c r="E32" t="s">
        <v>115</v>
      </c>
      <c r="F32">
        <v>27.9</v>
      </c>
      <c r="G32">
        <v>2.8</v>
      </c>
      <c r="I32" t="s">
        <v>317</v>
      </c>
      <c r="K32">
        <v>30.7</v>
      </c>
      <c r="L32" t="s">
        <v>419</v>
      </c>
      <c r="M32">
        <v>1</v>
      </c>
      <c r="N32">
        <f t="shared" si="1"/>
        <v>7</v>
      </c>
      <c r="O32">
        <f t="shared" si="2"/>
        <v>14</v>
      </c>
    </row>
    <row r="33" spans="1:16" x14ac:dyDescent="0.2">
      <c r="A33" t="str">
        <f t="shared" si="0"/>
        <v>PC80Bridie JohnsonKarteeka</v>
      </c>
      <c r="B33" t="s">
        <v>75</v>
      </c>
      <c r="C33">
        <v>36</v>
      </c>
      <c r="D33" t="s">
        <v>375</v>
      </c>
      <c r="E33" t="s">
        <v>376</v>
      </c>
      <c r="F33">
        <v>40.4</v>
      </c>
      <c r="G33">
        <v>24.4</v>
      </c>
      <c r="I33" t="s">
        <v>317</v>
      </c>
      <c r="K33">
        <v>64.8</v>
      </c>
      <c r="L33" t="s">
        <v>547</v>
      </c>
      <c r="M33">
        <v>17</v>
      </c>
      <c r="N33">
        <f t="shared" si="1"/>
        <v>1</v>
      </c>
      <c r="O33">
        <f t="shared" si="2"/>
        <v>2</v>
      </c>
      <c r="P33" t="s">
        <v>1841</v>
      </c>
    </row>
    <row r="34" spans="1:16" x14ac:dyDescent="0.2">
      <c r="A34" t="str">
        <f t="shared" si="0"/>
        <v>PC80Kaitlyn BrownJoshua Brook Chase Me Charlie</v>
      </c>
      <c r="B34" t="s">
        <v>75</v>
      </c>
      <c r="C34">
        <v>37</v>
      </c>
      <c r="D34" t="s">
        <v>90</v>
      </c>
      <c r="E34" t="s">
        <v>91</v>
      </c>
      <c r="F34">
        <v>35.9</v>
      </c>
      <c r="G34" t="s">
        <v>317</v>
      </c>
      <c r="I34" t="s">
        <v>317</v>
      </c>
      <c r="K34">
        <v>35.9</v>
      </c>
      <c r="L34" t="s">
        <v>431</v>
      </c>
      <c r="M34">
        <v>6</v>
      </c>
      <c r="N34">
        <f t="shared" si="1"/>
        <v>2</v>
      </c>
      <c r="O34">
        <f t="shared" si="2"/>
        <v>4</v>
      </c>
    </row>
    <row r="35" spans="1:16" x14ac:dyDescent="0.2">
      <c r="A35" t="str">
        <f t="shared" si="0"/>
        <v>PC80Aoife Coveney-BrowneWarrekyl Court Jester</v>
      </c>
      <c r="B35" t="s">
        <v>75</v>
      </c>
      <c r="C35">
        <v>39</v>
      </c>
      <c r="D35" t="s">
        <v>92</v>
      </c>
      <c r="E35" t="s">
        <v>93</v>
      </c>
      <c r="F35">
        <v>36.799999999999997</v>
      </c>
      <c r="G35">
        <v>7.2</v>
      </c>
      <c r="I35" t="s">
        <v>317</v>
      </c>
      <c r="K35">
        <v>44</v>
      </c>
      <c r="L35" t="s">
        <v>444</v>
      </c>
      <c r="M35">
        <v>11</v>
      </c>
      <c r="N35">
        <f t="shared" si="1"/>
        <v>1</v>
      </c>
      <c r="O35">
        <f t="shared" si="2"/>
        <v>2</v>
      </c>
    </row>
    <row r="36" spans="1:16" x14ac:dyDescent="0.2">
      <c r="A36" t="str">
        <f t="shared" si="0"/>
        <v>PC80Grace BillingEllison Park Millionaire</v>
      </c>
      <c r="B36" t="s">
        <v>75</v>
      </c>
      <c r="C36">
        <v>40</v>
      </c>
      <c r="D36" t="s">
        <v>883</v>
      </c>
      <c r="E36" t="s">
        <v>1526</v>
      </c>
      <c r="F36">
        <v>44.1</v>
      </c>
      <c r="G36">
        <v>2.8</v>
      </c>
      <c r="I36">
        <v>8</v>
      </c>
      <c r="K36">
        <v>54.9</v>
      </c>
      <c r="L36" t="s">
        <v>542</v>
      </c>
      <c r="M36">
        <v>15</v>
      </c>
      <c r="N36">
        <f t="shared" si="1"/>
        <v>1</v>
      </c>
      <c r="O36">
        <f t="shared" si="2"/>
        <v>2</v>
      </c>
      <c r="P36" t="s">
        <v>1840</v>
      </c>
    </row>
    <row r="37" spans="1:16" x14ac:dyDescent="0.2">
      <c r="A37" t="str">
        <f t="shared" ref="A37:A68" si="4">CONCATENATE(B37,D37,E37)</f>
        <v>PC80Alexis StubbsPoppi</v>
      </c>
      <c r="B37" t="s">
        <v>75</v>
      </c>
      <c r="C37">
        <v>42</v>
      </c>
      <c r="D37" t="s">
        <v>530</v>
      </c>
      <c r="E37" t="s">
        <v>531</v>
      </c>
      <c r="F37">
        <v>35</v>
      </c>
      <c r="G37" t="s">
        <v>317</v>
      </c>
      <c r="I37" t="s">
        <v>317</v>
      </c>
      <c r="K37">
        <v>35</v>
      </c>
      <c r="L37" t="s">
        <v>426</v>
      </c>
      <c r="M37">
        <v>4</v>
      </c>
      <c r="N37">
        <f t="shared" si="1"/>
        <v>4</v>
      </c>
      <c r="O37">
        <f t="shared" si="2"/>
        <v>8</v>
      </c>
    </row>
    <row r="38" spans="1:16" x14ac:dyDescent="0.2">
      <c r="A38" t="str">
        <f t="shared" si="4"/>
        <v>PC80Annabel CreekChaussettes</v>
      </c>
      <c r="B38" t="s">
        <v>75</v>
      </c>
      <c r="C38">
        <v>43</v>
      </c>
      <c r="D38" t="s">
        <v>767</v>
      </c>
      <c r="E38" t="s">
        <v>768</v>
      </c>
      <c r="F38">
        <v>32.9</v>
      </c>
      <c r="G38" t="s">
        <v>317</v>
      </c>
      <c r="I38" t="s">
        <v>317</v>
      </c>
      <c r="K38">
        <v>32.9</v>
      </c>
      <c r="L38" t="s">
        <v>422</v>
      </c>
      <c r="M38">
        <v>2</v>
      </c>
      <c r="N38">
        <f t="shared" si="1"/>
        <v>6</v>
      </c>
      <c r="O38">
        <f t="shared" si="2"/>
        <v>12</v>
      </c>
    </row>
    <row r="39" spans="1:16" x14ac:dyDescent="0.2">
      <c r="A39" t="str">
        <f t="shared" si="4"/>
        <v>PC80Keira OlsenTamblyn Park Shine</v>
      </c>
      <c r="B39" t="s">
        <v>75</v>
      </c>
      <c r="C39">
        <v>44</v>
      </c>
      <c r="D39" t="s">
        <v>106</v>
      </c>
      <c r="E39" t="s">
        <v>166</v>
      </c>
      <c r="F39">
        <v>36.4</v>
      </c>
      <c r="G39">
        <v>20</v>
      </c>
      <c r="I39" t="s">
        <v>317</v>
      </c>
      <c r="K39">
        <v>56.4</v>
      </c>
      <c r="L39" t="s">
        <v>545</v>
      </c>
      <c r="M39">
        <v>16</v>
      </c>
      <c r="N39">
        <f t="shared" si="1"/>
        <v>1</v>
      </c>
      <c r="O39">
        <f t="shared" si="2"/>
        <v>2</v>
      </c>
    </row>
    <row r="40" spans="1:16" x14ac:dyDescent="0.2">
      <c r="A40" t="str">
        <f t="shared" si="4"/>
        <v>PC80Sian SmithCarisbrook Happy Daze</v>
      </c>
      <c r="B40" t="s">
        <v>75</v>
      </c>
      <c r="C40">
        <v>45</v>
      </c>
      <c r="D40" t="s">
        <v>125</v>
      </c>
      <c r="E40" t="s">
        <v>126</v>
      </c>
      <c r="F40">
        <v>31.8</v>
      </c>
      <c r="G40">
        <v>4.8</v>
      </c>
      <c r="I40" t="s">
        <v>317</v>
      </c>
      <c r="K40">
        <v>36.6</v>
      </c>
      <c r="L40" t="s">
        <v>437</v>
      </c>
      <c r="M40">
        <v>8</v>
      </c>
      <c r="N40">
        <f t="shared" si="1"/>
        <v>1</v>
      </c>
      <c r="O40">
        <f t="shared" si="2"/>
        <v>2</v>
      </c>
      <c r="P40" t="s">
        <v>1054</v>
      </c>
    </row>
    <row r="41" spans="1:16" x14ac:dyDescent="0.2">
      <c r="A41" t="str">
        <f t="shared" si="4"/>
        <v>PC80Tara HardingParkiarrup Salvatore</v>
      </c>
      <c r="B41" t="s">
        <v>75</v>
      </c>
      <c r="C41">
        <v>46</v>
      </c>
      <c r="D41" t="s">
        <v>1351</v>
      </c>
      <c r="E41" t="s">
        <v>1761</v>
      </c>
      <c r="F41">
        <v>34.299999999999997</v>
      </c>
      <c r="G41">
        <v>4.8</v>
      </c>
      <c r="I41">
        <v>8</v>
      </c>
      <c r="K41">
        <v>47.1</v>
      </c>
      <c r="L41" t="s">
        <v>539</v>
      </c>
      <c r="M41">
        <v>14</v>
      </c>
      <c r="N41">
        <f t="shared" si="1"/>
        <v>1</v>
      </c>
      <c r="O41">
        <f t="shared" si="2"/>
        <v>2</v>
      </c>
      <c r="P41" t="s">
        <v>1054</v>
      </c>
    </row>
    <row r="42" spans="1:16" x14ac:dyDescent="0.2">
      <c r="A42" t="str">
        <f t="shared" si="4"/>
        <v>PC80Asha WiegeleTullows Dark Prince</v>
      </c>
      <c r="B42" t="s">
        <v>75</v>
      </c>
      <c r="C42">
        <v>47</v>
      </c>
      <c r="D42" t="s">
        <v>320</v>
      </c>
      <c r="E42" t="s">
        <v>360</v>
      </c>
      <c r="F42">
        <v>28.8</v>
      </c>
      <c r="G42" t="s">
        <v>328</v>
      </c>
      <c r="I42" t="s">
        <v>317</v>
      </c>
      <c r="N42">
        <f t="shared" si="1"/>
        <v>0</v>
      </c>
      <c r="O42">
        <f t="shared" si="2"/>
        <v>0</v>
      </c>
      <c r="P42" t="s">
        <v>1586</v>
      </c>
    </row>
    <row r="43" spans="1:16" x14ac:dyDescent="0.2">
      <c r="A43" t="str">
        <f t="shared" si="4"/>
        <v>PC80Ruby Anne RaeDiamond Dream Flying Spirit</v>
      </c>
      <c r="B43" t="s">
        <v>75</v>
      </c>
      <c r="C43">
        <v>48</v>
      </c>
      <c r="D43" t="s">
        <v>118</v>
      </c>
      <c r="E43" t="s">
        <v>119</v>
      </c>
      <c r="F43">
        <v>29.5</v>
      </c>
      <c r="G43">
        <v>5.6</v>
      </c>
      <c r="I43" t="s">
        <v>317</v>
      </c>
      <c r="K43">
        <v>35.1</v>
      </c>
      <c r="L43" t="s">
        <v>430</v>
      </c>
      <c r="M43">
        <v>5</v>
      </c>
      <c r="N43">
        <f t="shared" si="1"/>
        <v>3</v>
      </c>
      <c r="O43">
        <f t="shared" si="2"/>
        <v>6</v>
      </c>
      <c r="P43" t="s">
        <v>1201</v>
      </c>
    </row>
    <row r="44" spans="1:16" x14ac:dyDescent="0.2">
      <c r="A44" t="str">
        <f t="shared" si="4"/>
        <v>PC80Saijsh MitchellLimehill Kochiece</v>
      </c>
      <c r="B44" t="s">
        <v>75</v>
      </c>
      <c r="C44">
        <v>49</v>
      </c>
      <c r="D44" t="s">
        <v>120</v>
      </c>
      <c r="E44" t="s">
        <v>1596</v>
      </c>
      <c r="F44">
        <v>38.4</v>
      </c>
      <c r="G44" t="s">
        <v>317</v>
      </c>
      <c r="I44" t="s">
        <v>317</v>
      </c>
      <c r="K44">
        <v>38.4</v>
      </c>
      <c r="L44" t="s">
        <v>438</v>
      </c>
      <c r="M44">
        <v>9</v>
      </c>
      <c r="N44">
        <f t="shared" si="1"/>
        <v>1</v>
      </c>
      <c r="O44">
        <f t="shared" si="2"/>
        <v>2</v>
      </c>
    </row>
    <row r="45" spans="1:16" x14ac:dyDescent="0.2">
      <c r="A45" t="str">
        <f t="shared" si="4"/>
        <v>PC80Chloe GibsonBoxer</v>
      </c>
      <c r="B45" t="s">
        <v>75</v>
      </c>
      <c r="C45">
        <v>52</v>
      </c>
      <c r="D45" t="s">
        <v>940</v>
      </c>
      <c r="E45" t="s">
        <v>941</v>
      </c>
      <c r="F45">
        <v>32</v>
      </c>
      <c r="G45">
        <v>81.599999999999994</v>
      </c>
      <c r="I45" t="s">
        <v>317</v>
      </c>
      <c r="K45">
        <v>113.6</v>
      </c>
      <c r="L45" t="s">
        <v>430</v>
      </c>
      <c r="M45">
        <v>5</v>
      </c>
      <c r="N45">
        <f t="shared" si="1"/>
        <v>3</v>
      </c>
      <c r="O45">
        <f t="shared" si="2"/>
        <v>6</v>
      </c>
    </row>
    <row r="46" spans="1:16" x14ac:dyDescent="0.2">
      <c r="A46" t="str">
        <f t="shared" si="4"/>
        <v>PC80Nicole FisherFlashy Mak</v>
      </c>
      <c r="B46" t="s">
        <v>75</v>
      </c>
      <c r="C46">
        <v>53</v>
      </c>
      <c r="D46" t="s">
        <v>85</v>
      </c>
      <c r="E46" t="s">
        <v>86</v>
      </c>
      <c r="F46">
        <v>34.1</v>
      </c>
      <c r="G46" t="s">
        <v>317</v>
      </c>
      <c r="I46" t="s">
        <v>317</v>
      </c>
      <c r="K46">
        <v>34.1</v>
      </c>
      <c r="L46" t="s">
        <v>419</v>
      </c>
      <c r="M46">
        <v>1</v>
      </c>
      <c r="N46">
        <f t="shared" si="1"/>
        <v>7</v>
      </c>
      <c r="O46">
        <f t="shared" si="2"/>
        <v>14</v>
      </c>
    </row>
    <row r="47" spans="1:16" x14ac:dyDescent="0.2">
      <c r="A47" t="str">
        <f t="shared" si="4"/>
        <v>PC80Jemma SwartsWithout Compromise</v>
      </c>
      <c r="B47" t="s">
        <v>75</v>
      </c>
      <c r="C47">
        <v>54</v>
      </c>
      <c r="D47" t="s">
        <v>561</v>
      </c>
      <c r="E47" t="s">
        <v>562</v>
      </c>
      <c r="F47">
        <v>36.799999999999997</v>
      </c>
      <c r="G47">
        <v>0.8</v>
      </c>
      <c r="I47">
        <v>4</v>
      </c>
      <c r="K47">
        <v>41.6</v>
      </c>
      <c r="L47" t="s">
        <v>422</v>
      </c>
      <c r="M47">
        <v>2</v>
      </c>
      <c r="N47">
        <f t="shared" si="1"/>
        <v>6</v>
      </c>
      <c r="O47">
        <f t="shared" si="2"/>
        <v>12</v>
      </c>
    </row>
    <row r="48" spans="1:16" x14ac:dyDescent="0.2">
      <c r="A48" t="str">
        <f t="shared" si="4"/>
        <v>PC80Joshua FordBeau Ash Caradon</v>
      </c>
      <c r="B48" t="s">
        <v>75</v>
      </c>
      <c r="C48">
        <v>55</v>
      </c>
      <c r="D48" t="s">
        <v>1224</v>
      </c>
      <c r="E48" t="s">
        <v>1223</v>
      </c>
      <c r="F48">
        <v>40.700000000000003</v>
      </c>
      <c r="G48" t="s">
        <v>328</v>
      </c>
      <c r="I48">
        <v>8</v>
      </c>
      <c r="N48">
        <f t="shared" si="1"/>
        <v>0</v>
      </c>
      <c r="O48">
        <f t="shared" si="2"/>
        <v>0</v>
      </c>
      <c r="P48" t="s">
        <v>1584</v>
      </c>
    </row>
    <row r="49" spans="1:16" x14ac:dyDescent="0.2">
      <c r="A49" t="str">
        <f t="shared" si="4"/>
        <v>PC80Taya Van RensburgAryline Sweet Dreamz</v>
      </c>
      <c r="B49" t="s">
        <v>75</v>
      </c>
      <c r="C49">
        <v>57</v>
      </c>
      <c r="D49" t="s">
        <v>1197</v>
      </c>
      <c r="E49" t="s">
        <v>1196</v>
      </c>
      <c r="F49">
        <v>38</v>
      </c>
      <c r="G49">
        <v>0.4</v>
      </c>
      <c r="I49">
        <v>4</v>
      </c>
      <c r="K49">
        <v>42.4</v>
      </c>
      <c r="L49" t="s">
        <v>424</v>
      </c>
      <c r="M49">
        <v>3</v>
      </c>
      <c r="N49">
        <f t="shared" si="1"/>
        <v>5</v>
      </c>
      <c r="O49">
        <f t="shared" si="2"/>
        <v>10</v>
      </c>
      <c r="P49" t="s">
        <v>1039</v>
      </c>
    </row>
    <row r="50" spans="1:16" x14ac:dyDescent="0.2">
      <c r="A50" t="str">
        <f t="shared" si="4"/>
        <v>PC80Emily BilingCarmine Court</v>
      </c>
      <c r="B50" t="s">
        <v>75</v>
      </c>
      <c r="C50">
        <v>58</v>
      </c>
      <c r="D50" t="s">
        <v>1858</v>
      </c>
      <c r="E50" t="s">
        <v>1527</v>
      </c>
      <c r="F50">
        <v>48.8</v>
      </c>
      <c r="G50">
        <v>14.8</v>
      </c>
      <c r="I50" t="s">
        <v>317</v>
      </c>
      <c r="K50">
        <v>63.6</v>
      </c>
      <c r="L50" t="s">
        <v>426</v>
      </c>
      <c r="M50">
        <v>4</v>
      </c>
      <c r="N50">
        <f t="shared" si="1"/>
        <v>4</v>
      </c>
      <c r="O50">
        <f t="shared" si="2"/>
        <v>8</v>
      </c>
      <c r="P50" t="s">
        <v>1084</v>
      </c>
    </row>
    <row r="51" spans="1:16" x14ac:dyDescent="0.2">
      <c r="A51" t="str">
        <f t="shared" si="4"/>
        <v>PC65Lila SeberryBp Flash Fox</v>
      </c>
      <c r="B51" t="s">
        <v>138</v>
      </c>
      <c r="C51">
        <v>61</v>
      </c>
      <c r="D51" t="s">
        <v>231</v>
      </c>
      <c r="E51" t="s">
        <v>232</v>
      </c>
      <c r="F51">
        <v>34.5</v>
      </c>
      <c r="N51">
        <f t="shared" si="1"/>
        <v>0</v>
      </c>
      <c r="O51">
        <f t="shared" si="2"/>
        <v>0</v>
      </c>
      <c r="P51" t="s">
        <v>1253</v>
      </c>
    </row>
    <row r="52" spans="1:16" x14ac:dyDescent="0.2">
      <c r="A52" t="str">
        <f t="shared" si="4"/>
        <v>PC65Rebecca SuvaljkoSp Obsession</v>
      </c>
      <c r="B52" t="s">
        <v>138</v>
      </c>
      <c r="C52">
        <v>62</v>
      </c>
      <c r="D52" t="s">
        <v>159</v>
      </c>
      <c r="E52" t="s">
        <v>160</v>
      </c>
      <c r="F52">
        <v>32.5</v>
      </c>
      <c r="G52">
        <v>5.6</v>
      </c>
      <c r="I52">
        <v>4</v>
      </c>
      <c r="K52">
        <v>42.1</v>
      </c>
      <c r="L52" t="s">
        <v>441</v>
      </c>
      <c r="M52">
        <v>10</v>
      </c>
      <c r="N52">
        <f t="shared" si="1"/>
        <v>1</v>
      </c>
      <c r="O52">
        <f t="shared" si="2"/>
        <v>2</v>
      </c>
      <c r="P52" t="s">
        <v>1201</v>
      </c>
    </row>
    <row r="53" spans="1:16" x14ac:dyDescent="0.2">
      <c r="A53" t="str">
        <f t="shared" si="4"/>
        <v>PC65Indie SmythLittle Big Man</v>
      </c>
      <c r="B53" t="s">
        <v>138</v>
      </c>
      <c r="C53">
        <v>63</v>
      </c>
      <c r="D53" t="s">
        <v>185</v>
      </c>
      <c r="E53" t="s">
        <v>186</v>
      </c>
      <c r="F53">
        <v>38.799999999999997</v>
      </c>
      <c r="G53">
        <v>0.8</v>
      </c>
      <c r="I53" t="s">
        <v>317</v>
      </c>
      <c r="K53">
        <v>39.6</v>
      </c>
      <c r="L53" t="s">
        <v>438</v>
      </c>
      <c r="M53">
        <v>9</v>
      </c>
      <c r="N53">
        <f t="shared" si="1"/>
        <v>1</v>
      </c>
      <c r="O53">
        <f t="shared" si="2"/>
        <v>2</v>
      </c>
      <c r="P53" t="s">
        <v>781</v>
      </c>
    </row>
    <row r="54" spans="1:16" x14ac:dyDescent="0.2">
      <c r="A54" t="str">
        <f t="shared" si="4"/>
        <v>PC65Allira BondYatarla Park Paparazzi</v>
      </c>
      <c r="B54" t="s">
        <v>138</v>
      </c>
      <c r="C54">
        <v>64</v>
      </c>
      <c r="D54" t="s">
        <v>215</v>
      </c>
      <c r="E54" t="s">
        <v>1658</v>
      </c>
      <c r="F54">
        <v>29.3</v>
      </c>
      <c r="G54">
        <v>7.6</v>
      </c>
      <c r="I54" t="s">
        <v>317</v>
      </c>
      <c r="K54">
        <v>36.9</v>
      </c>
      <c r="L54" t="s">
        <v>430</v>
      </c>
      <c r="M54">
        <v>5</v>
      </c>
      <c r="N54">
        <f t="shared" si="1"/>
        <v>3</v>
      </c>
      <c r="O54">
        <f t="shared" si="2"/>
        <v>6</v>
      </c>
      <c r="P54" t="s">
        <v>1844</v>
      </c>
    </row>
    <row r="55" spans="1:16" x14ac:dyDescent="0.2">
      <c r="A55" t="str">
        <f t="shared" si="4"/>
        <v>PC65Charli HolmesJudaroo Houston</v>
      </c>
      <c r="B55" t="s">
        <v>138</v>
      </c>
      <c r="C55">
        <v>65</v>
      </c>
      <c r="D55" t="s">
        <v>535</v>
      </c>
      <c r="E55" t="s">
        <v>222</v>
      </c>
      <c r="F55">
        <v>37</v>
      </c>
      <c r="G55" t="s">
        <v>317</v>
      </c>
      <c r="I55" t="s">
        <v>317</v>
      </c>
      <c r="K55">
        <v>37</v>
      </c>
      <c r="L55" t="s">
        <v>434</v>
      </c>
      <c r="M55">
        <v>7</v>
      </c>
      <c r="N55">
        <f t="shared" si="1"/>
        <v>1</v>
      </c>
      <c r="O55">
        <f t="shared" si="2"/>
        <v>2</v>
      </c>
      <c r="P55" t="s">
        <v>794</v>
      </c>
    </row>
    <row r="56" spans="1:16" x14ac:dyDescent="0.2">
      <c r="A56" t="str">
        <f t="shared" si="4"/>
        <v>PC65Nellie EavesCharisma Repertoire</v>
      </c>
      <c r="B56" t="s">
        <v>138</v>
      </c>
      <c r="C56">
        <v>66</v>
      </c>
      <c r="D56" t="s">
        <v>1254</v>
      </c>
      <c r="E56" t="s">
        <v>236</v>
      </c>
      <c r="F56">
        <v>37</v>
      </c>
      <c r="G56" t="s">
        <v>317</v>
      </c>
      <c r="I56" t="s">
        <v>317</v>
      </c>
      <c r="K56">
        <v>37</v>
      </c>
      <c r="L56" t="s">
        <v>431</v>
      </c>
      <c r="M56">
        <v>6</v>
      </c>
      <c r="N56">
        <f t="shared" si="1"/>
        <v>2</v>
      </c>
      <c r="O56">
        <f t="shared" si="2"/>
        <v>4</v>
      </c>
      <c r="P56" t="s">
        <v>794</v>
      </c>
    </row>
    <row r="57" spans="1:16" x14ac:dyDescent="0.2">
      <c r="A57" t="str">
        <f t="shared" si="4"/>
        <v>PC65Rhianna GaasdalenVintage Valley Dark Knight</v>
      </c>
      <c r="B57" t="s">
        <v>138</v>
      </c>
      <c r="C57">
        <v>67</v>
      </c>
      <c r="D57" t="s">
        <v>381</v>
      </c>
      <c r="E57" t="s">
        <v>1646</v>
      </c>
      <c r="F57">
        <v>32.700000000000003</v>
      </c>
      <c r="G57">
        <v>5.6</v>
      </c>
      <c r="I57" t="s">
        <v>317</v>
      </c>
      <c r="K57">
        <v>38.299999999999997</v>
      </c>
      <c r="L57" t="s">
        <v>437</v>
      </c>
      <c r="M57">
        <v>8</v>
      </c>
      <c r="N57">
        <f t="shared" si="1"/>
        <v>1</v>
      </c>
      <c r="O57">
        <f t="shared" si="2"/>
        <v>2</v>
      </c>
      <c r="P57" t="s">
        <v>1201</v>
      </c>
    </row>
    <row r="58" spans="1:16" x14ac:dyDescent="0.2">
      <c r="A58" t="str">
        <f t="shared" si="4"/>
        <v>PC65Charvelle MillerKendall Park Odin</v>
      </c>
      <c r="B58" t="s">
        <v>138</v>
      </c>
      <c r="C58">
        <v>68</v>
      </c>
      <c r="D58" t="s">
        <v>260</v>
      </c>
      <c r="E58" t="s">
        <v>261</v>
      </c>
      <c r="F58">
        <v>42.1</v>
      </c>
      <c r="G58">
        <v>20</v>
      </c>
      <c r="I58">
        <v>4</v>
      </c>
      <c r="K58">
        <v>66.099999999999994</v>
      </c>
      <c r="L58" t="s">
        <v>539</v>
      </c>
      <c r="M58">
        <v>14</v>
      </c>
      <c r="N58">
        <f t="shared" si="1"/>
        <v>1</v>
      </c>
      <c r="O58">
        <f t="shared" si="2"/>
        <v>2</v>
      </c>
    </row>
    <row r="59" spans="1:16" x14ac:dyDescent="0.2">
      <c r="A59" t="str">
        <f t="shared" si="4"/>
        <v>PC65Kristie GibaudFatal Attraction</v>
      </c>
      <c r="B59" t="s">
        <v>138</v>
      </c>
      <c r="C59">
        <v>69</v>
      </c>
      <c r="D59" t="s">
        <v>1720</v>
      </c>
      <c r="E59" t="s">
        <v>1541</v>
      </c>
      <c r="F59">
        <v>36.6</v>
      </c>
      <c r="G59" t="s">
        <v>317</v>
      </c>
      <c r="I59" t="s">
        <v>317</v>
      </c>
      <c r="K59">
        <v>36.6</v>
      </c>
      <c r="L59" t="s">
        <v>426</v>
      </c>
      <c r="M59">
        <v>4</v>
      </c>
      <c r="N59">
        <f t="shared" si="1"/>
        <v>4</v>
      </c>
      <c r="O59">
        <f t="shared" si="2"/>
        <v>8</v>
      </c>
    </row>
    <row r="60" spans="1:16" x14ac:dyDescent="0.2">
      <c r="A60" t="str">
        <f t="shared" si="4"/>
        <v>PC65Asha WiegeleSouthern Hills Serenity</v>
      </c>
      <c r="B60" t="s">
        <v>138</v>
      </c>
      <c r="C60">
        <v>70</v>
      </c>
      <c r="D60" t="s">
        <v>320</v>
      </c>
      <c r="E60" t="s">
        <v>321</v>
      </c>
      <c r="F60">
        <v>40.700000000000003</v>
      </c>
      <c r="G60">
        <v>2.8</v>
      </c>
      <c r="I60" t="s">
        <v>317</v>
      </c>
      <c r="K60">
        <v>43.5</v>
      </c>
      <c r="L60" t="s">
        <v>444</v>
      </c>
      <c r="M60">
        <v>11</v>
      </c>
      <c r="N60">
        <f t="shared" si="1"/>
        <v>1</v>
      </c>
      <c r="O60">
        <f t="shared" si="2"/>
        <v>2</v>
      </c>
    </row>
    <row r="61" spans="1:16" x14ac:dyDescent="0.2">
      <c r="A61" t="str">
        <f t="shared" si="4"/>
        <v>PC65Baylee JenkinsGem Park Tinkerbell</v>
      </c>
      <c r="B61" t="s">
        <v>138</v>
      </c>
      <c r="C61">
        <v>71</v>
      </c>
      <c r="D61" t="s">
        <v>217</v>
      </c>
      <c r="E61" t="s">
        <v>218</v>
      </c>
      <c r="F61">
        <v>32.5</v>
      </c>
      <c r="G61" t="s">
        <v>317</v>
      </c>
      <c r="I61" t="s">
        <v>317</v>
      </c>
      <c r="K61">
        <v>32.5</v>
      </c>
      <c r="L61" t="s">
        <v>422</v>
      </c>
      <c r="M61">
        <v>2</v>
      </c>
      <c r="N61">
        <f t="shared" si="1"/>
        <v>6</v>
      </c>
      <c r="O61">
        <f t="shared" si="2"/>
        <v>12</v>
      </c>
    </row>
    <row r="62" spans="1:16" x14ac:dyDescent="0.2">
      <c r="A62" t="str">
        <f t="shared" si="4"/>
        <v>PC65Leah SorensenWendamar Merritt</v>
      </c>
      <c r="B62" t="s">
        <v>138</v>
      </c>
      <c r="C62">
        <v>72</v>
      </c>
      <c r="D62" t="s">
        <v>948</v>
      </c>
      <c r="E62" t="s">
        <v>646</v>
      </c>
      <c r="F62">
        <v>31.4</v>
      </c>
      <c r="G62" t="s">
        <v>328</v>
      </c>
      <c r="I62" t="s">
        <v>317</v>
      </c>
      <c r="N62">
        <f t="shared" si="1"/>
        <v>0</v>
      </c>
      <c r="O62">
        <f t="shared" si="2"/>
        <v>0</v>
      </c>
      <c r="P62" t="s">
        <v>499</v>
      </c>
    </row>
    <row r="63" spans="1:16" x14ac:dyDescent="0.2">
      <c r="A63" t="str">
        <f t="shared" si="4"/>
        <v>PC65Krystina BerceneMiss Polly Pocket</v>
      </c>
      <c r="B63" t="s">
        <v>138</v>
      </c>
      <c r="C63">
        <v>73</v>
      </c>
      <c r="D63" t="s">
        <v>900</v>
      </c>
      <c r="E63" t="s">
        <v>230</v>
      </c>
      <c r="F63">
        <v>30.2</v>
      </c>
      <c r="G63" t="s">
        <v>317</v>
      </c>
      <c r="I63" t="s">
        <v>317</v>
      </c>
      <c r="K63">
        <v>30.2</v>
      </c>
      <c r="L63" t="s">
        <v>419</v>
      </c>
      <c r="M63">
        <v>1</v>
      </c>
      <c r="N63">
        <f t="shared" si="1"/>
        <v>7</v>
      </c>
      <c r="O63">
        <f t="shared" si="2"/>
        <v>14</v>
      </c>
    </row>
    <row r="64" spans="1:16" x14ac:dyDescent="0.2">
      <c r="A64" t="str">
        <f t="shared" si="4"/>
        <v>PC65Harriet WardLittle Asha</v>
      </c>
      <c r="B64" t="s">
        <v>138</v>
      </c>
      <c r="C64">
        <v>74</v>
      </c>
      <c r="D64" t="s">
        <v>951</v>
      </c>
      <c r="E64" t="s">
        <v>952</v>
      </c>
      <c r="F64">
        <v>28.9</v>
      </c>
      <c r="G64" t="s">
        <v>328</v>
      </c>
      <c r="I64" t="s">
        <v>317</v>
      </c>
      <c r="N64">
        <f t="shared" si="1"/>
        <v>0</v>
      </c>
      <c r="O64">
        <f t="shared" si="2"/>
        <v>0</v>
      </c>
      <c r="P64" t="s">
        <v>469</v>
      </c>
    </row>
    <row r="65" spans="1:16" x14ac:dyDescent="0.2">
      <c r="A65" t="str">
        <f t="shared" si="4"/>
        <v>PC65Noah WoodyerJudaroo Love Bug</v>
      </c>
      <c r="B65" t="s">
        <v>138</v>
      </c>
      <c r="C65">
        <v>75</v>
      </c>
      <c r="D65" t="s">
        <v>290</v>
      </c>
      <c r="E65" t="s">
        <v>931</v>
      </c>
      <c r="F65">
        <v>37.1</v>
      </c>
      <c r="G65">
        <v>11.6</v>
      </c>
      <c r="I65" t="s">
        <v>317</v>
      </c>
      <c r="K65">
        <v>48.7</v>
      </c>
      <c r="L65" t="s">
        <v>536</v>
      </c>
      <c r="M65">
        <v>13</v>
      </c>
      <c r="N65">
        <f t="shared" si="1"/>
        <v>1</v>
      </c>
      <c r="O65">
        <f t="shared" si="2"/>
        <v>2</v>
      </c>
      <c r="P65" t="s">
        <v>1845</v>
      </c>
    </row>
    <row r="66" spans="1:16" x14ac:dyDescent="0.2">
      <c r="A66" t="str">
        <f t="shared" si="4"/>
        <v>PC65Amy LethleanClare Downs Charisma</v>
      </c>
      <c r="B66" t="s">
        <v>138</v>
      </c>
      <c r="C66">
        <v>76</v>
      </c>
      <c r="D66" t="s">
        <v>537</v>
      </c>
      <c r="E66" t="s">
        <v>538</v>
      </c>
      <c r="F66">
        <v>35.200000000000003</v>
      </c>
      <c r="G66" t="s">
        <v>317</v>
      </c>
      <c r="I66" t="s">
        <v>317</v>
      </c>
      <c r="K66">
        <v>35.200000000000003</v>
      </c>
      <c r="L66" t="s">
        <v>424</v>
      </c>
      <c r="M66">
        <v>3</v>
      </c>
      <c r="N66">
        <f t="shared" si="1"/>
        <v>5</v>
      </c>
      <c r="O66">
        <f t="shared" si="2"/>
        <v>10</v>
      </c>
    </row>
    <row r="67" spans="1:16" x14ac:dyDescent="0.2">
      <c r="A67" t="str">
        <f t="shared" si="4"/>
        <v>PC65Caitlin GodfreyTreelea Tribal Prince</v>
      </c>
      <c r="B67" t="s">
        <v>138</v>
      </c>
      <c r="C67">
        <v>77</v>
      </c>
      <c r="D67" t="s">
        <v>913</v>
      </c>
      <c r="E67" t="s">
        <v>914</v>
      </c>
      <c r="F67">
        <v>35.4</v>
      </c>
      <c r="G67">
        <v>4.8</v>
      </c>
      <c r="I67">
        <v>4</v>
      </c>
      <c r="K67">
        <v>44.2</v>
      </c>
      <c r="L67" t="s">
        <v>447</v>
      </c>
      <c r="M67">
        <v>12</v>
      </c>
      <c r="N67">
        <f t="shared" si="1"/>
        <v>1</v>
      </c>
      <c r="O67">
        <f t="shared" si="2"/>
        <v>2</v>
      </c>
      <c r="P67" t="s">
        <v>1054</v>
      </c>
    </row>
    <row r="68" spans="1:16" x14ac:dyDescent="0.2">
      <c r="A68" t="str">
        <f t="shared" si="4"/>
        <v>PC65Kaeleigh BrownAmani Makaio</v>
      </c>
      <c r="B68" t="s">
        <v>138</v>
      </c>
      <c r="C68">
        <v>81</v>
      </c>
      <c r="D68" t="s">
        <v>1566</v>
      </c>
      <c r="E68" t="s">
        <v>1655</v>
      </c>
      <c r="F68">
        <v>32.9</v>
      </c>
      <c r="G68">
        <v>20</v>
      </c>
      <c r="I68">
        <v>4</v>
      </c>
      <c r="K68">
        <v>56.9</v>
      </c>
      <c r="L68" t="s">
        <v>438</v>
      </c>
      <c r="M68">
        <v>9</v>
      </c>
      <c r="N68">
        <f t="shared" si="1"/>
        <v>1</v>
      </c>
      <c r="O68">
        <f t="shared" ref="O68:O111" si="5">SUM(N68)</f>
        <v>1</v>
      </c>
    </row>
    <row r="69" spans="1:16" x14ac:dyDescent="0.2">
      <c r="A69" t="str">
        <f t="shared" ref="A69:A100" si="6">CONCATENATE(B69,D69,E69)</f>
        <v>PC65Taiah CurtisEydis</v>
      </c>
      <c r="B69" t="s">
        <v>138</v>
      </c>
      <c r="C69">
        <v>82</v>
      </c>
      <c r="D69" t="s">
        <v>322</v>
      </c>
      <c r="E69" t="s">
        <v>1851</v>
      </c>
      <c r="F69">
        <v>36.200000000000003</v>
      </c>
      <c r="G69" t="s">
        <v>328</v>
      </c>
      <c r="I69">
        <v>4</v>
      </c>
      <c r="N69">
        <f t="shared" si="1"/>
        <v>0</v>
      </c>
      <c r="O69">
        <f t="shared" si="5"/>
        <v>0</v>
      </c>
      <c r="P69" t="s">
        <v>1852</v>
      </c>
    </row>
    <row r="70" spans="1:16" x14ac:dyDescent="0.2">
      <c r="A70" t="str">
        <f t="shared" si="6"/>
        <v>PC65Lila NodenRustic Heartache</v>
      </c>
      <c r="B70" t="s">
        <v>138</v>
      </c>
      <c r="C70">
        <v>83</v>
      </c>
      <c r="D70" t="s">
        <v>1850</v>
      </c>
      <c r="E70" t="s">
        <v>1849</v>
      </c>
      <c r="F70">
        <v>37.299999999999997</v>
      </c>
      <c r="G70">
        <v>72.400000000000006</v>
      </c>
      <c r="I70" t="s">
        <v>317</v>
      </c>
      <c r="K70">
        <v>109.7</v>
      </c>
      <c r="L70" t="s">
        <v>539</v>
      </c>
      <c r="M70">
        <v>14</v>
      </c>
      <c r="N70">
        <f t="shared" ref="N70:N111" si="7">IF(M70=1,7,IF(M70=2,6,IF(M70=3,5,IF(M70=4,4,IF(M70=5,3,IF(M70=6,2,IF(M70&gt;=6,1,0)))))))</f>
        <v>1</v>
      </c>
      <c r="O70">
        <f t="shared" si="5"/>
        <v>1</v>
      </c>
    </row>
    <row r="71" spans="1:16" x14ac:dyDescent="0.2">
      <c r="A71" t="str">
        <f t="shared" si="6"/>
        <v>PC65Kulia KingMadica'S Pleasure</v>
      </c>
      <c r="B71" t="s">
        <v>138</v>
      </c>
      <c r="C71">
        <v>84</v>
      </c>
      <c r="D71" t="s">
        <v>351</v>
      </c>
      <c r="E71" t="s">
        <v>1860</v>
      </c>
      <c r="F71">
        <v>39.799999999999997</v>
      </c>
      <c r="G71">
        <v>4.4000000000000004</v>
      </c>
      <c r="I71" t="s">
        <v>317</v>
      </c>
      <c r="K71">
        <v>44.2</v>
      </c>
      <c r="L71" t="s">
        <v>434</v>
      </c>
      <c r="M71">
        <v>7</v>
      </c>
      <c r="N71">
        <f t="shared" si="7"/>
        <v>1</v>
      </c>
      <c r="O71">
        <f t="shared" si="5"/>
        <v>1</v>
      </c>
    </row>
    <row r="72" spans="1:16" x14ac:dyDescent="0.2">
      <c r="A72" t="str">
        <f t="shared" si="6"/>
        <v>PC65Chloe WinterLochvale Hot Chilli</v>
      </c>
      <c r="B72" t="s">
        <v>138</v>
      </c>
      <c r="C72">
        <v>85</v>
      </c>
      <c r="D72" t="s">
        <v>484</v>
      </c>
      <c r="E72" t="s">
        <v>1848</v>
      </c>
      <c r="F72">
        <v>38.799999999999997</v>
      </c>
      <c r="G72">
        <v>4</v>
      </c>
      <c r="I72" t="s">
        <v>317</v>
      </c>
      <c r="K72">
        <v>42.8</v>
      </c>
      <c r="L72" t="s">
        <v>431</v>
      </c>
      <c r="M72">
        <v>6</v>
      </c>
      <c r="N72">
        <f t="shared" si="7"/>
        <v>2</v>
      </c>
      <c r="O72">
        <f t="shared" si="5"/>
        <v>2</v>
      </c>
      <c r="P72" t="s">
        <v>1062</v>
      </c>
    </row>
    <row r="73" spans="1:16" x14ac:dyDescent="0.2">
      <c r="A73" t="str">
        <f t="shared" si="6"/>
        <v>PC65Gabrielle HouseDr Johnson Snooperclyde</v>
      </c>
      <c r="B73" t="s">
        <v>138</v>
      </c>
      <c r="C73">
        <v>87</v>
      </c>
      <c r="D73" t="s">
        <v>825</v>
      </c>
      <c r="E73" t="s">
        <v>1539</v>
      </c>
      <c r="F73">
        <v>34.1</v>
      </c>
      <c r="G73">
        <v>26.4</v>
      </c>
      <c r="I73">
        <v>4</v>
      </c>
      <c r="K73">
        <v>64.5</v>
      </c>
      <c r="L73" t="s">
        <v>441</v>
      </c>
      <c r="M73">
        <v>10</v>
      </c>
      <c r="N73">
        <f t="shared" si="7"/>
        <v>1</v>
      </c>
      <c r="O73">
        <f t="shared" si="5"/>
        <v>1</v>
      </c>
    </row>
    <row r="74" spans="1:16" x14ac:dyDescent="0.2">
      <c r="A74" t="str">
        <f t="shared" si="6"/>
        <v>PC65Anastasia BreachBonsai Tickitiboo</v>
      </c>
      <c r="B74" t="s">
        <v>138</v>
      </c>
      <c r="C74">
        <v>88</v>
      </c>
      <c r="D74" t="s">
        <v>169</v>
      </c>
      <c r="E74" t="s">
        <v>170</v>
      </c>
      <c r="F74">
        <v>43.2</v>
      </c>
      <c r="G74">
        <v>43.2</v>
      </c>
      <c r="I74">
        <v>14.4</v>
      </c>
      <c r="K74">
        <v>100.8</v>
      </c>
      <c r="L74" t="s">
        <v>447</v>
      </c>
      <c r="M74">
        <v>12</v>
      </c>
      <c r="N74">
        <f t="shared" si="7"/>
        <v>1</v>
      </c>
      <c r="O74">
        <f t="shared" si="5"/>
        <v>1</v>
      </c>
    </row>
    <row r="75" spans="1:16" x14ac:dyDescent="0.2">
      <c r="A75" t="str">
        <f t="shared" si="6"/>
        <v>PC65Brooke BishopDeunevale Spin</v>
      </c>
      <c r="B75" t="s">
        <v>138</v>
      </c>
      <c r="C75">
        <v>89</v>
      </c>
      <c r="D75" t="s">
        <v>43</v>
      </c>
      <c r="E75" t="s">
        <v>147</v>
      </c>
      <c r="F75">
        <v>32</v>
      </c>
      <c r="G75">
        <v>0.8</v>
      </c>
      <c r="I75">
        <v>4</v>
      </c>
      <c r="K75">
        <v>36.799999999999997</v>
      </c>
      <c r="L75" t="s">
        <v>426</v>
      </c>
      <c r="M75">
        <v>4</v>
      </c>
      <c r="N75">
        <f t="shared" si="7"/>
        <v>4</v>
      </c>
      <c r="O75">
        <f t="shared" si="5"/>
        <v>4</v>
      </c>
    </row>
    <row r="76" spans="1:16" x14ac:dyDescent="0.2">
      <c r="A76" t="str">
        <f t="shared" si="6"/>
        <v>PC65Abby GreenEbl Illuminate</v>
      </c>
      <c r="B76" t="s">
        <v>138</v>
      </c>
      <c r="C76">
        <v>90</v>
      </c>
      <c r="D76" t="s">
        <v>724</v>
      </c>
      <c r="E76" t="s">
        <v>1846</v>
      </c>
      <c r="F76">
        <v>30.2</v>
      </c>
      <c r="G76" t="s">
        <v>317</v>
      </c>
      <c r="I76" t="s">
        <v>317</v>
      </c>
      <c r="K76">
        <v>30.2</v>
      </c>
      <c r="L76" t="s">
        <v>419</v>
      </c>
      <c r="M76">
        <v>1</v>
      </c>
      <c r="N76">
        <f t="shared" si="7"/>
        <v>7</v>
      </c>
      <c r="O76">
        <f t="shared" si="5"/>
        <v>7</v>
      </c>
    </row>
    <row r="77" spans="1:16" x14ac:dyDescent="0.2">
      <c r="A77" t="str">
        <f t="shared" si="6"/>
        <v>PC65Jessica MasonNemuriko Thunderstruck</v>
      </c>
      <c r="B77" t="s">
        <v>138</v>
      </c>
      <c r="C77">
        <v>91</v>
      </c>
      <c r="D77" t="s">
        <v>689</v>
      </c>
      <c r="E77" t="s">
        <v>907</v>
      </c>
      <c r="F77">
        <v>42.1</v>
      </c>
      <c r="G77">
        <v>40</v>
      </c>
      <c r="I77" t="s">
        <v>317</v>
      </c>
      <c r="K77">
        <v>82.1</v>
      </c>
      <c r="L77" t="s">
        <v>444</v>
      </c>
      <c r="M77">
        <v>11</v>
      </c>
      <c r="N77">
        <f t="shared" si="7"/>
        <v>1</v>
      </c>
      <c r="O77">
        <f t="shared" si="5"/>
        <v>1</v>
      </c>
    </row>
    <row r="78" spans="1:16" x14ac:dyDescent="0.2">
      <c r="A78" t="str">
        <f t="shared" si="6"/>
        <v>PC65Ashley CowieBlue Dale Boy</v>
      </c>
      <c r="B78" t="s">
        <v>138</v>
      </c>
      <c r="C78">
        <v>92</v>
      </c>
      <c r="D78" t="s">
        <v>666</v>
      </c>
      <c r="E78" t="s">
        <v>667</v>
      </c>
      <c r="F78">
        <v>39.5</v>
      </c>
      <c r="G78">
        <v>123.6</v>
      </c>
      <c r="I78" t="s">
        <v>317</v>
      </c>
      <c r="K78">
        <v>163.1</v>
      </c>
      <c r="L78" t="s">
        <v>542</v>
      </c>
      <c r="M78">
        <v>15</v>
      </c>
      <c r="N78">
        <f t="shared" si="7"/>
        <v>1</v>
      </c>
      <c r="O78">
        <f t="shared" si="5"/>
        <v>1</v>
      </c>
    </row>
    <row r="79" spans="1:16" x14ac:dyDescent="0.2">
      <c r="A79" t="str">
        <f t="shared" si="6"/>
        <v>PC65Jamilla RadysMoney For Ransome</v>
      </c>
      <c r="B79" t="s">
        <v>138</v>
      </c>
      <c r="C79">
        <v>93</v>
      </c>
      <c r="D79" t="s">
        <v>324</v>
      </c>
      <c r="E79" t="s">
        <v>325</v>
      </c>
      <c r="F79">
        <v>37.5</v>
      </c>
      <c r="G79" t="s">
        <v>328</v>
      </c>
      <c r="I79" t="s">
        <v>317</v>
      </c>
      <c r="N79">
        <f t="shared" si="7"/>
        <v>0</v>
      </c>
      <c r="O79">
        <f t="shared" si="5"/>
        <v>0</v>
      </c>
      <c r="P79" t="s">
        <v>1788</v>
      </c>
    </row>
    <row r="80" spans="1:16" x14ac:dyDescent="0.2">
      <c r="A80" t="str">
        <f t="shared" si="6"/>
        <v>PC65Portia AllanFollyfoot El Toro</v>
      </c>
      <c r="B80" t="s">
        <v>138</v>
      </c>
      <c r="C80">
        <v>94</v>
      </c>
      <c r="D80" t="s">
        <v>1269</v>
      </c>
      <c r="E80" t="s">
        <v>1268</v>
      </c>
      <c r="F80">
        <v>37.700000000000003</v>
      </c>
      <c r="G80" t="s">
        <v>328</v>
      </c>
      <c r="I80">
        <v>0.4</v>
      </c>
      <c r="N80">
        <f t="shared" si="7"/>
        <v>0</v>
      </c>
      <c r="O80">
        <f t="shared" si="5"/>
        <v>0</v>
      </c>
      <c r="P80" t="s">
        <v>498</v>
      </c>
    </row>
    <row r="81" spans="1:16" x14ac:dyDescent="0.2">
      <c r="A81" t="str">
        <f t="shared" si="6"/>
        <v>PC65Amelia ElliottIndiana Summer Gold</v>
      </c>
      <c r="B81" t="s">
        <v>138</v>
      </c>
      <c r="C81">
        <v>95</v>
      </c>
      <c r="D81" t="s">
        <v>1029</v>
      </c>
      <c r="E81" t="s">
        <v>1592</v>
      </c>
      <c r="F81">
        <v>41.1</v>
      </c>
      <c r="G81">
        <v>60</v>
      </c>
      <c r="I81" t="s">
        <v>317</v>
      </c>
      <c r="K81">
        <v>101.1</v>
      </c>
      <c r="L81" t="s">
        <v>536</v>
      </c>
      <c r="M81">
        <v>13</v>
      </c>
      <c r="N81">
        <f t="shared" si="7"/>
        <v>1</v>
      </c>
      <c r="O81">
        <f t="shared" si="5"/>
        <v>1</v>
      </c>
    </row>
    <row r="82" spans="1:16" x14ac:dyDescent="0.2">
      <c r="A82" t="str">
        <f t="shared" si="6"/>
        <v>PC65Ashlee BoardmanMatilda Pie</v>
      </c>
      <c r="B82" t="s">
        <v>138</v>
      </c>
      <c r="C82">
        <v>96</v>
      </c>
      <c r="D82" t="s">
        <v>543</v>
      </c>
      <c r="E82" t="s">
        <v>1847</v>
      </c>
      <c r="F82">
        <v>30.5</v>
      </c>
      <c r="G82">
        <v>0.4</v>
      </c>
      <c r="I82" t="s">
        <v>317</v>
      </c>
      <c r="K82">
        <v>30.9</v>
      </c>
      <c r="L82" t="s">
        <v>422</v>
      </c>
      <c r="M82">
        <v>2</v>
      </c>
      <c r="N82">
        <f t="shared" si="7"/>
        <v>6</v>
      </c>
      <c r="O82">
        <f t="shared" si="5"/>
        <v>6</v>
      </c>
      <c r="P82" t="s">
        <v>1039</v>
      </c>
    </row>
    <row r="83" spans="1:16" x14ac:dyDescent="0.2">
      <c r="A83" t="str">
        <f t="shared" si="6"/>
        <v>PC65Sune SnymanGordon Park Smarty Pants</v>
      </c>
      <c r="B83" t="s">
        <v>138</v>
      </c>
      <c r="C83">
        <v>97</v>
      </c>
      <c r="D83" t="s">
        <v>691</v>
      </c>
      <c r="E83" t="s">
        <v>692</v>
      </c>
      <c r="F83">
        <v>30</v>
      </c>
      <c r="G83">
        <v>20</v>
      </c>
      <c r="I83" t="s">
        <v>317</v>
      </c>
      <c r="K83">
        <v>50</v>
      </c>
      <c r="L83" t="s">
        <v>437</v>
      </c>
      <c r="M83">
        <v>8</v>
      </c>
      <c r="N83">
        <f t="shared" si="7"/>
        <v>1</v>
      </c>
      <c r="O83">
        <f t="shared" si="5"/>
        <v>1</v>
      </c>
    </row>
    <row r="84" spans="1:16" x14ac:dyDescent="0.2">
      <c r="A84" t="str">
        <f t="shared" si="6"/>
        <v>PC65Lucie WackerbarthBridge Pegasus</v>
      </c>
      <c r="B84" t="s">
        <v>138</v>
      </c>
      <c r="C84">
        <v>98</v>
      </c>
      <c r="D84" t="s">
        <v>480</v>
      </c>
      <c r="E84" t="s">
        <v>481</v>
      </c>
      <c r="F84">
        <v>27.7</v>
      </c>
      <c r="G84" t="s">
        <v>328</v>
      </c>
      <c r="I84" t="s">
        <v>317</v>
      </c>
      <c r="N84">
        <f t="shared" si="7"/>
        <v>0</v>
      </c>
      <c r="O84">
        <f t="shared" si="5"/>
        <v>0</v>
      </c>
      <c r="P84" t="s">
        <v>1852</v>
      </c>
    </row>
    <row r="85" spans="1:16" x14ac:dyDescent="0.2">
      <c r="A85" t="str">
        <f t="shared" si="6"/>
        <v>PC65Zarli CurtisProtectable</v>
      </c>
      <c r="B85" t="s">
        <v>138</v>
      </c>
      <c r="C85">
        <v>99</v>
      </c>
      <c r="D85" t="s">
        <v>356</v>
      </c>
      <c r="E85" t="s">
        <v>357</v>
      </c>
      <c r="F85">
        <v>35.4</v>
      </c>
      <c r="G85" t="s">
        <v>317</v>
      </c>
      <c r="I85" t="s">
        <v>317</v>
      </c>
      <c r="K85">
        <v>35.4</v>
      </c>
      <c r="L85" t="s">
        <v>424</v>
      </c>
      <c r="M85">
        <v>3</v>
      </c>
      <c r="N85">
        <f t="shared" si="7"/>
        <v>5</v>
      </c>
      <c r="O85">
        <f t="shared" si="5"/>
        <v>5</v>
      </c>
    </row>
    <row r="86" spans="1:16" x14ac:dyDescent="0.2">
      <c r="A86" t="str">
        <f t="shared" si="6"/>
        <v>PC65Georgie UrkkoDreamer</v>
      </c>
      <c r="B86" t="s">
        <v>138</v>
      </c>
      <c r="C86">
        <v>100</v>
      </c>
      <c r="D86" t="s">
        <v>157</v>
      </c>
      <c r="E86" t="s">
        <v>972</v>
      </c>
      <c r="F86">
        <v>52</v>
      </c>
      <c r="G86" t="s">
        <v>328</v>
      </c>
      <c r="I86">
        <v>1.6</v>
      </c>
      <c r="N86">
        <f t="shared" si="7"/>
        <v>0</v>
      </c>
      <c r="O86">
        <f t="shared" si="5"/>
        <v>0</v>
      </c>
      <c r="P86" t="s">
        <v>1756</v>
      </c>
    </row>
    <row r="87" spans="1:16" x14ac:dyDescent="0.2">
      <c r="A87" t="str">
        <f t="shared" si="6"/>
        <v>PC65Coco MitchellCherryfield Festival</v>
      </c>
      <c r="B87" t="s">
        <v>138</v>
      </c>
      <c r="C87">
        <v>101</v>
      </c>
      <c r="D87" t="s">
        <v>178</v>
      </c>
      <c r="E87" t="s">
        <v>179</v>
      </c>
      <c r="F87">
        <v>40.200000000000003</v>
      </c>
      <c r="G87" t="s">
        <v>328</v>
      </c>
      <c r="I87" t="s">
        <v>317</v>
      </c>
      <c r="N87">
        <f t="shared" si="7"/>
        <v>0</v>
      </c>
      <c r="O87">
        <f t="shared" si="5"/>
        <v>0</v>
      </c>
      <c r="P87" t="s">
        <v>1184</v>
      </c>
    </row>
    <row r="88" spans="1:16" x14ac:dyDescent="0.2">
      <c r="A88" t="str">
        <f t="shared" si="6"/>
        <v>PC65Ashleigh McnameeBeyond Words</v>
      </c>
      <c r="B88" t="s">
        <v>138</v>
      </c>
      <c r="C88">
        <v>102</v>
      </c>
      <c r="D88" t="s">
        <v>1859</v>
      </c>
      <c r="E88" t="s">
        <v>146</v>
      </c>
      <c r="F88">
        <v>41.4</v>
      </c>
      <c r="G88" t="s">
        <v>328</v>
      </c>
      <c r="I88" t="s">
        <v>317</v>
      </c>
      <c r="N88">
        <f t="shared" si="7"/>
        <v>0</v>
      </c>
      <c r="O88">
        <f t="shared" si="5"/>
        <v>0</v>
      </c>
      <c r="P88" t="s">
        <v>1756</v>
      </c>
    </row>
    <row r="89" spans="1:16" x14ac:dyDescent="0.2">
      <c r="A89" t="str">
        <f t="shared" si="6"/>
        <v>PC65Kaeleigh BrownParkiarrup Edward</v>
      </c>
      <c r="B89" t="s">
        <v>138</v>
      </c>
      <c r="C89">
        <v>103</v>
      </c>
      <c r="D89" t="s">
        <v>1566</v>
      </c>
      <c r="E89" t="s">
        <v>1650</v>
      </c>
      <c r="F89">
        <v>35.700000000000003</v>
      </c>
      <c r="G89">
        <v>2.4</v>
      </c>
      <c r="I89" t="s">
        <v>317</v>
      </c>
      <c r="K89">
        <v>38.1</v>
      </c>
      <c r="L89" t="s">
        <v>430</v>
      </c>
      <c r="M89">
        <v>5</v>
      </c>
      <c r="N89">
        <f t="shared" si="7"/>
        <v>3</v>
      </c>
      <c r="O89">
        <f t="shared" si="5"/>
        <v>3</v>
      </c>
      <c r="P89" t="s">
        <v>916</v>
      </c>
    </row>
    <row r="90" spans="1:16" x14ac:dyDescent="0.2">
      <c r="A90" t="str">
        <f t="shared" si="6"/>
        <v>PC45Millie HardmanFizz</v>
      </c>
      <c r="B90" t="s">
        <v>246</v>
      </c>
      <c r="C90">
        <v>106</v>
      </c>
      <c r="D90" t="s">
        <v>1112</v>
      </c>
      <c r="E90" t="s">
        <v>1113</v>
      </c>
      <c r="F90">
        <v>36.200000000000003</v>
      </c>
      <c r="G90">
        <v>8.4</v>
      </c>
      <c r="I90" t="s">
        <v>317</v>
      </c>
      <c r="K90">
        <v>44.6</v>
      </c>
      <c r="L90" t="s">
        <v>438</v>
      </c>
      <c r="M90">
        <v>9</v>
      </c>
      <c r="N90">
        <f t="shared" si="7"/>
        <v>1</v>
      </c>
      <c r="O90">
        <f t="shared" si="5"/>
        <v>1</v>
      </c>
    </row>
    <row r="91" spans="1:16" x14ac:dyDescent="0.2">
      <c r="A91" t="str">
        <f t="shared" si="6"/>
        <v>PC45Holly GreeningJudaroo Toledo</v>
      </c>
      <c r="B91" t="s">
        <v>246</v>
      </c>
      <c r="C91">
        <v>107</v>
      </c>
      <c r="D91" t="s">
        <v>1570</v>
      </c>
      <c r="E91" t="s">
        <v>1675</v>
      </c>
      <c r="F91">
        <v>29.6</v>
      </c>
      <c r="G91" t="s">
        <v>317</v>
      </c>
      <c r="I91" t="s">
        <v>317</v>
      </c>
      <c r="K91">
        <v>29.6</v>
      </c>
      <c r="L91" t="s">
        <v>419</v>
      </c>
      <c r="M91">
        <v>1</v>
      </c>
      <c r="N91">
        <f t="shared" si="7"/>
        <v>7</v>
      </c>
      <c r="O91">
        <f t="shared" si="5"/>
        <v>7</v>
      </c>
    </row>
    <row r="92" spans="1:16" x14ac:dyDescent="0.2">
      <c r="A92" t="str">
        <f t="shared" si="6"/>
        <v>PC45Sydney RichardsMyfawny Luminous</v>
      </c>
      <c r="B92" t="s">
        <v>246</v>
      </c>
      <c r="C92">
        <v>108</v>
      </c>
      <c r="D92" t="s">
        <v>1146</v>
      </c>
      <c r="E92" t="s">
        <v>1855</v>
      </c>
      <c r="F92">
        <v>41</v>
      </c>
      <c r="G92">
        <v>116.4</v>
      </c>
      <c r="I92">
        <v>4</v>
      </c>
      <c r="K92">
        <v>161.4</v>
      </c>
      <c r="L92" t="s">
        <v>1237</v>
      </c>
      <c r="M92">
        <v>20</v>
      </c>
      <c r="N92">
        <f t="shared" si="7"/>
        <v>1</v>
      </c>
      <c r="O92">
        <f t="shared" si="5"/>
        <v>1</v>
      </c>
    </row>
    <row r="93" spans="1:16" x14ac:dyDescent="0.2">
      <c r="A93" t="str">
        <f t="shared" si="6"/>
        <v>PC45Poppy PetricevichKazz</v>
      </c>
      <c r="B93" t="s">
        <v>246</v>
      </c>
      <c r="C93">
        <v>109</v>
      </c>
      <c r="D93" t="s">
        <v>1121</v>
      </c>
      <c r="E93" t="s">
        <v>1122</v>
      </c>
      <c r="F93">
        <v>38.799999999999997</v>
      </c>
      <c r="G93" t="s">
        <v>317</v>
      </c>
      <c r="I93">
        <v>4</v>
      </c>
      <c r="K93">
        <v>42.8</v>
      </c>
      <c r="L93" t="s">
        <v>434</v>
      </c>
      <c r="M93">
        <v>7</v>
      </c>
      <c r="N93">
        <f t="shared" si="7"/>
        <v>1</v>
      </c>
      <c r="O93">
        <f t="shared" si="5"/>
        <v>1</v>
      </c>
    </row>
    <row r="94" spans="1:16" x14ac:dyDescent="0.2">
      <c r="A94" t="str">
        <f t="shared" si="6"/>
        <v>PC45Sheridan ClarsonSheridan Clarson</v>
      </c>
      <c r="B94" t="s">
        <v>246</v>
      </c>
      <c r="C94">
        <v>110</v>
      </c>
      <c r="D94" t="s">
        <v>254</v>
      </c>
      <c r="E94" t="s">
        <v>254</v>
      </c>
      <c r="F94">
        <v>39</v>
      </c>
      <c r="G94">
        <v>8.4</v>
      </c>
      <c r="I94">
        <v>5.2</v>
      </c>
      <c r="K94">
        <v>52.6</v>
      </c>
      <c r="L94" t="s">
        <v>447</v>
      </c>
      <c r="M94">
        <v>12</v>
      </c>
      <c r="N94">
        <f t="shared" si="7"/>
        <v>1</v>
      </c>
      <c r="O94">
        <f t="shared" si="5"/>
        <v>1</v>
      </c>
    </row>
    <row r="95" spans="1:16" x14ac:dyDescent="0.2">
      <c r="A95" t="str">
        <f t="shared" si="6"/>
        <v>PC45Ryleigh ConwayTrefynwy Parc Penrhos</v>
      </c>
      <c r="B95" t="s">
        <v>246</v>
      </c>
      <c r="C95">
        <v>111</v>
      </c>
      <c r="D95" t="s">
        <v>1512</v>
      </c>
      <c r="E95" t="s">
        <v>296</v>
      </c>
      <c r="F95">
        <v>35</v>
      </c>
      <c r="G95" t="s">
        <v>328</v>
      </c>
      <c r="I95">
        <v>4</v>
      </c>
      <c r="N95">
        <f t="shared" si="7"/>
        <v>0</v>
      </c>
      <c r="O95">
        <f t="shared" si="5"/>
        <v>0</v>
      </c>
      <c r="P95" t="s">
        <v>1856</v>
      </c>
    </row>
    <row r="96" spans="1:16" x14ac:dyDescent="0.2">
      <c r="A96" t="str">
        <f t="shared" si="6"/>
        <v>PC45Sophie CaldwellWendamar Nerita</v>
      </c>
      <c r="B96" t="s">
        <v>246</v>
      </c>
      <c r="C96">
        <v>112</v>
      </c>
      <c r="D96" t="s">
        <v>1074</v>
      </c>
      <c r="E96" t="s">
        <v>1075</v>
      </c>
      <c r="F96">
        <v>40</v>
      </c>
      <c r="G96">
        <v>0.8</v>
      </c>
      <c r="I96" t="s">
        <v>317</v>
      </c>
      <c r="K96">
        <v>40.799999999999997</v>
      </c>
      <c r="L96" t="s">
        <v>431</v>
      </c>
      <c r="M96">
        <v>6</v>
      </c>
      <c r="N96">
        <f t="shared" si="7"/>
        <v>2</v>
      </c>
      <c r="O96">
        <f t="shared" si="5"/>
        <v>2</v>
      </c>
      <c r="P96" t="s">
        <v>781</v>
      </c>
    </row>
    <row r="97" spans="1:16" x14ac:dyDescent="0.2">
      <c r="A97" t="str">
        <f t="shared" si="6"/>
        <v>PC45Marni BerceneLittle Joe</v>
      </c>
      <c r="B97" t="s">
        <v>246</v>
      </c>
      <c r="C97">
        <v>113</v>
      </c>
      <c r="D97" t="s">
        <v>1140</v>
      </c>
      <c r="E97" t="s">
        <v>1141</v>
      </c>
      <c r="F97">
        <v>46.2</v>
      </c>
      <c r="G97">
        <v>3.6</v>
      </c>
      <c r="I97" t="s">
        <v>317</v>
      </c>
      <c r="K97">
        <v>49.8</v>
      </c>
      <c r="L97" t="s">
        <v>444</v>
      </c>
      <c r="M97">
        <v>11</v>
      </c>
      <c r="N97">
        <f t="shared" si="7"/>
        <v>1</v>
      </c>
      <c r="O97">
        <f t="shared" si="5"/>
        <v>1</v>
      </c>
      <c r="P97" t="s">
        <v>1176</v>
      </c>
    </row>
    <row r="98" spans="1:16" x14ac:dyDescent="0.2">
      <c r="A98" t="str">
        <f t="shared" si="6"/>
        <v>PC45Chloe GodfreyMorningside Showdown</v>
      </c>
      <c r="B98" t="s">
        <v>246</v>
      </c>
      <c r="C98">
        <v>114</v>
      </c>
      <c r="D98" t="s">
        <v>1179</v>
      </c>
      <c r="E98" t="s">
        <v>1178</v>
      </c>
      <c r="F98">
        <v>32.6</v>
      </c>
      <c r="G98" t="s">
        <v>317</v>
      </c>
      <c r="I98" t="s">
        <v>317</v>
      </c>
      <c r="K98">
        <v>32.6</v>
      </c>
      <c r="L98" t="s">
        <v>422</v>
      </c>
      <c r="M98">
        <v>2</v>
      </c>
      <c r="N98">
        <f t="shared" si="7"/>
        <v>6</v>
      </c>
      <c r="O98">
        <f t="shared" si="5"/>
        <v>6</v>
      </c>
    </row>
    <row r="99" spans="1:16" x14ac:dyDescent="0.2">
      <c r="A99" t="str">
        <f t="shared" si="6"/>
        <v>PC45Keirah DolanLeedale Alice in Wonderland</v>
      </c>
      <c r="B99" t="s">
        <v>246</v>
      </c>
      <c r="C99">
        <v>115</v>
      </c>
      <c r="D99" s="47" t="s">
        <v>1171</v>
      </c>
      <c r="E99" s="47" t="s">
        <v>244</v>
      </c>
      <c r="F99">
        <v>32.799999999999997</v>
      </c>
      <c r="G99">
        <v>20</v>
      </c>
      <c r="I99" t="s">
        <v>317</v>
      </c>
      <c r="K99">
        <v>52.8</v>
      </c>
      <c r="L99" t="s">
        <v>536</v>
      </c>
      <c r="M99">
        <v>13</v>
      </c>
      <c r="N99">
        <f t="shared" si="7"/>
        <v>1</v>
      </c>
      <c r="O99">
        <f t="shared" si="5"/>
        <v>1</v>
      </c>
    </row>
    <row r="100" spans="1:16" x14ac:dyDescent="0.2">
      <c r="A100" t="str">
        <f t="shared" si="6"/>
        <v>PC45Eden DuffusKrescendo</v>
      </c>
      <c r="B100" t="s">
        <v>246</v>
      </c>
      <c r="C100">
        <v>117</v>
      </c>
      <c r="D100" t="s">
        <v>555</v>
      </c>
      <c r="E100" t="s">
        <v>556</v>
      </c>
      <c r="F100">
        <v>43.8</v>
      </c>
      <c r="G100" t="s">
        <v>317</v>
      </c>
      <c r="I100" t="s">
        <v>317</v>
      </c>
      <c r="K100">
        <v>43.8</v>
      </c>
      <c r="L100" t="s">
        <v>437</v>
      </c>
      <c r="M100">
        <v>8</v>
      </c>
      <c r="N100">
        <f t="shared" si="7"/>
        <v>1</v>
      </c>
      <c r="O100">
        <f t="shared" si="5"/>
        <v>1</v>
      </c>
    </row>
    <row r="101" spans="1:16" x14ac:dyDescent="0.2">
      <c r="A101" t="str">
        <f t="shared" ref="A101:A111" si="8">CONCATENATE(B101,D101,E101)</f>
        <v>PC45Sophie GracoDaddy’S Paychque</v>
      </c>
      <c r="B101" t="s">
        <v>246</v>
      </c>
      <c r="C101">
        <v>118</v>
      </c>
      <c r="D101" t="s">
        <v>1199</v>
      </c>
      <c r="E101" t="s">
        <v>1853</v>
      </c>
      <c r="F101">
        <v>40.200000000000003</v>
      </c>
      <c r="G101">
        <v>5.6</v>
      </c>
      <c r="I101" t="s">
        <v>317</v>
      </c>
      <c r="K101">
        <v>45.8</v>
      </c>
      <c r="L101" t="s">
        <v>441</v>
      </c>
      <c r="M101">
        <v>10</v>
      </c>
      <c r="N101">
        <f t="shared" si="7"/>
        <v>1</v>
      </c>
      <c r="O101">
        <f t="shared" si="5"/>
        <v>1</v>
      </c>
      <c r="P101" t="s">
        <v>1201</v>
      </c>
    </row>
    <row r="102" spans="1:16" x14ac:dyDescent="0.2">
      <c r="A102" t="str">
        <f t="shared" si="8"/>
        <v>PC45Amelia ChesterGem Park Surprise</v>
      </c>
      <c r="B102" t="s">
        <v>246</v>
      </c>
      <c r="C102">
        <v>119</v>
      </c>
      <c r="D102" t="s">
        <v>1814</v>
      </c>
      <c r="E102" t="s">
        <v>1813</v>
      </c>
      <c r="F102">
        <v>39.6</v>
      </c>
      <c r="G102" t="s">
        <v>328</v>
      </c>
      <c r="I102" t="s">
        <v>317</v>
      </c>
      <c r="N102">
        <f t="shared" si="7"/>
        <v>0</v>
      </c>
      <c r="O102">
        <f t="shared" si="5"/>
        <v>0</v>
      </c>
      <c r="P102" t="s">
        <v>1857</v>
      </c>
    </row>
    <row r="103" spans="1:16" x14ac:dyDescent="0.2">
      <c r="A103" t="str">
        <f t="shared" si="8"/>
        <v>PC45Hayley DagnallKolbeach Tiptoe</v>
      </c>
      <c r="B103" t="s">
        <v>246</v>
      </c>
      <c r="C103">
        <v>120</v>
      </c>
      <c r="D103" t="s">
        <v>278</v>
      </c>
      <c r="E103" t="s">
        <v>1181</v>
      </c>
      <c r="F103">
        <v>35.6</v>
      </c>
      <c r="G103" t="s">
        <v>317</v>
      </c>
      <c r="I103" t="s">
        <v>317</v>
      </c>
      <c r="K103">
        <v>35.6</v>
      </c>
      <c r="L103" t="s">
        <v>424</v>
      </c>
      <c r="M103">
        <v>3</v>
      </c>
      <c r="N103">
        <f t="shared" si="7"/>
        <v>5</v>
      </c>
      <c r="O103">
        <f t="shared" si="5"/>
        <v>5</v>
      </c>
    </row>
    <row r="104" spans="1:16" x14ac:dyDescent="0.2">
      <c r="A104" t="str">
        <f t="shared" si="8"/>
        <v>PC45Lyla ValuriKenda Park Eliza</v>
      </c>
      <c r="B104" t="s">
        <v>246</v>
      </c>
      <c r="C104">
        <v>121</v>
      </c>
      <c r="D104" t="s">
        <v>1036</v>
      </c>
      <c r="E104" t="s">
        <v>1037</v>
      </c>
      <c r="F104">
        <v>33</v>
      </c>
      <c r="G104">
        <v>6.8</v>
      </c>
      <c r="I104" t="s">
        <v>317</v>
      </c>
      <c r="K104">
        <v>39.799999999999997</v>
      </c>
      <c r="L104" t="s">
        <v>430</v>
      </c>
      <c r="M104">
        <v>5</v>
      </c>
      <c r="N104">
        <f t="shared" si="7"/>
        <v>3</v>
      </c>
      <c r="O104">
        <f t="shared" si="5"/>
        <v>3</v>
      </c>
      <c r="P104" t="s">
        <v>1842</v>
      </c>
    </row>
    <row r="105" spans="1:16" x14ac:dyDescent="0.2">
      <c r="A105" t="str">
        <f t="shared" si="8"/>
        <v>PC45Evie BicknellBrooklyn Park Simplify</v>
      </c>
      <c r="B105" t="s">
        <v>246</v>
      </c>
      <c r="C105">
        <v>122</v>
      </c>
      <c r="D105" t="s">
        <v>1575</v>
      </c>
      <c r="E105" t="s">
        <v>1696</v>
      </c>
      <c r="F105">
        <v>40.4</v>
      </c>
      <c r="G105">
        <v>19.600000000000001</v>
      </c>
      <c r="I105" t="s">
        <v>317</v>
      </c>
      <c r="K105">
        <v>60</v>
      </c>
      <c r="L105" t="s">
        <v>539</v>
      </c>
      <c r="M105">
        <v>14</v>
      </c>
      <c r="N105">
        <f t="shared" si="7"/>
        <v>1</v>
      </c>
      <c r="O105">
        <f t="shared" si="5"/>
        <v>1</v>
      </c>
    </row>
    <row r="106" spans="1:16" x14ac:dyDescent="0.2">
      <c r="A106" t="str">
        <f t="shared" si="8"/>
        <v>PC45Imogen Del GiaccoBandit</v>
      </c>
      <c r="B106" t="s">
        <v>246</v>
      </c>
      <c r="C106">
        <v>123</v>
      </c>
      <c r="D106" t="s">
        <v>1117</v>
      </c>
      <c r="E106" t="s">
        <v>1118</v>
      </c>
      <c r="F106">
        <v>40.200000000000003</v>
      </c>
      <c r="G106">
        <v>20.8</v>
      </c>
      <c r="I106" t="s">
        <v>317</v>
      </c>
      <c r="K106">
        <v>61</v>
      </c>
      <c r="L106" t="s">
        <v>542</v>
      </c>
      <c r="M106">
        <v>15</v>
      </c>
      <c r="N106">
        <f t="shared" si="7"/>
        <v>1</v>
      </c>
      <c r="O106">
        <f t="shared" si="5"/>
        <v>1</v>
      </c>
      <c r="P106" t="s">
        <v>781</v>
      </c>
    </row>
    <row r="107" spans="1:16" x14ac:dyDescent="0.2">
      <c r="A107" t="str">
        <f t="shared" si="8"/>
        <v>PC45Taliah QuinnDevereaux Speedy Gonzalas</v>
      </c>
      <c r="B107" t="s">
        <v>246</v>
      </c>
      <c r="C107">
        <v>124</v>
      </c>
      <c r="D107" t="s">
        <v>1125</v>
      </c>
      <c r="E107" t="s">
        <v>1673</v>
      </c>
      <c r="F107">
        <v>36.200000000000003</v>
      </c>
      <c r="G107">
        <v>20.8</v>
      </c>
      <c r="I107">
        <v>4</v>
      </c>
      <c r="K107">
        <v>61</v>
      </c>
      <c r="L107" t="s">
        <v>545</v>
      </c>
      <c r="M107">
        <v>16</v>
      </c>
      <c r="N107">
        <f t="shared" si="7"/>
        <v>1</v>
      </c>
      <c r="O107">
        <f t="shared" si="5"/>
        <v>1</v>
      </c>
      <c r="P107" t="s">
        <v>1854</v>
      </c>
    </row>
    <row r="108" spans="1:16" x14ac:dyDescent="0.2">
      <c r="A108" t="str">
        <f t="shared" si="8"/>
        <v>PC45Ellysha HalePeacemaker Alice Ross King</v>
      </c>
      <c r="B108" t="s">
        <v>246</v>
      </c>
      <c r="C108">
        <v>125</v>
      </c>
      <c r="D108" t="s">
        <v>1387</v>
      </c>
      <c r="E108" t="s">
        <v>1386</v>
      </c>
      <c r="F108">
        <v>41.2</v>
      </c>
      <c r="G108">
        <v>79.2</v>
      </c>
      <c r="I108" t="s">
        <v>317</v>
      </c>
      <c r="K108">
        <v>120.4</v>
      </c>
      <c r="L108" t="s">
        <v>551</v>
      </c>
      <c r="M108">
        <v>19</v>
      </c>
      <c r="N108">
        <f t="shared" si="7"/>
        <v>1</v>
      </c>
      <c r="O108">
        <f t="shared" si="5"/>
        <v>1</v>
      </c>
    </row>
    <row r="109" spans="1:16" x14ac:dyDescent="0.2">
      <c r="A109" t="str">
        <f t="shared" si="8"/>
        <v>PC45Alexis WylliePangari Silver Dawn</v>
      </c>
      <c r="B109" t="s">
        <v>246</v>
      </c>
      <c r="C109">
        <v>126</v>
      </c>
      <c r="D109" t="s">
        <v>299</v>
      </c>
      <c r="E109" t="s">
        <v>300</v>
      </c>
      <c r="F109">
        <v>38.200000000000003</v>
      </c>
      <c r="G109">
        <v>36</v>
      </c>
      <c r="I109" t="s">
        <v>317</v>
      </c>
      <c r="K109">
        <v>74.2</v>
      </c>
      <c r="L109" t="s">
        <v>548</v>
      </c>
      <c r="M109">
        <v>18</v>
      </c>
      <c r="N109">
        <f t="shared" si="7"/>
        <v>1</v>
      </c>
      <c r="O109">
        <f t="shared" si="5"/>
        <v>1</v>
      </c>
    </row>
    <row r="110" spans="1:16" x14ac:dyDescent="0.2">
      <c r="A110" t="str">
        <f t="shared" si="8"/>
        <v>PC45Cleo MillerHillswood Ffansi Monarch</v>
      </c>
      <c r="B110" t="s">
        <v>246</v>
      </c>
      <c r="C110">
        <v>127</v>
      </c>
      <c r="D110" t="s">
        <v>273</v>
      </c>
      <c r="E110" t="s">
        <v>1706</v>
      </c>
      <c r="F110">
        <v>38.200000000000003</v>
      </c>
      <c r="G110">
        <v>23.2</v>
      </c>
      <c r="I110">
        <v>4</v>
      </c>
      <c r="K110">
        <v>65.400000000000006</v>
      </c>
      <c r="L110" t="s">
        <v>547</v>
      </c>
      <c r="M110">
        <v>17</v>
      </c>
      <c r="N110">
        <f t="shared" si="7"/>
        <v>1</v>
      </c>
      <c r="O110">
        <f t="shared" si="5"/>
        <v>1</v>
      </c>
    </row>
    <row r="111" spans="1:16" x14ac:dyDescent="0.2">
      <c r="A111" t="str">
        <f t="shared" si="8"/>
        <v>PC45Bella MacriForestdew Calypso</v>
      </c>
      <c r="B111" t="s">
        <v>246</v>
      </c>
      <c r="C111">
        <v>128</v>
      </c>
      <c r="D111" t="s">
        <v>1824</v>
      </c>
      <c r="E111" t="s">
        <v>1001</v>
      </c>
      <c r="F111">
        <v>35</v>
      </c>
      <c r="G111">
        <v>0.8</v>
      </c>
      <c r="I111" t="s">
        <v>317</v>
      </c>
      <c r="K111">
        <v>35.799999999999997</v>
      </c>
      <c r="L111" t="s">
        <v>426</v>
      </c>
      <c r="M111">
        <v>4</v>
      </c>
      <c r="N111">
        <f t="shared" si="7"/>
        <v>4</v>
      </c>
      <c r="O111">
        <f t="shared" si="5"/>
        <v>4</v>
      </c>
    </row>
  </sheetData>
  <phoneticPr fontId="34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7F595-C0B3-404D-AF05-9725201DD78C}">
  <sheetPr>
    <tabColor theme="0" tint="-0.499984740745262"/>
  </sheetPr>
  <dimension ref="A1:K102"/>
  <sheetViews>
    <sheetView zoomScale="80" zoomScaleNormal="80" workbookViewId="0">
      <selection activeCell="A38" sqref="A38"/>
    </sheetView>
  </sheetViews>
  <sheetFormatPr defaultRowHeight="12.75" x14ac:dyDescent="0.2"/>
  <cols>
    <col min="1" max="1" width="38.7109375" style="4" bestFit="1" customWidth="1"/>
    <col min="2" max="2" width="9.85546875" bestFit="1" customWidth="1"/>
    <col min="3" max="3" width="17.42578125" bestFit="1" customWidth="1"/>
    <col min="4" max="4" width="21.5703125" bestFit="1" customWidth="1"/>
    <col min="5" max="5" width="17.140625" bestFit="1" customWidth="1"/>
    <col min="6" max="6" width="11.28515625" style="5" bestFit="1" customWidth="1"/>
    <col min="7" max="8" width="10.85546875" bestFit="1" customWidth="1"/>
    <col min="9" max="9" width="11" bestFit="1" customWidth="1"/>
    <col min="10" max="10" width="13" bestFit="1" customWidth="1"/>
    <col min="11" max="11" width="11" style="4" bestFit="1" customWidth="1"/>
    <col min="12" max="19" width="9.85546875" customWidth="1"/>
    <col min="20" max="21" width="10.140625" bestFit="1" customWidth="1"/>
    <col min="22" max="22" width="15.42578125" customWidth="1"/>
    <col min="23" max="23" width="11.5703125" bestFit="1" customWidth="1"/>
    <col min="24" max="24" width="14.85546875" bestFit="1" customWidth="1"/>
  </cols>
  <sheetData>
    <row r="1" spans="1:11" x14ac:dyDescent="0.2">
      <c r="B1" t="s">
        <v>594</v>
      </c>
      <c r="D1" t="s">
        <v>304</v>
      </c>
      <c r="E1" t="s">
        <v>595</v>
      </c>
      <c r="I1" t="s">
        <v>305</v>
      </c>
      <c r="J1" t="s">
        <v>596</v>
      </c>
    </row>
    <row r="3" spans="1:11" ht="14.25" customHeight="1" x14ac:dyDescent="0.2"/>
    <row r="4" spans="1:11" ht="14.25" customHeight="1" x14ac:dyDescent="0.2">
      <c r="B4" t="s">
        <v>597</v>
      </c>
      <c r="C4" t="s">
        <v>309</v>
      </c>
      <c r="D4" t="s">
        <v>310</v>
      </c>
      <c r="E4" t="s">
        <v>598</v>
      </c>
      <c r="F4" s="5" t="s">
        <v>599</v>
      </c>
      <c r="G4" t="s">
        <v>600</v>
      </c>
      <c r="H4" t="s">
        <v>601</v>
      </c>
      <c r="I4" t="s">
        <v>602</v>
      </c>
      <c r="J4" t="s">
        <v>9</v>
      </c>
      <c r="K4" s="4" t="s">
        <v>315</v>
      </c>
    </row>
    <row r="5" spans="1:11" x14ac:dyDescent="0.2">
      <c r="G5" t="s">
        <v>603</v>
      </c>
      <c r="H5" t="s">
        <v>603</v>
      </c>
      <c r="I5" t="s">
        <v>603</v>
      </c>
    </row>
    <row r="6" spans="1:11" x14ac:dyDescent="0.2">
      <c r="G6" t="s">
        <v>604</v>
      </c>
      <c r="H6" t="s">
        <v>604</v>
      </c>
      <c r="I6" t="s">
        <v>605</v>
      </c>
    </row>
    <row r="7" spans="1:11" ht="15" hidden="1" customHeight="1" x14ac:dyDescent="0.2">
      <c r="A7" s="4" t="str">
        <f>CONCATENATE(C7," ",D7)</f>
        <v>Example Rider A Example Horse</v>
      </c>
      <c r="B7">
        <v>80</v>
      </c>
      <c r="C7" t="s">
        <v>606</v>
      </c>
      <c r="D7" t="s">
        <v>607</v>
      </c>
      <c r="E7" t="s">
        <v>608</v>
      </c>
      <c r="F7" s="5">
        <v>37622</v>
      </c>
      <c r="G7">
        <v>600</v>
      </c>
      <c r="J7">
        <v>1</v>
      </c>
      <c r="K7" s="4">
        <f>IF(J7=1,7,IF(J7=2,6,IF(J7=3,5,IF(J7=4,4,IF(J7=5,3,IF(J7=6,2,IF(J7&gt;=6,1,0)))))))</f>
        <v>7</v>
      </c>
    </row>
    <row r="8" spans="1:11" ht="15" hidden="1" customHeight="1" x14ac:dyDescent="0.2">
      <c r="A8" s="4" t="str">
        <f>CONCATENATE(C8," ",D8)</f>
        <v>Example Rider Example Horse</v>
      </c>
      <c r="B8">
        <v>90</v>
      </c>
      <c r="C8" t="s">
        <v>609</v>
      </c>
      <c r="D8" t="s">
        <v>607</v>
      </c>
      <c r="E8" t="s">
        <v>608</v>
      </c>
      <c r="F8" s="5">
        <v>37622</v>
      </c>
      <c r="H8">
        <v>300</v>
      </c>
      <c r="J8">
        <v>3</v>
      </c>
      <c r="K8" s="4">
        <f>IF(J8=1,7,IF(J8=2,6,IF(J8=3,5,IF(J8=4,4,IF(J8=5,3,IF(J8=6,2,IF(J8&gt;=6,1,0)))))))</f>
        <v>5</v>
      </c>
    </row>
    <row r="9" spans="1:11" x14ac:dyDescent="0.2">
      <c r="A9" s="4" t="str">
        <f>CONCATENATE(B9,C9,D9)</f>
        <v>45Olivia Bassolasweet pea</v>
      </c>
      <c r="B9">
        <v>45</v>
      </c>
      <c r="C9" t="s">
        <v>610</v>
      </c>
      <c r="D9" t="s">
        <v>611</v>
      </c>
      <c r="E9" t="s">
        <v>612</v>
      </c>
      <c r="F9" s="5">
        <v>40342</v>
      </c>
      <c r="G9">
        <v>2892</v>
      </c>
      <c r="J9">
        <v>1</v>
      </c>
      <c r="K9" s="4">
        <f>IF(J9=1,7,IF(J9=2,6,IF(J9=3,5,IF(J9=4,4,IF(J9=5,3,IF(J9=6,2,IF(J9&gt;=6,1,0)))))))</f>
        <v>7</v>
      </c>
    </row>
    <row r="10" spans="1:11" x14ac:dyDescent="0.2">
      <c r="A10" s="4" t="str">
        <f t="shared" ref="A10:A34" si="0">CONCATENATE(B10,C10,D10)</f>
        <v>45Jess MaxwellEddie</v>
      </c>
      <c r="B10">
        <v>45</v>
      </c>
      <c r="C10" t="s">
        <v>613</v>
      </c>
      <c r="D10" t="s">
        <v>614</v>
      </c>
      <c r="E10" t="s">
        <v>615</v>
      </c>
      <c r="G10">
        <v>2840</v>
      </c>
      <c r="J10">
        <v>2</v>
      </c>
      <c r="K10" s="4">
        <f t="shared" ref="K10:K72" si="1">IF(J10=1,7,IF(J10=2,6,IF(J10=3,5,IF(J10=4,4,IF(J10=5,3,IF(J10=6,2,IF(J10&gt;=6,1,0)))))))</f>
        <v>6</v>
      </c>
    </row>
    <row r="11" spans="1:11" x14ac:dyDescent="0.2">
      <c r="A11" s="4" t="str">
        <f t="shared" si="0"/>
        <v>45Cade SmithJenni</v>
      </c>
      <c r="B11">
        <v>45</v>
      </c>
      <c r="C11" t="s">
        <v>616</v>
      </c>
      <c r="D11" t="s">
        <v>617</v>
      </c>
      <c r="E11" t="s">
        <v>618</v>
      </c>
      <c r="F11" s="5">
        <v>39777</v>
      </c>
      <c r="G11">
        <v>2815</v>
      </c>
      <c r="J11">
        <v>3</v>
      </c>
      <c r="K11" s="4">
        <f t="shared" si="1"/>
        <v>5</v>
      </c>
    </row>
    <row r="12" spans="1:11" x14ac:dyDescent="0.2">
      <c r="A12" s="4" t="str">
        <f t="shared" si="0"/>
        <v>45Tahnee JonesTess</v>
      </c>
      <c r="B12">
        <v>45</v>
      </c>
      <c r="C12" t="s">
        <v>256</v>
      </c>
      <c r="D12" t="s">
        <v>257</v>
      </c>
      <c r="E12" t="s">
        <v>619</v>
      </c>
      <c r="F12" s="5">
        <v>40209</v>
      </c>
      <c r="G12">
        <v>2751</v>
      </c>
      <c r="J12">
        <v>4</v>
      </c>
      <c r="K12" s="4">
        <f t="shared" si="1"/>
        <v>4</v>
      </c>
    </row>
    <row r="13" spans="1:11" x14ac:dyDescent="0.2">
      <c r="A13" s="4" t="str">
        <f t="shared" si="0"/>
        <v>45Emmi KnealeJames Bond</v>
      </c>
      <c r="B13">
        <v>45</v>
      </c>
      <c r="C13" t="s">
        <v>276</v>
      </c>
      <c r="D13" t="s">
        <v>620</v>
      </c>
      <c r="E13" t="s">
        <v>621</v>
      </c>
      <c r="F13" s="5">
        <v>40105</v>
      </c>
      <c r="G13">
        <v>2202</v>
      </c>
      <c r="J13">
        <v>5</v>
      </c>
      <c r="K13" s="4">
        <f t="shared" si="1"/>
        <v>3</v>
      </c>
    </row>
    <row r="14" spans="1:11" x14ac:dyDescent="0.2">
      <c r="A14" s="4" t="str">
        <f t="shared" si="0"/>
        <v>45Tayah JoyVinnie</v>
      </c>
      <c r="B14">
        <v>45</v>
      </c>
      <c r="C14" t="s">
        <v>622</v>
      </c>
      <c r="D14" t="s">
        <v>623</v>
      </c>
      <c r="E14" t="s">
        <v>624</v>
      </c>
      <c r="F14" s="5">
        <v>39996</v>
      </c>
      <c r="G14">
        <v>2157</v>
      </c>
      <c r="J14">
        <v>6</v>
      </c>
      <c r="K14" s="4">
        <f t="shared" si="1"/>
        <v>2</v>
      </c>
    </row>
    <row r="15" spans="1:11" x14ac:dyDescent="0.2">
      <c r="A15" s="4" t="str">
        <f t="shared" si="0"/>
        <v>45Emily MaxwellAnnie</v>
      </c>
      <c r="B15">
        <v>45</v>
      </c>
      <c r="C15" t="s">
        <v>625</v>
      </c>
      <c r="D15" t="s">
        <v>626</v>
      </c>
      <c r="E15" t="s">
        <v>615</v>
      </c>
      <c r="F15" s="5">
        <v>38639</v>
      </c>
      <c r="G15">
        <v>2755</v>
      </c>
      <c r="J15">
        <v>1</v>
      </c>
      <c r="K15" s="4">
        <f t="shared" si="1"/>
        <v>7</v>
      </c>
    </row>
    <row r="16" spans="1:11" x14ac:dyDescent="0.2">
      <c r="A16" s="4" t="str">
        <f t="shared" si="0"/>
        <v>45Jamie Lee SpeedyPolo</v>
      </c>
      <c r="B16">
        <v>45</v>
      </c>
      <c r="C16" t="s">
        <v>627</v>
      </c>
      <c r="D16" t="s">
        <v>628</v>
      </c>
      <c r="E16" t="s">
        <v>615</v>
      </c>
      <c r="F16" s="5">
        <v>38986</v>
      </c>
      <c r="G16">
        <v>2507</v>
      </c>
      <c r="J16">
        <v>2</v>
      </c>
      <c r="K16" s="4">
        <f t="shared" si="1"/>
        <v>6</v>
      </c>
    </row>
    <row r="17" spans="1:11" x14ac:dyDescent="0.2">
      <c r="A17" s="4" t="str">
        <f t="shared" si="0"/>
        <v>45Summer SherlockFanta</v>
      </c>
      <c r="B17">
        <v>45</v>
      </c>
      <c r="C17" t="s">
        <v>247</v>
      </c>
      <c r="D17" t="s">
        <v>629</v>
      </c>
      <c r="E17" t="s">
        <v>630</v>
      </c>
      <c r="F17" s="5">
        <v>39042</v>
      </c>
      <c r="G17">
        <v>1597</v>
      </c>
      <c r="J17">
        <v>3</v>
      </c>
      <c r="K17" s="4">
        <f t="shared" si="1"/>
        <v>5</v>
      </c>
    </row>
    <row r="18" spans="1:11" x14ac:dyDescent="0.2">
      <c r="A18" s="4" t="str">
        <f t="shared" si="0"/>
        <v>60Lauren BassolaTimmy</v>
      </c>
      <c r="B18">
        <v>60</v>
      </c>
      <c r="C18" t="s">
        <v>631</v>
      </c>
      <c r="D18" t="s">
        <v>632</v>
      </c>
      <c r="E18" t="s">
        <v>612</v>
      </c>
      <c r="F18" s="5">
        <v>39485</v>
      </c>
      <c r="H18">
        <v>3739</v>
      </c>
      <c r="J18">
        <v>1</v>
      </c>
      <c r="K18" s="4">
        <f t="shared" si="1"/>
        <v>7</v>
      </c>
    </row>
    <row r="19" spans="1:11" x14ac:dyDescent="0.2">
      <c r="A19" s="4" t="str">
        <f t="shared" si="0"/>
        <v>60Ebonie RichardsonSilkwood Sequence</v>
      </c>
      <c r="B19">
        <v>60</v>
      </c>
      <c r="C19" t="s">
        <v>225</v>
      </c>
      <c r="D19" t="s">
        <v>633</v>
      </c>
      <c r="E19" t="s">
        <v>621</v>
      </c>
      <c r="F19" s="5">
        <v>39325</v>
      </c>
      <c r="H19">
        <v>2584</v>
      </c>
      <c r="J19">
        <v>2</v>
      </c>
      <c r="K19" s="4">
        <f t="shared" si="1"/>
        <v>6</v>
      </c>
    </row>
    <row r="20" spans="1:11" x14ac:dyDescent="0.2">
      <c r="A20" s="4" t="str">
        <f t="shared" si="0"/>
        <v>60Hannah BassolaCharlie</v>
      </c>
      <c r="B20">
        <v>60</v>
      </c>
      <c r="C20" t="s">
        <v>634</v>
      </c>
      <c r="D20" t="s">
        <v>635</v>
      </c>
      <c r="E20" t="s">
        <v>612</v>
      </c>
      <c r="F20" s="5">
        <v>38606</v>
      </c>
      <c r="H20">
        <v>4081</v>
      </c>
      <c r="J20">
        <v>1</v>
      </c>
      <c r="K20" s="4">
        <f t="shared" si="1"/>
        <v>7</v>
      </c>
    </row>
    <row r="21" spans="1:11" x14ac:dyDescent="0.2">
      <c r="A21" s="4" t="str">
        <f t="shared" si="0"/>
        <v>60Miranda LaityFable</v>
      </c>
      <c r="B21">
        <v>60</v>
      </c>
      <c r="C21" t="s">
        <v>636</v>
      </c>
      <c r="D21" t="s">
        <v>637</v>
      </c>
      <c r="E21" t="s">
        <v>638</v>
      </c>
      <c r="F21" s="5">
        <v>37766</v>
      </c>
      <c r="H21">
        <v>2391</v>
      </c>
      <c r="J21">
        <v>2</v>
      </c>
      <c r="K21" s="4">
        <f t="shared" si="1"/>
        <v>6</v>
      </c>
    </row>
    <row r="22" spans="1:11" x14ac:dyDescent="0.2">
      <c r="A22" s="4" t="str">
        <f t="shared" si="0"/>
        <v>60Jess MooreGidget</v>
      </c>
      <c r="B22">
        <v>60</v>
      </c>
      <c r="C22" t="s">
        <v>639</v>
      </c>
      <c r="D22" t="s">
        <v>640</v>
      </c>
      <c r="E22" t="s">
        <v>641</v>
      </c>
      <c r="F22" s="5">
        <v>37480</v>
      </c>
      <c r="H22">
        <v>2204</v>
      </c>
      <c r="J22">
        <v>3</v>
      </c>
      <c r="K22" s="4">
        <f t="shared" si="1"/>
        <v>5</v>
      </c>
    </row>
    <row r="23" spans="1:11" x14ac:dyDescent="0.2">
      <c r="A23" s="4" t="str">
        <f t="shared" si="0"/>
        <v xml:space="preserve">60Mac BallantyneJack </v>
      </c>
      <c r="B23">
        <v>60</v>
      </c>
      <c r="C23" t="s">
        <v>642</v>
      </c>
      <c r="D23" t="s">
        <v>643</v>
      </c>
      <c r="E23" t="s">
        <v>615</v>
      </c>
      <c r="F23" s="5">
        <v>38670</v>
      </c>
      <c r="H23">
        <v>2099</v>
      </c>
      <c r="J23">
        <v>4</v>
      </c>
      <c r="K23" s="4">
        <f t="shared" si="1"/>
        <v>4</v>
      </c>
    </row>
    <row r="24" spans="1:11" x14ac:dyDescent="0.2">
      <c r="A24" s="4" t="str">
        <f t="shared" si="0"/>
        <v>70Bill WieseThree Votes</v>
      </c>
      <c r="B24">
        <v>70</v>
      </c>
      <c r="C24" t="s">
        <v>78</v>
      </c>
      <c r="D24" t="s">
        <v>79</v>
      </c>
      <c r="E24" t="s">
        <v>644</v>
      </c>
      <c r="F24" s="5">
        <v>36970</v>
      </c>
      <c r="H24">
        <v>3748</v>
      </c>
      <c r="J24">
        <v>1</v>
      </c>
      <c r="K24" s="4">
        <f t="shared" si="1"/>
        <v>7</v>
      </c>
    </row>
    <row r="25" spans="1:11" x14ac:dyDescent="0.2">
      <c r="A25" s="4" t="str">
        <f t="shared" si="0"/>
        <v>70Leah SorensonWendamar Merritt</v>
      </c>
      <c r="B25">
        <v>70</v>
      </c>
      <c r="C25" t="s">
        <v>645</v>
      </c>
      <c r="D25" t="s">
        <v>646</v>
      </c>
      <c r="E25" t="s">
        <v>647</v>
      </c>
      <c r="F25" s="5">
        <v>39451</v>
      </c>
      <c r="H25">
        <v>1911</v>
      </c>
      <c r="J25">
        <v>2</v>
      </c>
      <c r="K25" s="4">
        <f t="shared" si="1"/>
        <v>6</v>
      </c>
    </row>
    <row r="26" spans="1:11" x14ac:dyDescent="0.2">
      <c r="A26" s="4" t="str">
        <f t="shared" si="0"/>
        <v>70Darcy BrooksRed Panorama</v>
      </c>
      <c r="B26">
        <v>70</v>
      </c>
      <c r="C26" t="s">
        <v>648</v>
      </c>
      <c r="D26" t="s">
        <v>649</v>
      </c>
      <c r="E26" t="s">
        <v>619</v>
      </c>
      <c r="F26" s="5">
        <v>37715</v>
      </c>
      <c r="H26">
        <v>1119</v>
      </c>
      <c r="J26">
        <v>3</v>
      </c>
      <c r="K26" s="4">
        <f t="shared" si="1"/>
        <v>5</v>
      </c>
    </row>
    <row r="27" spans="1:11" x14ac:dyDescent="0.2">
      <c r="A27" s="4" t="str">
        <f t="shared" si="0"/>
        <v>80Emily CarpenterBarringdale Vandetta</v>
      </c>
      <c r="B27">
        <v>80</v>
      </c>
      <c r="C27" t="s">
        <v>100</v>
      </c>
      <c r="D27" t="s">
        <v>650</v>
      </c>
      <c r="E27" t="s">
        <v>619</v>
      </c>
      <c r="F27" s="5">
        <v>38868</v>
      </c>
      <c r="H27">
        <v>3324</v>
      </c>
      <c r="J27">
        <v>1</v>
      </c>
      <c r="K27" s="4">
        <f t="shared" si="1"/>
        <v>7</v>
      </c>
    </row>
    <row r="28" spans="1:11" x14ac:dyDescent="0.2">
      <c r="A28" s="4" t="str">
        <f t="shared" si="0"/>
        <v>80Kirby BrooksThorne Park Broadway</v>
      </c>
      <c r="B28">
        <v>80</v>
      </c>
      <c r="C28" t="s">
        <v>651</v>
      </c>
      <c r="D28" t="s">
        <v>190</v>
      </c>
      <c r="E28" t="s">
        <v>619</v>
      </c>
      <c r="F28" s="5">
        <v>39045</v>
      </c>
      <c r="H28">
        <v>2739</v>
      </c>
      <c r="J28">
        <v>2</v>
      </c>
      <c r="K28" s="4">
        <f t="shared" si="1"/>
        <v>6</v>
      </c>
    </row>
    <row r="29" spans="1:11" x14ac:dyDescent="0.2">
      <c r="A29" s="4" t="str">
        <f t="shared" si="0"/>
        <v>80Charlie BlackShovely</v>
      </c>
      <c r="B29">
        <v>80</v>
      </c>
      <c r="C29" t="s">
        <v>652</v>
      </c>
      <c r="D29" t="s">
        <v>653</v>
      </c>
      <c r="E29" t="s">
        <v>654</v>
      </c>
      <c r="F29" s="5">
        <v>37830</v>
      </c>
      <c r="H29">
        <v>4089</v>
      </c>
      <c r="J29">
        <v>1</v>
      </c>
      <c r="K29" s="4">
        <f t="shared" si="1"/>
        <v>7</v>
      </c>
    </row>
    <row r="30" spans="1:11" x14ac:dyDescent="0.2">
      <c r="A30" s="4" t="str">
        <f t="shared" si="0"/>
        <v>80Ryan FrantomJudaroo Encore</v>
      </c>
      <c r="B30">
        <v>80</v>
      </c>
      <c r="C30" t="s">
        <v>655</v>
      </c>
      <c r="D30" t="s">
        <v>656</v>
      </c>
      <c r="E30" t="s">
        <v>657</v>
      </c>
      <c r="F30" s="5">
        <v>43831</v>
      </c>
      <c r="H30">
        <v>3692</v>
      </c>
      <c r="J30">
        <v>2</v>
      </c>
      <c r="K30" s="4">
        <f t="shared" si="1"/>
        <v>6</v>
      </c>
    </row>
    <row r="31" spans="1:11" x14ac:dyDescent="0.2">
      <c r="A31" s="4" t="str">
        <f t="shared" si="0"/>
        <v>80Lewis HudsonSeawynd Wild Rose</v>
      </c>
      <c r="B31">
        <v>80</v>
      </c>
      <c r="C31" t="s">
        <v>658</v>
      </c>
      <c r="D31" t="s">
        <v>659</v>
      </c>
      <c r="E31" t="s">
        <v>618</v>
      </c>
      <c r="F31" s="5">
        <v>38844</v>
      </c>
      <c r="H31">
        <v>1801</v>
      </c>
      <c r="J31">
        <v>3</v>
      </c>
      <c r="K31" s="4">
        <f t="shared" si="1"/>
        <v>5</v>
      </c>
    </row>
    <row r="32" spans="1:11" x14ac:dyDescent="0.2">
      <c r="A32" s="4" t="str">
        <f t="shared" si="0"/>
        <v>95Dan WieseKarlinda Gus</v>
      </c>
      <c r="B32">
        <v>95</v>
      </c>
      <c r="C32" t="s">
        <v>55</v>
      </c>
      <c r="D32" t="s">
        <v>56</v>
      </c>
      <c r="E32" t="s">
        <v>644</v>
      </c>
      <c r="F32" s="5">
        <v>37497</v>
      </c>
      <c r="H32">
        <v>4302</v>
      </c>
      <c r="J32">
        <v>1</v>
      </c>
      <c r="K32" s="4">
        <f t="shared" si="1"/>
        <v>7</v>
      </c>
    </row>
    <row r="33" spans="1:11" x14ac:dyDescent="0.2">
      <c r="A33" s="4" t="str">
        <f t="shared" si="0"/>
        <v>95Georgia GossNew Mill Bristol</v>
      </c>
      <c r="B33">
        <v>95</v>
      </c>
      <c r="C33" t="s">
        <v>59</v>
      </c>
      <c r="D33" t="s">
        <v>660</v>
      </c>
      <c r="E33" t="s">
        <v>657</v>
      </c>
      <c r="F33" s="5">
        <v>36861</v>
      </c>
      <c r="I33">
        <v>4052</v>
      </c>
      <c r="J33">
        <v>1</v>
      </c>
      <c r="K33" s="4">
        <f t="shared" si="1"/>
        <v>7</v>
      </c>
    </row>
    <row r="34" spans="1:11" x14ac:dyDescent="0.2">
      <c r="A34" s="4" t="str">
        <f t="shared" si="0"/>
        <v>95Kayley BrahimMaster Delight</v>
      </c>
      <c r="B34">
        <v>95</v>
      </c>
      <c r="C34" t="s">
        <v>38</v>
      </c>
      <c r="D34" t="s">
        <v>39</v>
      </c>
      <c r="E34" t="s">
        <v>661</v>
      </c>
      <c r="F34" s="5">
        <v>36458</v>
      </c>
      <c r="I34">
        <v>3341</v>
      </c>
      <c r="J34">
        <v>2</v>
      </c>
      <c r="K34" s="4">
        <f t="shared" si="1"/>
        <v>6</v>
      </c>
    </row>
    <row r="35" spans="1:11" x14ac:dyDescent="0.2">
      <c r="A35" s="4" t="str">
        <f>CONCATENATE(B35," ",C35," ",D35)</f>
        <v xml:space="preserve">  </v>
      </c>
      <c r="K35" s="4">
        <f t="shared" si="1"/>
        <v>0</v>
      </c>
    </row>
    <row r="51" spans="1:11" x14ac:dyDescent="0.2">
      <c r="A51" s="4" t="str">
        <f t="shared" ref="A51:A73" si="2">CONCATENATE(B51," ",C51," ",D51)</f>
        <v xml:space="preserve">  </v>
      </c>
      <c r="K51" s="4">
        <f t="shared" si="1"/>
        <v>0</v>
      </c>
    </row>
    <row r="52" spans="1:11" x14ac:dyDescent="0.2">
      <c r="A52" s="4" t="str">
        <f t="shared" si="2"/>
        <v xml:space="preserve">  </v>
      </c>
      <c r="K52" s="4">
        <f t="shared" si="1"/>
        <v>0</v>
      </c>
    </row>
    <row r="53" spans="1:11" x14ac:dyDescent="0.2">
      <c r="A53" s="4" t="str">
        <f t="shared" si="2"/>
        <v xml:space="preserve">  </v>
      </c>
      <c r="K53" s="4">
        <f t="shared" si="1"/>
        <v>0</v>
      </c>
    </row>
    <row r="54" spans="1:11" x14ac:dyDescent="0.2">
      <c r="A54" s="4" t="str">
        <f t="shared" si="2"/>
        <v xml:space="preserve">  </v>
      </c>
      <c r="K54" s="4">
        <f t="shared" si="1"/>
        <v>0</v>
      </c>
    </row>
    <row r="55" spans="1:11" x14ac:dyDescent="0.2">
      <c r="A55" s="4" t="str">
        <f t="shared" si="2"/>
        <v xml:space="preserve">  </v>
      </c>
      <c r="K55" s="4">
        <f t="shared" si="1"/>
        <v>0</v>
      </c>
    </row>
    <row r="56" spans="1:11" x14ac:dyDescent="0.2">
      <c r="A56" s="4" t="str">
        <f t="shared" si="2"/>
        <v xml:space="preserve">  </v>
      </c>
      <c r="K56" s="4">
        <f t="shared" si="1"/>
        <v>0</v>
      </c>
    </row>
    <row r="57" spans="1:11" x14ac:dyDescent="0.2">
      <c r="A57" s="4" t="str">
        <f t="shared" si="2"/>
        <v xml:space="preserve">  </v>
      </c>
      <c r="K57" s="4">
        <f t="shared" si="1"/>
        <v>0</v>
      </c>
    </row>
    <row r="58" spans="1:11" x14ac:dyDescent="0.2">
      <c r="A58" s="4" t="str">
        <f t="shared" si="2"/>
        <v xml:space="preserve">  </v>
      </c>
      <c r="K58" s="4">
        <f t="shared" si="1"/>
        <v>0</v>
      </c>
    </row>
    <row r="59" spans="1:11" x14ac:dyDescent="0.2">
      <c r="A59" s="4" t="str">
        <f t="shared" si="2"/>
        <v xml:space="preserve">  </v>
      </c>
      <c r="K59" s="4">
        <f t="shared" si="1"/>
        <v>0</v>
      </c>
    </row>
    <row r="60" spans="1:11" x14ac:dyDescent="0.2">
      <c r="A60" s="4" t="str">
        <f t="shared" si="2"/>
        <v xml:space="preserve">  </v>
      </c>
      <c r="K60" s="4">
        <f t="shared" si="1"/>
        <v>0</v>
      </c>
    </row>
    <row r="61" spans="1:11" x14ac:dyDescent="0.2">
      <c r="A61" s="4" t="str">
        <f t="shared" si="2"/>
        <v xml:space="preserve">  </v>
      </c>
      <c r="K61" s="4">
        <f t="shared" si="1"/>
        <v>0</v>
      </c>
    </row>
    <row r="62" spans="1:11" x14ac:dyDescent="0.2">
      <c r="A62" s="4" t="str">
        <f t="shared" si="2"/>
        <v xml:space="preserve">  </v>
      </c>
      <c r="K62" s="4">
        <f t="shared" si="1"/>
        <v>0</v>
      </c>
    </row>
    <row r="63" spans="1:11" x14ac:dyDescent="0.2">
      <c r="A63" s="4" t="str">
        <f t="shared" si="2"/>
        <v xml:space="preserve">  </v>
      </c>
      <c r="K63" s="4">
        <f t="shared" si="1"/>
        <v>0</v>
      </c>
    </row>
    <row r="64" spans="1:11" x14ac:dyDescent="0.2">
      <c r="A64" s="4" t="str">
        <f t="shared" si="2"/>
        <v xml:space="preserve">  </v>
      </c>
      <c r="K64" s="4">
        <f t="shared" si="1"/>
        <v>0</v>
      </c>
    </row>
    <row r="65" spans="1:11" x14ac:dyDescent="0.2">
      <c r="A65" s="4" t="str">
        <f t="shared" si="2"/>
        <v xml:space="preserve">  </v>
      </c>
      <c r="K65" s="4">
        <f t="shared" si="1"/>
        <v>0</v>
      </c>
    </row>
    <row r="66" spans="1:11" x14ac:dyDescent="0.2">
      <c r="A66" s="4" t="str">
        <f t="shared" si="2"/>
        <v xml:space="preserve">  </v>
      </c>
      <c r="K66" s="4">
        <f t="shared" si="1"/>
        <v>0</v>
      </c>
    </row>
    <row r="67" spans="1:11" x14ac:dyDescent="0.2">
      <c r="A67" s="4" t="str">
        <f t="shared" si="2"/>
        <v xml:space="preserve">  </v>
      </c>
      <c r="K67" s="4">
        <f t="shared" si="1"/>
        <v>0</v>
      </c>
    </row>
    <row r="68" spans="1:11" x14ac:dyDescent="0.2">
      <c r="A68" s="4" t="str">
        <f t="shared" si="2"/>
        <v xml:space="preserve">  </v>
      </c>
      <c r="K68" s="4">
        <f t="shared" si="1"/>
        <v>0</v>
      </c>
    </row>
    <row r="69" spans="1:11" x14ac:dyDescent="0.2">
      <c r="A69" s="4" t="str">
        <f t="shared" si="2"/>
        <v xml:space="preserve">  </v>
      </c>
      <c r="K69" s="4">
        <f t="shared" si="1"/>
        <v>0</v>
      </c>
    </row>
    <row r="70" spans="1:11" x14ac:dyDescent="0.2">
      <c r="A70" s="4" t="str">
        <f t="shared" si="2"/>
        <v xml:space="preserve">  </v>
      </c>
      <c r="K70" s="4">
        <f t="shared" si="1"/>
        <v>0</v>
      </c>
    </row>
    <row r="71" spans="1:11" x14ac:dyDescent="0.2">
      <c r="A71" s="4" t="str">
        <f t="shared" si="2"/>
        <v xml:space="preserve">  </v>
      </c>
      <c r="K71" s="4">
        <f t="shared" si="1"/>
        <v>0</v>
      </c>
    </row>
    <row r="72" spans="1:11" x14ac:dyDescent="0.2">
      <c r="A72" s="4" t="str">
        <f t="shared" si="2"/>
        <v xml:space="preserve">  </v>
      </c>
      <c r="K72" s="4">
        <f t="shared" si="1"/>
        <v>0</v>
      </c>
    </row>
    <row r="73" spans="1:11" x14ac:dyDescent="0.2">
      <c r="A73" s="4" t="str">
        <f t="shared" si="2"/>
        <v xml:space="preserve">  </v>
      </c>
      <c r="K73" s="4">
        <f t="shared" ref="K73:K99" si="3">IF(J73=1,7,IF(J73=2,6,IF(J73=3,5,IF(J73=4,4,IF(J73=5,3,IF(J73=6,2,IF(J73&gt;=6,1,0)))))))</f>
        <v>0</v>
      </c>
    </row>
    <row r="74" spans="1:11" x14ac:dyDescent="0.2">
      <c r="A74" s="4" t="str">
        <f t="shared" ref="A74:A102" si="4">CONCATENATE(B74," ",C74," ",D74)</f>
        <v xml:space="preserve">  </v>
      </c>
      <c r="K74" s="4">
        <f t="shared" si="3"/>
        <v>0</v>
      </c>
    </row>
    <row r="75" spans="1:11" x14ac:dyDescent="0.2">
      <c r="A75" s="4" t="str">
        <f t="shared" si="4"/>
        <v xml:space="preserve">  </v>
      </c>
      <c r="K75" s="4">
        <f t="shared" si="3"/>
        <v>0</v>
      </c>
    </row>
    <row r="76" spans="1:11" x14ac:dyDescent="0.2">
      <c r="A76" s="4" t="str">
        <f t="shared" si="4"/>
        <v xml:space="preserve">  </v>
      </c>
      <c r="K76" s="4">
        <f t="shared" si="3"/>
        <v>0</v>
      </c>
    </row>
    <row r="77" spans="1:11" x14ac:dyDescent="0.2">
      <c r="A77" s="4" t="str">
        <f t="shared" si="4"/>
        <v xml:space="preserve">  </v>
      </c>
      <c r="K77" s="4">
        <f t="shared" si="3"/>
        <v>0</v>
      </c>
    </row>
    <row r="78" spans="1:11" x14ac:dyDescent="0.2">
      <c r="A78" s="4" t="str">
        <f t="shared" si="4"/>
        <v xml:space="preserve">  </v>
      </c>
      <c r="K78" s="4">
        <f t="shared" si="3"/>
        <v>0</v>
      </c>
    </row>
    <row r="79" spans="1:11" x14ac:dyDescent="0.2">
      <c r="A79" s="4" t="str">
        <f t="shared" si="4"/>
        <v xml:space="preserve">  </v>
      </c>
      <c r="K79" s="4">
        <f t="shared" si="3"/>
        <v>0</v>
      </c>
    </row>
    <row r="80" spans="1:11" x14ac:dyDescent="0.2">
      <c r="A80" s="4" t="str">
        <f t="shared" si="4"/>
        <v xml:space="preserve">  </v>
      </c>
      <c r="K80" s="4">
        <f t="shared" si="3"/>
        <v>0</v>
      </c>
    </row>
    <row r="81" spans="1:11" x14ac:dyDescent="0.2">
      <c r="A81" s="4" t="str">
        <f t="shared" si="4"/>
        <v xml:space="preserve">  </v>
      </c>
      <c r="K81" s="4">
        <f t="shared" si="3"/>
        <v>0</v>
      </c>
    </row>
    <row r="82" spans="1:11" x14ac:dyDescent="0.2">
      <c r="A82" s="4" t="str">
        <f t="shared" si="4"/>
        <v xml:space="preserve">  </v>
      </c>
      <c r="K82" s="4">
        <f t="shared" si="3"/>
        <v>0</v>
      </c>
    </row>
    <row r="83" spans="1:11" x14ac:dyDescent="0.2">
      <c r="A83" s="4" t="str">
        <f t="shared" si="4"/>
        <v xml:space="preserve">  </v>
      </c>
      <c r="K83" s="4">
        <f t="shared" si="3"/>
        <v>0</v>
      </c>
    </row>
    <row r="84" spans="1:11" x14ac:dyDescent="0.2">
      <c r="A84" s="4" t="str">
        <f t="shared" si="4"/>
        <v xml:space="preserve">  </v>
      </c>
      <c r="K84" s="4">
        <f t="shared" si="3"/>
        <v>0</v>
      </c>
    </row>
    <row r="85" spans="1:11" x14ac:dyDescent="0.2">
      <c r="A85" s="4" t="str">
        <f t="shared" si="4"/>
        <v xml:space="preserve">  </v>
      </c>
      <c r="K85" s="4">
        <f t="shared" si="3"/>
        <v>0</v>
      </c>
    </row>
    <row r="86" spans="1:11" x14ac:dyDescent="0.2">
      <c r="A86" s="4" t="str">
        <f t="shared" si="4"/>
        <v xml:space="preserve">  </v>
      </c>
      <c r="K86" s="4">
        <f t="shared" si="3"/>
        <v>0</v>
      </c>
    </row>
    <row r="87" spans="1:11" x14ac:dyDescent="0.2">
      <c r="A87" s="4" t="str">
        <f t="shared" si="4"/>
        <v xml:space="preserve">  </v>
      </c>
      <c r="K87" s="4">
        <f t="shared" si="3"/>
        <v>0</v>
      </c>
    </row>
    <row r="88" spans="1:11" x14ac:dyDescent="0.2">
      <c r="A88" s="4" t="str">
        <f t="shared" si="4"/>
        <v xml:space="preserve">  </v>
      </c>
      <c r="K88" s="4">
        <f t="shared" si="3"/>
        <v>0</v>
      </c>
    </row>
    <row r="89" spans="1:11" x14ac:dyDescent="0.2">
      <c r="A89" s="4" t="str">
        <f t="shared" si="4"/>
        <v xml:space="preserve">  </v>
      </c>
      <c r="K89" s="4">
        <f t="shared" si="3"/>
        <v>0</v>
      </c>
    </row>
    <row r="90" spans="1:11" x14ac:dyDescent="0.2">
      <c r="A90" s="4" t="str">
        <f t="shared" si="4"/>
        <v xml:space="preserve">  </v>
      </c>
      <c r="K90" s="4">
        <f t="shared" si="3"/>
        <v>0</v>
      </c>
    </row>
    <row r="91" spans="1:11" x14ac:dyDescent="0.2">
      <c r="A91" s="4" t="str">
        <f t="shared" si="4"/>
        <v xml:space="preserve">  </v>
      </c>
      <c r="K91" s="4">
        <f t="shared" si="3"/>
        <v>0</v>
      </c>
    </row>
    <row r="92" spans="1:11" x14ac:dyDescent="0.2">
      <c r="A92" s="4" t="str">
        <f t="shared" si="4"/>
        <v xml:space="preserve">  </v>
      </c>
      <c r="K92" s="4">
        <f t="shared" si="3"/>
        <v>0</v>
      </c>
    </row>
    <row r="93" spans="1:11" x14ac:dyDescent="0.2">
      <c r="A93" s="4" t="str">
        <f t="shared" si="4"/>
        <v xml:space="preserve">  </v>
      </c>
      <c r="K93" s="4">
        <f t="shared" si="3"/>
        <v>0</v>
      </c>
    </row>
    <row r="94" spans="1:11" x14ac:dyDescent="0.2">
      <c r="A94" s="4" t="str">
        <f t="shared" si="4"/>
        <v xml:space="preserve">  </v>
      </c>
      <c r="K94" s="4">
        <f t="shared" si="3"/>
        <v>0</v>
      </c>
    </row>
    <row r="95" spans="1:11" x14ac:dyDescent="0.2">
      <c r="A95" s="4" t="str">
        <f t="shared" si="4"/>
        <v xml:space="preserve">  </v>
      </c>
      <c r="K95" s="4">
        <f t="shared" si="3"/>
        <v>0</v>
      </c>
    </row>
    <row r="96" spans="1:11" x14ac:dyDescent="0.2">
      <c r="A96" s="4" t="str">
        <f t="shared" si="4"/>
        <v xml:space="preserve">  </v>
      </c>
      <c r="K96" s="4">
        <f t="shared" si="3"/>
        <v>0</v>
      </c>
    </row>
    <row r="97" spans="1:11" x14ac:dyDescent="0.2">
      <c r="A97" s="4" t="str">
        <f t="shared" si="4"/>
        <v xml:space="preserve">  </v>
      </c>
      <c r="K97" s="4">
        <f t="shared" si="3"/>
        <v>0</v>
      </c>
    </row>
    <row r="98" spans="1:11" x14ac:dyDescent="0.2">
      <c r="A98" s="4" t="str">
        <f t="shared" si="4"/>
        <v xml:space="preserve">  </v>
      </c>
      <c r="K98" s="4">
        <f t="shared" si="3"/>
        <v>0</v>
      </c>
    </row>
    <row r="99" spans="1:11" x14ac:dyDescent="0.2">
      <c r="A99" s="4" t="str">
        <f t="shared" si="4"/>
        <v xml:space="preserve">  </v>
      </c>
      <c r="K99" s="4">
        <f t="shared" si="3"/>
        <v>0</v>
      </c>
    </row>
    <row r="100" spans="1:11" x14ac:dyDescent="0.2">
      <c r="A100" s="4" t="str">
        <f t="shared" si="4"/>
        <v xml:space="preserve">  </v>
      </c>
    </row>
    <row r="101" spans="1:11" x14ac:dyDescent="0.2">
      <c r="A101" s="4" t="str">
        <f t="shared" si="4"/>
        <v xml:space="preserve">  </v>
      </c>
    </row>
    <row r="102" spans="1:11" x14ac:dyDescent="0.2">
      <c r="A102" s="4" t="str">
        <f t="shared" si="4"/>
        <v xml:space="preserve">  </v>
      </c>
    </row>
  </sheetData>
  <pageMargins left="0.7" right="0.7" top="0.75" bottom="0.75" header="0.3" footer="0.3"/>
  <tableParts count="1">
    <tablePart r:id="rId1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AC2E9-E5A2-45D9-9E0B-08D60F882179}">
  <sheetPr>
    <tabColor theme="0" tint="-0.499984740745262"/>
  </sheetPr>
  <dimension ref="A1:K102"/>
  <sheetViews>
    <sheetView topLeftCell="A22" zoomScale="80" zoomScaleNormal="80" workbookViewId="0">
      <selection activeCell="M71" sqref="M71"/>
    </sheetView>
  </sheetViews>
  <sheetFormatPr defaultRowHeight="12.75" x14ac:dyDescent="0.2"/>
  <cols>
    <col min="1" max="1" width="38.7109375" style="4" bestFit="1" customWidth="1"/>
    <col min="2" max="2" width="9.85546875" bestFit="1" customWidth="1"/>
    <col min="3" max="3" width="17.42578125" bestFit="1" customWidth="1"/>
    <col min="4" max="4" width="21.5703125" bestFit="1" customWidth="1"/>
    <col min="5" max="5" width="17.140625" bestFit="1" customWidth="1"/>
    <col min="6" max="6" width="11.28515625" style="5" bestFit="1" customWidth="1"/>
    <col min="7" max="8" width="10.85546875" bestFit="1" customWidth="1"/>
    <col min="9" max="9" width="11" bestFit="1" customWidth="1"/>
    <col min="10" max="10" width="13" bestFit="1" customWidth="1"/>
    <col min="11" max="11" width="11" style="4" bestFit="1" customWidth="1"/>
    <col min="12" max="19" width="9.85546875" customWidth="1"/>
    <col min="20" max="21" width="10.140625" bestFit="1" customWidth="1"/>
    <col min="22" max="22" width="15.42578125" customWidth="1"/>
    <col min="23" max="23" width="11.5703125" bestFit="1" customWidth="1"/>
    <col min="24" max="24" width="14.85546875" bestFit="1" customWidth="1"/>
  </cols>
  <sheetData>
    <row r="1" spans="1:11" x14ac:dyDescent="0.2">
      <c r="B1" t="s">
        <v>594</v>
      </c>
      <c r="D1" t="s">
        <v>304</v>
      </c>
      <c r="E1" t="s">
        <v>595</v>
      </c>
      <c r="I1" t="s">
        <v>305</v>
      </c>
      <c r="J1" t="s">
        <v>596</v>
      </c>
    </row>
    <row r="3" spans="1:11" ht="14.25" customHeight="1" x14ac:dyDescent="0.2"/>
    <row r="4" spans="1:11" ht="14.25" customHeight="1" x14ac:dyDescent="0.2">
      <c r="B4" t="s">
        <v>597</v>
      </c>
      <c r="C4" t="s">
        <v>309</v>
      </c>
      <c r="D4" t="s">
        <v>310</v>
      </c>
      <c r="E4" t="s">
        <v>598</v>
      </c>
      <c r="F4" s="5" t="s">
        <v>599</v>
      </c>
      <c r="G4" t="s">
        <v>600</v>
      </c>
      <c r="H4" t="s">
        <v>601</v>
      </c>
      <c r="I4" t="s">
        <v>602</v>
      </c>
      <c r="J4" t="s">
        <v>9</v>
      </c>
      <c r="K4" s="4" t="s">
        <v>315</v>
      </c>
    </row>
    <row r="5" spans="1:11" x14ac:dyDescent="0.2">
      <c r="G5" t="s">
        <v>603</v>
      </c>
      <c r="H5" t="s">
        <v>603</v>
      </c>
      <c r="I5" t="s">
        <v>603</v>
      </c>
    </row>
    <row r="6" spans="1:11" x14ac:dyDescent="0.2">
      <c r="G6" t="s">
        <v>604</v>
      </c>
      <c r="H6" t="s">
        <v>604</v>
      </c>
      <c r="I6" t="s">
        <v>605</v>
      </c>
    </row>
    <row r="7" spans="1:11" ht="15" hidden="1" customHeight="1" x14ac:dyDescent="0.2">
      <c r="A7" s="4" t="str">
        <f>CONCATENATE(C7," ",D7)</f>
        <v>Example Rider A Example Horse</v>
      </c>
      <c r="B7">
        <v>80</v>
      </c>
      <c r="C7" t="s">
        <v>606</v>
      </c>
      <c r="D7" t="s">
        <v>607</v>
      </c>
      <c r="E7" t="s">
        <v>608</v>
      </c>
      <c r="F7" s="5">
        <v>37622</v>
      </c>
      <c r="G7">
        <v>600</v>
      </c>
      <c r="J7">
        <v>1</v>
      </c>
      <c r="K7" s="4">
        <f>IF(J7=1,7,IF(J7=2,6,IF(J7=3,5,IF(J7=4,4,IF(J7=5,3,IF(J7=6,2,IF(J7&gt;=6,1,0)))))))</f>
        <v>7</v>
      </c>
    </row>
    <row r="8" spans="1:11" ht="15" hidden="1" customHeight="1" x14ac:dyDescent="0.2">
      <c r="A8" s="4" t="str">
        <f>CONCATENATE(C8," ",D8)</f>
        <v>Example Rider Example Horse</v>
      </c>
      <c r="B8">
        <v>90</v>
      </c>
      <c r="C8" t="s">
        <v>609</v>
      </c>
      <c r="D8" t="s">
        <v>607</v>
      </c>
      <c r="E8" t="s">
        <v>608</v>
      </c>
      <c r="F8" s="5">
        <v>37622</v>
      </c>
      <c r="H8">
        <v>300</v>
      </c>
      <c r="J8">
        <v>3</v>
      </c>
      <c r="K8" s="4">
        <f>IF(J8=1,7,IF(J8=2,6,IF(J8=3,5,IF(J8=4,4,IF(J8=5,3,IF(J8=6,2,IF(J8&gt;=6,1,0)))))))</f>
        <v>5</v>
      </c>
    </row>
    <row r="9" spans="1:11" x14ac:dyDescent="0.2">
      <c r="A9" s="4" t="str">
        <f>CONCATENATE(B9,C9,D9)</f>
        <v>45Emily MaxwellAnnie</v>
      </c>
      <c r="B9">
        <v>45</v>
      </c>
      <c r="C9" t="s">
        <v>625</v>
      </c>
      <c r="D9" t="s">
        <v>626</v>
      </c>
      <c r="G9">
        <v>3266</v>
      </c>
      <c r="J9">
        <v>2</v>
      </c>
      <c r="K9" s="4">
        <f>IF(J9=1,7,IF(J9=2,6,IF(J9=3,5,IF(J9=4,4,IF(J9=5,3,IF(J9=6,2,IF(J9&gt;=6,1,0)))))))</f>
        <v>6</v>
      </c>
    </row>
    <row r="10" spans="1:11" x14ac:dyDescent="0.2">
      <c r="A10" s="4" t="str">
        <f t="shared" ref="A10:A63" si="0">CONCATENATE(B10,C10,D10)</f>
        <v>45Makayla GuelfiHalo</v>
      </c>
      <c r="B10">
        <v>45</v>
      </c>
      <c r="C10" t="s">
        <v>662</v>
      </c>
      <c r="D10" t="s">
        <v>663</v>
      </c>
      <c r="G10">
        <v>3222</v>
      </c>
      <c r="J10">
        <v>3</v>
      </c>
      <c r="K10" s="4">
        <f t="shared" ref="K10:K63" si="1">IF(J10=1,7,IF(J10=2,6,IF(J10=3,5,IF(J10=4,4,IF(J10=5,3,IF(J10=6,2,IF(J10&gt;=6,1,0)))))))</f>
        <v>5</v>
      </c>
    </row>
    <row r="11" spans="1:11" x14ac:dyDescent="0.2">
      <c r="A11" s="4" t="str">
        <f t="shared" si="0"/>
        <v>45MacKenzie ThomasBorn Blue - Bluey</v>
      </c>
      <c r="B11">
        <v>45</v>
      </c>
      <c r="C11" t="s">
        <v>664</v>
      </c>
      <c r="D11" t="s">
        <v>665</v>
      </c>
      <c r="G11">
        <v>3315</v>
      </c>
      <c r="J11">
        <v>1</v>
      </c>
      <c r="K11" s="4">
        <f t="shared" si="1"/>
        <v>7</v>
      </c>
    </row>
    <row r="12" spans="1:11" x14ac:dyDescent="0.2">
      <c r="A12" s="4" t="str">
        <f t="shared" si="0"/>
        <v>45Ashley CowieBlue Dale Boy</v>
      </c>
      <c r="B12">
        <v>45</v>
      </c>
      <c r="C12" t="s">
        <v>666</v>
      </c>
      <c r="D12" t="s">
        <v>667</v>
      </c>
      <c r="G12">
        <v>2012</v>
      </c>
      <c r="J12">
        <v>5</v>
      </c>
      <c r="K12" s="4">
        <f t="shared" si="1"/>
        <v>3</v>
      </c>
    </row>
    <row r="13" spans="1:11" x14ac:dyDescent="0.2">
      <c r="A13" s="4" t="str">
        <f t="shared" si="0"/>
        <v>45Ebony RenzulloMandalay Sugar Daddy</v>
      </c>
      <c r="B13">
        <v>45</v>
      </c>
      <c r="C13" t="s">
        <v>249</v>
      </c>
      <c r="D13" t="s">
        <v>250</v>
      </c>
      <c r="G13">
        <v>2112</v>
      </c>
      <c r="J13">
        <v>4</v>
      </c>
      <c r="K13" s="4">
        <f t="shared" si="1"/>
        <v>4</v>
      </c>
    </row>
    <row r="14" spans="1:11" x14ac:dyDescent="0.2">
      <c r="A14" s="4" t="str">
        <f t="shared" si="0"/>
        <v>45Carly BallantyneTarget</v>
      </c>
      <c r="B14">
        <v>45</v>
      </c>
      <c r="C14" t="s">
        <v>668</v>
      </c>
      <c r="D14" t="s">
        <v>669</v>
      </c>
      <c r="G14">
        <v>3469</v>
      </c>
      <c r="J14">
        <v>3</v>
      </c>
      <c r="K14" s="4">
        <f t="shared" si="1"/>
        <v>5</v>
      </c>
    </row>
    <row r="15" spans="1:11" x14ac:dyDescent="0.2">
      <c r="A15" s="4" t="str">
        <f t="shared" si="0"/>
        <v>45Claire GeorgeElle</v>
      </c>
      <c r="B15">
        <v>45</v>
      </c>
      <c r="C15" t="s">
        <v>670</v>
      </c>
      <c r="D15" t="s">
        <v>671</v>
      </c>
      <c r="G15">
        <v>3695</v>
      </c>
      <c r="J15">
        <v>2</v>
      </c>
      <c r="K15" s="4">
        <f t="shared" si="1"/>
        <v>6</v>
      </c>
    </row>
    <row r="16" spans="1:11" x14ac:dyDescent="0.2">
      <c r="A16" s="4" t="str">
        <f t="shared" si="0"/>
        <v>45Eva AnningWillowmyst Jonquil</v>
      </c>
      <c r="B16">
        <v>45</v>
      </c>
      <c r="C16" t="s">
        <v>672</v>
      </c>
      <c r="D16" t="s">
        <v>673</v>
      </c>
      <c r="G16">
        <v>2214</v>
      </c>
      <c r="J16">
        <v>6</v>
      </c>
      <c r="K16" s="4">
        <f t="shared" si="1"/>
        <v>2</v>
      </c>
    </row>
    <row r="17" spans="1:11" x14ac:dyDescent="0.2">
      <c r="A17" s="4" t="str">
        <f t="shared" si="0"/>
        <v>45Noah WoodyerJudaroo Lovebug (Herbie)</v>
      </c>
      <c r="B17">
        <v>45</v>
      </c>
      <c r="C17" t="s">
        <v>290</v>
      </c>
      <c r="D17" t="s">
        <v>674</v>
      </c>
      <c r="G17">
        <v>1693</v>
      </c>
      <c r="K17" s="4">
        <f t="shared" si="1"/>
        <v>0</v>
      </c>
    </row>
    <row r="18" spans="1:11" x14ac:dyDescent="0.2">
      <c r="A18" s="4" t="str">
        <f t="shared" si="0"/>
        <v>45Olivia BassolaSweet pea</v>
      </c>
      <c r="B18">
        <v>45</v>
      </c>
      <c r="C18" t="s">
        <v>610</v>
      </c>
      <c r="D18" t="s">
        <v>675</v>
      </c>
      <c r="G18">
        <v>1946</v>
      </c>
      <c r="K18" s="4">
        <f t="shared" si="1"/>
        <v>0</v>
      </c>
    </row>
    <row r="19" spans="1:11" x14ac:dyDescent="0.2">
      <c r="A19" s="4" t="str">
        <f t="shared" si="0"/>
        <v>45Jasmine HodkinsonGlen Avon Astronomer</v>
      </c>
      <c r="B19">
        <v>45</v>
      </c>
      <c r="C19" t="s">
        <v>280</v>
      </c>
      <c r="D19" t="s">
        <v>281</v>
      </c>
      <c r="G19">
        <v>272</v>
      </c>
      <c r="K19" s="4">
        <f t="shared" si="1"/>
        <v>0</v>
      </c>
    </row>
    <row r="20" spans="1:11" x14ac:dyDescent="0.2">
      <c r="A20" s="4" t="str">
        <f t="shared" si="0"/>
        <v>45Cade SmithJenni</v>
      </c>
      <c r="B20">
        <v>45</v>
      </c>
      <c r="C20" t="s">
        <v>616</v>
      </c>
      <c r="D20" t="s">
        <v>617</v>
      </c>
      <c r="G20">
        <v>3748</v>
      </c>
      <c r="J20">
        <v>1</v>
      </c>
      <c r="K20" s="4">
        <f t="shared" si="1"/>
        <v>7</v>
      </c>
    </row>
    <row r="21" spans="1:11" x14ac:dyDescent="0.2">
      <c r="A21" s="4" t="str">
        <f t="shared" si="0"/>
        <v>45Riley HodkinsonBroadwater Pack Garland</v>
      </c>
      <c r="B21">
        <v>45</v>
      </c>
      <c r="C21" t="s">
        <v>294</v>
      </c>
      <c r="D21" t="s">
        <v>676</v>
      </c>
      <c r="G21">
        <v>2797</v>
      </c>
      <c r="J21">
        <v>4</v>
      </c>
      <c r="K21" s="4">
        <f t="shared" si="1"/>
        <v>4</v>
      </c>
    </row>
    <row r="22" spans="1:11" x14ac:dyDescent="0.2">
      <c r="A22" s="4" t="str">
        <f t="shared" si="0"/>
        <v>45Adele HoddyPrancer</v>
      </c>
      <c r="B22">
        <v>45</v>
      </c>
      <c r="C22" t="s">
        <v>677</v>
      </c>
      <c r="D22" t="s">
        <v>678</v>
      </c>
      <c r="G22">
        <v>2786</v>
      </c>
      <c r="J22">
        <v>5</v>
      </c>
      <c r="K22" s="4">
        <f t="shared" si="1"/>
        <v>3</v>
      </c>
    </row>
    <row r="23" spans="1:11" x14ac:dyDescent="0.2">
      <c r="A23" s="4" t="str">
        <f t="shared" si="0"/>
        <v>45Tahnee JonesTess</v>
      </c>
      <c r="B23">
        <v>45</v>
      </c>
      <c r="C23" t="s">
        <v>256</v>
      </c>
      <c r="D23" t="s">
        <v>257</v>
      </c>
      <c r="G23">
        <v>1513</v>
      </c>
      <c r="K23" s="4">
        <f t="shared" si="1"/>
        <v>0</v>
      </c>
    </row>
    <row r="24" spans="1:11" x14ac:dyDescent="0.2">
      <c r="A24" s="4" t="str">
        <f t="shared" si="0"/>
        <v>45Kayla Rae LaityEnvy</v>
      </c>
      <c r="B24">
        <v>45</v>
      </c>
      <c r="C24" t="s">
        <v>679</v>
      </c>
      <c r="D24" t="s">
        <v>541</v>
      </c>
      <c r="G24">
        <v>3166</v>
      </c>
      <c r="J24">
        <v>1</v>
      </c>
      <c r="K24" s="4">
        <f t="shared" si="1"/>
        <v>7</v>
      </c>
    </row>
    <row r="25" spans="1:11" x14ac:dyDescent="0.2">
      <c r="A25" s="4" t="str">
        <f t="shared" si="0"/>
        <v>45Michele CowieTaj</v>
      </c>
      <c r="B25">
        <v>45</v>
      </c>
      <c r="C25" t="s">
        <v>680</v>
      </c>
      <c r="D25" t="s">
        <v>681</v>
      </c>
      <c r="G25">
        <v>1294</v>
      </c>
      <c r="J25">
        <v>2</v>
      </c>
      <c r="K25" s="4">
        <f t="shared" si="1"/>
        <v>6</v>
      </c>
    </row>
    <row r="26" spans="1:11" x14ac:dyDescent="0.2">
      <c r="A26" s="4" t="str">
        <f t="shared" si="0"/>
        <v>65Ella McCrumMagic</v>
      </c>
      <c r="B26">
        <v>65</v>
      </c>
      <c r="C26" t="s">
        <v>682</v>
      </c>
      <c r="D26" t="s">
        <v>228</v>
      </c>
      <c r="H26">
        <v>2814</v>
      </c>
      <c r="J26">
        <v>5</v>
      </c>
      <c r="K26" s="4">
        <f t="shared" si="1"/>
        <v>3</v>
      </c>
    </row>
    <row r="27" spans="1:11" x14ac:dyDescent="0.2">
      <c r="A27" s="4" t="str">
        <f t="shared" si="0"/>
        <v>65Coco MitchellCherryfield Festival</v>
      </c>
      <c r="B27">
        <v>65</v>
      </c>
      <c r="C27" t="s">
        <v>178</v>
      </c>
      <c r="D27" t="s">
        <v>179</v>
      </c>
      <c r="H27">
        <v>2077</v>
      </c>
      <c r="K27" s="4">
        <f t="shared" si="1"/>
        <v>0</v>
      </c>
    </row>
    <row r="28" spans="1:11" x14ac:dyDescent="0.2">
      <c r="A28" s="4" t="str">
        <f t="shared" si="0"/>
        <v>65Sophie WaymouthLyka</v>
      </c>
      <c r="B28">
        <v>65</v>
      </c>
      <c r="C28" t="s">
        <v>240</v>
      </c>
      <c r="D28" t="s">
        <v>241</v>
      </c>
      <c r="H28">
        <v>3656</v>
      </c>
      <c r="J28">
        <v>2</v>
      </c>
      <c r="K28" s="4">
        <f t="shared" si="1"/>
        <v>6</v>
      </c>
    </row>
    <row r="29" spans="1:11" x14ac:dyDescent="0.2">
      <c r="A29" s="4" t="str">
        <f t="shared" si="0"/>
        <v>65Rose RedmanReign</v>
      </c>
      <c r="B29">
        <v>65</v>
      </c>
      <c r="C29" t="s">
        <v>683</v>
      </c>
      <c r="D29" t="s">
        <v>684</v>
      </c>
      <c r="H29">
        <v>2021</v>
      </c>
      <c r="K29" s="4">
        <f t="shared" si="1"/>
        <v>0</v>
      </c>
    </row>
    <row r="30" spans="1:11" x14ac:dyDescent="0.2">
      <c r="A30" s="4" t="str">
        <f t="shared" si="0"/>
        <v>65Campbell BlackTrapalanda Downs Pegasu</v>
      </c>
      <c r="B30">
        <v>65</v>
      </c>
      <c r="C30" t="s">
        <v>685</v>
      </c>
      <c r="D30" t="s">
        <v>686</v>
      </c>
      <c r="H30">
        <v>3850</v>
      </c>
      <c r="J30">
        <v>1</v>
      </c>
      <c r="K30" s="4">
        <f t="shared" si="1"/>
        <v>7</v>
      </c>
    </row>
    <row r="31" spans="1:11" x14ac:dyDescent="0.2">
      <c r="A31" s="4" t="str">
        <f t="shared" si="0"/>
        <v>65Lottie DowlingDigger</v>
      </c>
      <c r="B31">
        <v>65</v>
      </c>
      <c r="C31" t="s">
        <v>687</v>
      </c>
      <c r="D31" t="s">
        <v>688</v>
      </c>
      <c r="H31">
        <v>2742</v>
      </c>
      <c r="J31">
        <v>6</v>
      </c>
      <c r="K31" s="4">
        <f t="shared" si="1"/>
        <v>2</v>
      </c>
    </row>
    <row r="32" spans="1:11" x14ac:dyDescent="0.2">
      <c r="A32" s="4" t="str">
        <f t="shared" si="0"/>
        <v>65Jessica MasonNemunko Thunderstruck</v>
      </c>
      <c r="B32">
        <v>65</v>
      </c>
      <c r="C32" t="s">
        <v>689</v>
      </c>
      <c r="D32" t="s">
        <v>690</v>
      </c>
      <c r="H32">
        <v>2936</v>
      </c>
      <c r="J32">
        <v>4</v>
      </c>
      <c r="K32" s="4">
        <f t="shared" si="1"/>
        <v>4</v>
      </c>
    </row>
    <row r="33" spans="1:11" x14ac:dyDescent="0.2">
      <c r="A33" s="4" t="str">
        <f t="shared" si="0"/>
        <v>65Sune SnymanGordon Park Smarty Pants</v>
      </c>
      <c r="B33">
        <v>65</v>
      </c>
      <c r="C33" t="s">
        <v>691</v>
      </c>
      <c r="D33" t="s">
        <v>692</v>
      </c>
      <c r="H33">
        <v>2021</v>
      </c>
      <c r="K33" s="4">
        <f t="shared" si="1"/>
        <v>0</v>
      </c>
    </row>
    <row r="34" spans="1:11" x14ac:dyDescent="0.2">
      <c r="A34" s="4" t="str">
        <f t="shared" si="0"/>
        <v>65Lauren BassolaTimmy</v>
      </c>
      <c r="B34">
        <v>65</v>
      </c>
      <c r="C34" t="s">
        <v>631</v>
      </c>
      <c r="D34" t="s">
        <v>632</v>
      </c>
      <c r="H34">
        <v>2565</v>
      </c>
      <c r="K34" s="4">
        <f t="shared" si="1"/>
        <v>0</v>
      </c>
    </row>
    <row r="35" spans="1:11" x14ac:dyDescent="0.2">
      <c r="A35" s="4" t="str">
        <f t="shared" si="0"/>
        <v>65Evie JamesCharisma Royal Symphony</v>
      </c>
      <c r="B35">
        <v>65</v>
      </c>
      <c r="C35" t="s">
        <v>102</v>
      </c>
      <c r="D35" t="s">
        <v>103</v>
      </c>
      <c r="H35">
        <v>3596</v>
      </c>
      <c r="J35">
        <v>3</v>
      </c>
      <c r="K35" s="4">
        <f t="shared" si="1"/>
        <v>5</v>
      </c>
    </row>
    <row r="36" spans="1:11" x14ac:dyDescent="0.2">
      <c r="A36" s="4" t="str">
        <f t="shared" si="0"/>
        <v>65Anastasia BreachBonsai Tickitiboo</v>
      </c>
      <c r="B36">
        <v>65</v>
      </c>
      <c r="C36" t="s">
        <v>169</v>
      </c>
      <c r="D36" t="s">
        <v>170</v>
      </c>
      <c r="H36">
        <v>1945</v>
      </c>
      <c r="K36" s="4">
        <f t="shared" si="1"/>
        <v>0</v>
      </c>
    </row>
    <row r="37" spans="1:11" x14ac:dyDescent="0.2">
      <c r="A37" s="4" t="str">
        <f t="shared" si="0"/>
        <v>65Sheridan ClarsonTiaja Park Halo</v>
      </c>
      <c r="B37">
        <v>65</v>
      </c>
      <c r="C37" t="s">
        <v>254</v>
      </c>
      <c r="D37" t="s">
        <v>255</v>
      </c>
      <c r="H37">
        <v>1239</v>
      </c>
      <c r="K37" s="4">
        <f t="shared" si="1"/>
        <v>0</v>
      </c>
    </row>
    <row r="38" spans="1:11" x14ac:dyDescent="0.2">
      <c r="A38" s="4" t="str">
        <f t="shared" si="0"/>
        <v>65Hannah BassolaCharlie</v>
      </c>
      <c r="B38">
        <v>65</v>
      </c>
      <c r="C38" t="s">
        <v>634</v>
      </c>
      <c r="D38" t="s">
        <v>635</v>
      </c>
      <c r="H38">
        <v>4207</v>
      </c>
      <c r="J38">
        <v>1</v>
      </c>
      <c r="K38" s="4">
        <f t="shared" si="1"/>
        <v>7</v>
      </c>
    </row>
    <row r="39" spans="1:11" x14ac:dyDescent="0.2">
      <c r="A39" s="4" t="str">
        <f t="shared" si="0"/>
        <v>65Jorja BrownParty Time</v>
      </c>
      <c r="B39">
        <v>65</v>
      </c>
      <c r="C39" t="s">
        <v>29</v>
      </c>
      <c r="D39" t="s">
        <v>30</v>
      </c>
      <c r="H39">
        <v>3619</v>
      </c>
      <c r="J39">
        <v>2</v>
      </c>
      <c r="K39" s="4">
        <f t="shared" si="1"/>
        <v>6</v>
      </c>
    </row>
    <row r="40" spans="1:11" x14ac:dyDescent="0.2">
      <c r="A40" s="4" t="str">
        <f t="shared" si="0"/>
        <v>65Emily JeansDelta</v>
      </c>
      <c r="B40">
        <v>65</v>
      </c>
      <c r="C40" t="s">
        <v>693</v>
      </c>
      <c r="D40" t="s">
        <v>694</v>
      </c>
      <c r="H40">
        <v>3547</v>
      </c>
      <c r="J40">
        <v>3</v>
      </c>
      <c r="K40" s="4">
        <f t="shared" si="1"/>
        <v>5</v>
      </c>
    </row>
    <row r="41" spans="1:11" x14ac:dyDescent="0.2">
      <c r="A41" s="4" t="str">
        <f t="shared" si="0"/>
        <v>65Hannah StanleyEJ Lucy in the Sky</v>
      </c>
      <c r="B41">
        <v>65</v>
      </c>
      <c r="C41" t="s">
        <v>183</v>
      </c>
      <c r="D41" t="s">
        <v>695</v>
      </c>
      <c r="H41">
        <v>3167</v>
      </c>
      <c r="J41">
        <v>4</v>
      </c>
      <c r="K41" s="4">
        <f t="shared" si="1"/>
        <v>4</v>
      </c>
    </row>
    <row r="42" spans="1:11" x14ac:dyDescent="0.2">
      <c r="A42" s="4" t="str">
        <f t="shared" si="0"/>
        <v>65Miranda LaityFable</v>
      </c>
      <c r="B42">
        <v>65</v>
      </c>
      <c r="C42" t="s">
        <v>636</v>
      </c>
      <c r="D42" t="s">
        <v>637</v>
      </c>
      <c r="H42">
        <v>2381</v>
      </c>
      <c r="J42">
        <v>6</v>
      </c>
      <c r="K42" s="4">
        <f t="shared" si="1"/>
        <v>2</v>
      </c>
    </row>
    <row r="43" spans="1:11" x14ac:dyDescent="0.2">
      <c r="A43" s="4" t="str">
        <f t="shared" si="0"/>
        <v>65Jessica NapperPercy</v>
      </c>
      <c r="B43">
        <v>65</v>
      </c>
      <c r="C43" t="s">
        <v>696</v>
      </c>
      <c r="D43" t="s">
        <v>697</v>
      </c>
      <c r="H43">
        <v>2813</v>
      </c>
      <c r="J43">
        <v>5</v>
      </c>
      <c r="K43" s="4">
        <f t="shared" si="1"/>
        <v>3</v>
      </c>
    </row>
    <row r="44" spans="1:11" x14ac:dyDescent="0.2">
      <c r="A44" s="4" t="str">
        <f t="shared" si="0"/>
        <v>65Mac BallantyneJack</v>
      </c>
      <c r="B44">
        <v>65</v>
      </c>
      <c r="C44" t="s">
        <v>642</v>
      </c>
      <c r="D44" t="s">
        <v>698</v>
      </c>
      <c r="H44">
        <v>2320</v>
      </c>
      <c r="J44">
        <v>3</v>
      </c>
      <c r="K44" s="4">
        <f t="shared" si="1"/>
        <v>5</v>
      </c>
    </row>
    <row r="45" spans="1:11" x14ac:dyDescent="0.2">
      <c r="A45" s="4" t="str">
        <f t="shared" si="0"/>
        <v>65Rohan SmithJordi</v>
      </c>
      <c r="B45">
        <v>65</v>
      </c>
      <c r="C45" t="s">
        <v>699</v>
      </c>
      <c r="D45" t="s">
        <v>700</v>
      </c>
      <c r="H45">
        <v>3875</v>
      </c>
      <c r="J45">
        <v>2</v>
      </c>
      <c r="K45" s="4">
        <f t="shared" si="1"/>
        <v>6</v>
      </c>
    </row>
    <row r="46" spans="1:11" x14ac:dyDescent="0.2">
      <c r="A46" s="4" t="str">
        <f t="shared" si="0"/>
        <v>65Bill WieseThree Votes</v>
      </c>
      <c r="B46">
        <v>65</v>
      </c>
      <c r="C46" t="s">
        <v>78</v>
      </c>
      <c r="D46" t="s">
        <v>79</v>
      </c>
      <c r="H46">
        <v>4050</v>
      </c>
      <c r="J46">
        <v>1</v>
      </c>
      <c r="K46" s="4">
        <f t="shared" si="1"/>
        <v>7</v>
      </c>
    </row>
    <row r="47" spans="1:11" x14ac:dyDescent="0.2">
      <c r="A47" s="4" t="str">
        <f t="shared" si="0"/>
        <v>65Louise BrahimJP Colourful Scenario</v>
      </c>
      <c r="B47">
        <v>65</v>
      </c>
      <c r="C47" t="s">
        <v>701</v>
      </c>
      <c r="D47" t="s">
        <v>702</v>
      </c>
      <c r="H47">
        <v>3255</v>
      </c>
      <c r="J47">
        <v>1</v>
      </c>
      <c r="K47" s="4">
        <f t="shared" si="1"/>
        <v>7</v>
      </c>
    </row>
    <row r="48" spans="1:11" x14ac:dyDescent="0.2">
      <c r="A48" s="4" t="str">
        <f t="shared" si="0"/>
        <v>65Bailey RenzulloFlirtz No More</v>
      </c>
      <c r="B48">
        <v>65</v>
      </c>
      <c r="C48" t="s">
        <v>96</v>
      </c>
      <c r="D48" t="s">
        <v>97</v>
      </c>
      <c r="H48">
        <v>3799</v>
      </c>
      <c r="J48">
        <v>1</v>
      </c>
      <c r="K48" s="4">
        <f t="shared" si="1"/>
        <v>7</v>
      </c>
    </row>
    <row r="49" spans="1:11" x14ac:dyDescent="0.2">
      <c r="A49" s="4" t="str">
        <f t="shared" si="0"/>
        <v>65Georgina ClarkeParkjossup Puzzle</v>
      </c>
      <c r="B49">
        <v>65</v>
      </c>
      <c r="C49" t="s">
        <v>104</v>
      </c>
      <c r="D49" t="s">
        <v>703</v>
      </c>
      <c r="H49">
        <v>3210</v>
      </c>
      <c r="K49" s="4">
        <f t="shared" si="1"/>
        <v>0</v>
      </c>
    </row>
    <row r="50" spans="1:11" x14ac:dyDescent="0.2">
      <c r="A50" s="4" t="str">
        <f t="shared" si="0"/>
        <v>65Malory ClarsonTiaja Park Elegance</v>
      </c>
      <c r="B50">
        <v>65</v>
      </c>
      <c r="C50" t="s">
        <v>114</v>
      </c>
      <c r="D50" t="s">
        <v>115</v>
      </c>
      <c r="H50">
        <v>3532</v>
      </c>
      <c r="J50">
        <v>5</v>
      </c>
      <c r="K50" s="4">
        <f t="shared" si="1"/>
        <v>3</v>
      </c>
    </row>
    <row r="51" spans="1:11" x14ac:dyDescent="0.2">
      <c r="A51" s="4" t="str">
        <f t="shared" si="0"/>
        <v>65Holly DowlingBalgownie Lisa</v>
      </c>
      <c r="B51">
        <v>65</v>
      </c>
      <c r="C51" t="s">
        <v>704</v>
      </c>
      <c r="D51" t="s">
        <v>705</v>
      </c>
      <c r="H51">
        <v>3751</v>
      </c>
      <c r="J51">
        <v>2</v>
      </c>
      <c r="K51" s="4">
        <f t="shared" si="1"/>
        <v>6</v>
      </c>
    </row>
    <row r="52" spans="1:11" x14ac:dyDescent="0.2">
      <c r="A52" s="4" t="str">
        <f t="shared" si="0"/>
        <v>65Josie SkerrittTrotto</v>
      </c>
      <c r="B52">
        <v>65</v>
      </c>
      <c r="C52" t="s">
        <v>706</v>
      </c>
      <c r="D52" t="s">
        <v>707</v>
      </c>
      <c r="H52">
        <v>3379</v>
      </c>
      <c r="J52">
        <v>6</v>
      </c>
      <c r="K52" s="4">
        <f t="shared" si="1"/>
        <v>2</v>
      </c>
    </row>
    <row r="53" spans="1:11" x14ac:dyDescent="0.2">
      <c r="A53" s="4" t="str">
        <f t="shared" si="0"/>
        <v>65Sophie HortonLA Galaxy</v>
      </c>
      <c r="B53">
        <v>65</v>
      </c>
      <c r="C53" t="s">
        <v>708</v>
      </c>
      <c r="D53" t="s">
        <v>709</v>
      </c>
      <c r="H53">
        <v>3734</v>
      </c>
      <c r="J53">
        <v>3</v>
      </c>
      <c r="K53" s="4">
        <f t="shared" si="1"/>
        <v>5</v>
      </c>
    </row>
    <row r="54" spans="1:11" x14ac:dyDescent="0.2">
      <c r="A54" s="4" t="str">
        <f t="shared" si="0"/>
        <v>65Scarlett ThomasEgmont Faith</v>
      </c>
      <c r="B54">
        <v>65</v>
      </c>
      <c r="C54" t="s">
        <v>123</v>
      </c>
      <c r="D54" t="s">
        <v>124</v>
      </c>
      <c r="H54">
        <v>3573</v>
      </c>
      <c r="J54">
        <v>4</v>
      </c>
      <c r="K54" s="4">
        <f t="shared" si="1"/>
        <v>4</v>
      </c>
    </row>
    <row r="55" spans="1:11" x14ac:dyDescent="0.2">
      <c r="A55" s="4" t="str">
        <f t="shared" si="0"/>
        <v>80Charlie BlackShovely</v>
      </c>
      <c r="B55">
        <v>80</v>
      </c>
      <c r="C55" t="s">
        <v>652</v>
      </c>
      <c r="D55" t="s">
        <v>653</v>
      </c>
      <c r="H55">
        <v>4125</v>
      </c>
      <c r="J55">
        <v>1</v>
      </c>
      <c r="K55" s="4">
        <f>IF(J55=1,7,IF(J55=2,6,IF(J55=3,5,IF(J55=4,4,IF(J55=5,3,IF(J55=6,2,IF(J55&gt;=6,1,0)))))))</f>
        <v>7</v>
      </c>
    </row>
    <row r="56" spans="1:11" x14ac:dyDescent="0.2">
      <c r="A56" s="4" t="str">
        <f t="shared" si="0"/>
        <v>80Ben Fell-SmithRafiki</v>
      </c>
      <c r="B56">
        <v>80</v>
      </c>
      <c r="C56" t="s">
        <v>710</v>
      </c>
      <c r="D56" t="s">
        <v>711</v>
      </c>
      <c r="H56">
        <v>3939</v>
      </c>
      <c r="J56">
        <v>3</v>
      </c>
      <c r="K56" s="4">
        <f t="shared" si="1"/>
        <v>5</v>
      </c>
    </row>
    <row r="57" spans="1:11" x14ac:dyDescent="0.2">
      <c r="A57" s="4" t="str">
        <f t="shared" si="0"/>
        <v>80Ryan FrantomJudaroo Encore</v>
      </c>
      <c r="B57">
        <v>80</v>
      </c>
      <c r="C57" t="s">
        <v>655</v>
      </c>
      <c r="D57" t="s">
        <v>656</v>
      </c>
      <c r="H57">
        <v>3991</v>
      </c>
      <c r="J57">
        <v>2</v>
      </c>
      <c r="K57" s="4">
        <f>IF(J57=1,7,IF(J57=2,6,IF(J57=3,5,IF(J57=4,4,IF(J57=5,3,IF(J57=6,2,IF(J57&gt;=6,1,0)))))))</f>
        <v>6</v>
      </c>
    </row>
    <row r="58" spans="1:11" x14ac:dyDescent="0.2">
      <c r="A58" s="4" t="str">
        <f t="shared" si="0"/>
        <v>95Kaitlyn GossSlim Shady</v>
      </c>
      <c r="B58">
        <v>95</v>
      </c>
      <c r="C58" t="s">
        <v>712</v>
      </c>
      <c r="D58" t="s">
        <v>64</v>
      </c>
      <c r="I58">
        <v>3711</v>
      </c>
      <c r="J58">
        <v>4</v>
      </c>
      <c r="K58" s="4">
        <f t="shared" si="1"/>
        <v>4</v>
      </c>
    </row>
    <row r="59" spans="1:11" x14ac:dyDescent="0.2">
      <c r="A59" s="4" t="str">
        <f t="shared" si="0"/>
        <v>95Dan WieseKarlinda Gus</v>
      </c>
      <c r="B59">
        <v>95</v>
      </c>
      <c r="C59" t="s">
        <v>55</v>
      </c>
      <c r="D59" t="s">
        <v>56</v>
      </c>
      <c r="I59">
        <v>4481</v>
      </c>
      <c r="J59">
        <v>1</v>
      </c>
      <c r="K59" s="4">
        <f t="shared" si="1"/>
        <v>7</v>
      </c>
    </row>
    <row r="60" spans="1:11" x14ac:dyDescent="0.2">
      <c r="A60" s="4" t="str">
        <f t="shared" si="0"/>
        <v>95Emma WieseKrystelle Park Impressive</v>
      </c>
      <c r="B60">
        <v>95</v>
      </c>
      <c r="C60" t="s">
        <v>47</v>
      </c>
      <c r="D60" t="s">
        <v>48</v>
      </c>
      <c r="I60">
        <v>3990</v>
      </c>
      <c r="J60">
        <v>2</v>
      </c>
      <c r="K60" s="4">
        <f t="shared" si="1"/>
        <v>6</v>
      </c>
    </row>
    <row r="61" spans="1:11" x14ac:dyDescent="0.2">
      <c r="A61" s="4" t="str">
        <f t="shared" si="0"/>
        <v>95Georgia GossHello Hero</v>
      </c>
      <c r="B61">
        <v>95</v>
      </c>
      <c r="C61" t="s">
        <v>59</v>
      </c>
      <c r="D61" t="s">
        <v>60</v>
      </c>
      <c r="I61">
        <v>3971</v>
      </c>
      <c r="J61">
        <v>3</v>
      </c>
      <c r="K61" s="4">
        <f t="shared" si="1"/>
        <v>5</v>
      </c>
    </row>
    <row r="62" spans="1:11" x14ac:dyDescent="0.2">
      <c r="A62" s="4" t="str">
        <f t="shared" si="0"/>
        <v>105Kayley BrahimMaster Delight</v>
      </c>
      <c r="B62">
        <v>105</v>
      </c>
      <c r="C62" t="s">
        <v>38</v>
      </c>
      <c r="D62" t="s">
        <v>39</v>
      </c>
      <c r="I62">
        <v>3398</v>
      </c>
      <c r="J62">
        <v>2</v>
      </c>
      <c r="K62" s="4">
        <f t="shared" si="1"/>
        <v>6</v>
      </c>
    </row>
    <row r="63" spans="1:11" ht="13.5" thickBot="1" x14ac:dyDescent="0.25">
      <c r="A63" s="4" t="str">
        <f t="shared" si="0"/>
        <v>105Imogen StoneOscar Legend</v>
      </c>
      <c r="B63">
        <v>105</v>
      </c>
      <c r="C63" t="s">
        <v>27</v>
      </c>
      <c r="D63" t="s">
        <v>28</v>
      </c>
      <c r="I63">
        <v>4053</v>
      </c>
      <c r="J63">
        <v>1</v>
      </c>
      <c r="K63" s="4">
        <f t="shared" si="1"/>
        <v>7</v>
      </c>
    </row>
    <row r="64" spans="1:11" s="8" customFormat="1" ht="13.5" thickBot="1" x14ac:dyDescent="0.25">
      <c r="A64" s="9">
        <f>COUNTA(A9:A63)</f>
        <v>55</v>
      </c>
      <c r="B64" s="10"/>
      <c r="C64" s="10"/>
      <c r="D64" s="10"/>
      <c r="E64" s="10"/>
      <c r="F64" s="11"/>
      <c r="G64" s="10"/>
      <c r="H64" s="10"/>
      <c r="I64" s="10"/>
      <c r="J64" s="10"/>
      <c r="K64" s="12"/>
    </row>
    <row r="65" spans="1:1" x14ac:dyDescent="0.2">
      <c r="A65" s="4" t="str">
        <f t="shared" ref="A65:A73" si="2">CONCATENATE(B65," ",C65," ",D65)</f>
        <v xml:space="preserve">  </v>
      </c>
    </row>
    <row r="66" spans="1:1" x14ac:dyDescent="0.2">
      <c r="A66" s="4" t="str">
        <f t="shared" si="2"/>
        <v xml:space="preserve">  </v>
      </c>
    </row>
    <row r="67" spans="1:1" x14ac:dyDescent="0.2">
      <c r="A67" s="4" t="str">
        <f t="shared" si="2"/>
        <v xml:space="preserve">  </v>
      </c>
    </row>
    <row r="68" spans="1:1" x14ac:dyDescent="0.2">
      <c r="A68" s="4" t="str">
        <f t="shared" si="2"/>
        <v xml:space="preserve">  </v>
      </c>
    </row>
    <row r="69" spans="1:1" x14ac:dyDescent="0.2">
      <c r="A69" s="4" t="str">
        <f t="shared" si="2"/>
        <v xml:space="preserve">  </v>
      </c>
    </row>
    <row r="70" spans="1:1" x14ac:dyDescent="0.2">
      <c r="A70" s="4" t="str">
        <f t="shared" si="2"/>
        <v xml:space="preserve">  </v>
      </c>
    </row>
    <row r="71" spans="1:1" x14ac:dyDescent="0.2">
      <c r="A71" s="4" t="str">
        <f t="shared" si="2"/>
        <v xml:space="preserve">  </v>
      </c>
    </row>
    <row r="72" spans="1:1" x14ac:dyDescent="0.2">
      <c r="A72" s="4" t="str">
        <f t="shared" si="2"/>
        <v xml:space="preserve">  </v>
      </c>
    </row>
    <row r="73" spans="1:1" x14ac:dyDescent="0.2">
      <c r="A73" s="4" t="str">
        <f t="shared" si="2"/>
        <v xml:space="preserve">  </v>
      </c>
    </row>
    <row r="74" spans="1:1" x14ac:dyDescent="0.2">
      <c r="A74" s="4" t="str">
        <f t="shared" ref="A74:A102" si="3">CONCATENATE(B74," ",C74," ",D74)</f>
        <v xml:space="preserve">  </v>
      </c>
    </row>
    <row r="75" spans="1:1" x14ac:dyDescent="0.2">
      <c r="A75" s="4" t="str">
        <f t="shared" si="3"/>
        <v xml:space="preserve">  </v>
      </c>
    </row>
    <row r="76" spans="1:1" x14ac:dyDescent="0.2">
      <c r="A76" s="4" t="str">
        <f t="shared" si="3"/>
        <v xml:space="preserve">  </v>
      </c>
    </row>
    <row r="77" spans="1:1" x14ac:dyDescent="0.2">
      <c r="A77" s="4" t="str">
        <f t="shared" si="3"/>
        <v xml:space="preserve">  </v>
      </c>
    </row>
    <row r="78" spans="1:1" x14ac:dyDescent="0.2">
      <c r="A78" s="4" t="str">
        <f t="shared" si="3"/>
        <v xml:space="preserve">  </v>
      </c>
    </row>
    <row r="79" spans="1:1" x14ac:dyDescent="0.2">
      <c r="A79" s="4" t="str">
        <f t="shared" si="3"/>
        <v xml:space="preserve">  </v>
      </c>
    </row>
    <row r="80" spans="1:1" x14ac:dyDescent="0.2">
      <c r="A80" s="4" t="str">
        <f t="shared" si="3"/>
        <v xml:space="preserve">  </v>
      </c>
    </row>
    <row r="81" spans="1:1" x14ac:dyDescent="0.2">
      <c r="A81" s="4" t="str">
        <f t="shared" si="3"/>
        <v xml:space="preserve">  </v>
      </c>
    </row>
    <row r="82" spans="1:1" x14ac:dyDescent="0.2">
      <c r="A82" s="4" t="str">
        <f t="shared" si="3"/>
        <v xml:space="preserve">  </v>
      </c>
    </row>
    <row r="83" spans="1:1" x14ac:dyDescent="0.2">
      <c r="A83" s="4" t="str">
        <f t="shared" si="3"/>
        <v xml:space="preserve">  </v>
      </c>
    </row>
    <row r="84" spans="1:1" x14ac:dyDescent="0.2">
      <c r="A84" s="4" t="str">
        <f t="shared" si="3"/>
        <v xml:space="preserve">  </v>
      </c>
    </row>
    <row r="85" spans="1:1" x14ac:dyDescent="0.2">
      <c r="A85" s="4" t="str">
        <f t="shared" si="3"/>
        <v xml:space="preserve">  </v>
      </c>
    </row>
    <row r="86" spans="1:1" x14ac:dyDescent="0.2">
      <c r="A86" s="4" t="str">
        <f t="shared" si="3"/>
        <v xml:space="preserve">  </v>
      </c>
    </row>
    <row r="87" spans="1:1" x14ac:dyDescent="0.2">
      <c r="A87" s="4" t="str">
        <f t="shared" si="3"/>
        <v xml:space="preserve">  </v>
      </c>
    </row>
    <row r="88" spans="1:1" x14ac:dyDescent="0.2">
      <c r="A88" s="4" t="str">
        <f t="shared" si="3"/>
        <v xml:space="preserve">  </v>
      </c>
    </row>
    <row r="89" spans="1:1" x14ac:dyDescent="0.2">
      <c r="A89" s="4" t="str">
        <f t="shared" si="3"/>
        <v xml:space="preserve">  </v>
      </c>
    </row>
    <row r="90" spans="1:1" x14ac:dyDescent="0.2">
      <c r="A90" s="4" t="str">
        <f t="shared" si="3"/>
        <v xml:space="preserve">  </v>
      </c>
    </row>
    <row r="91" spans="1:1" x14ac:dyDescent="0.2">
      <c r="A91" s="4" t="str">
        <f t="shared" si="3"/>
        <v xml:space="preserve">  </v>
      </c>
    </row>
    <row r="92" spans="1:1" x14ac:dyDescent="0.2">
      <c r="A92" s="4" t="str">
        <f t="shared" si="3"/>
        <v xml:space="preserve">  </v>
      </c>
    </row>
    <row r="93" spans="1:1" x14ac:dyDescent="0.2">
      <c r="A93" s="4" t="str">
        <f t="shared" si="3"/>
        <v xml:space="preserve">  </v>
      </c>
    </row>
    <row r="94" spans="1:1" x14ac:dyDescent="0.2">
      <c r="A94" s="4" t="str">
        <f t="shared" si="3"/>
        <v xml:space="preserve">  </v>
      </c>
    </row>
    <row r="95" spans="1:1" x14ac:dyDescent="0.2">
      <c r="A95" s="4" t="str">
        <f t="shared" si="3"/>
        <v xml:space="preserve">  </v>
      </c>
    </row>
    <row r="96" spans="1:1" x14ac:dyDescent="0.2">
      <c r="A96" s="4" t="str">
        <f t="shared" si="3"/>
        <v xml:space="preserve">  </v>
      </c>
    </row>
    <row r="97" spans="1:1" x14ac:dyDescent="0.2">
      <c r="A97" s="4" t="str">
        <f t="shared" si="3"/>
        <v xml:space="preserve">  </v>
      </c>
    </row>
    <row r="98" spans="1:1" x14ac:dyDescent="0.2">
      <c r="A98" s="4" t="str">
        <f t="shared" si="3"/>
        <v xml:space="preserve">  </v>
      </c>
    </row>
    <row r="99" spans="1:1" x14ac:dyDescent="0.2">
      <c r="A99" s="4" t="str">
        <f t="shared" si="3"/>
        <v xml:space="preserve">  </v>
      </c>
    </row>
    <row r="100" spans="1:1" x14ac:dyDescent="0.2">
      <c r="A100" s="4" t="str">
        <f t="shared" si="3"/>
        <v xml:space="preserve">  </v>
      </c>
    </row>
    <row r="101" spans="1:1" x14ac:dyDescent="0.2">
      <c r="A101" s="4" t="str">
        <f t="shared" si="3"/>
        <v xml:space="preserve">  </v>
      </c>
    </row>
    <row r="102" spans="1:1" x14ac:dyDescent="0.2">
      <c r="A102" s="4" t="str">
        <f t="shared" si="3"/>
        <v xml:space="preserve">  </v>
      </c>
    </row>
  </sheetData>
  <conditionalFormatting sqref="J1:J1048576">
    <cfRule type="containsBlanks" dxfId="1" priority="2">
      <formula>LEN(TRIM(J1))=0</formula>
    </cfRule>
  </conditionalFormatting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EFBC6-30A2-4AE4-A4BC-6B012E999FDA}">
  <sheetPr>
    <tabColor theme="8"/>
    <pageSetUpPr fitToPage="1"/>
  </sheetPr>
  <dimension ref="A1:V153"/>
  <sheetViews>
    <sheetView zoomScale="80" zoomScaleNormal="80" zoomScaleSheetLayoutView="90" workbookViewId="0">
      <selection activeCell="K18" sqref="K18"/>
    </sheetView>
  </sheetViews>
  <sheetFormatPr defaultColWidth="26.85546875" defaultRowHeight="12.75" x14ac:dyDescent="0.2"/>
  <cols>
    <col min="1" max="1" width="3.85546875" style="28" bestFit="1" customWidth="1"/>
    <col min="2" max="2" width="21.7109375" style="13" bestFit="1" customWidth="1"/>
    <col min="3" max="3" width="26.28515625" style="13" bestFit="1" customWidth="1"/>
    <col min="4" max="4" width="30.85546875" style="13" bestFit="1" customWidth="1"/>
    <col min="5" max="5" width="11.28515625" style="28" bestFit="1" customWidth="1"/>
    <col min="6" max="6" width="11.28515625" style="35" bestFit="1" customWidth="1"/>
    <col min="7" max="7" width="9.85546875" style="35" bestFit="1" customWidth="1"/>
    <col min="8" max="8" width="6" style="36" bestFit="1" customWidth="1"/>
    <col min="9" max="9" width="7.85546875" style="32" bestFit="1" customWidth="1"/>
    <col min="10" max="10" width="7.5703125" style="30" customWidth="1"/>
    <col min="11" max="21" width="7.5703125" style="28" customWidth="1"/>
    <col min="22" max="22" width="7.5703125" style="159" customWidth="1"/>
    <col min="23" max="16384" width="26.85546875" style="28"/>
  </cols>
  <sheetData>
    <row r="1" spans="1:22" s="21" customFormat="1" ht="12.75" customHeight="1" x14ac:dyDescent="0.2">
      <c r="A1" s="262" t="s">
        <v>1</v>
      </c>
      <c r="B1" s="260" t="s">
        <v>2</v>
      </c>
      <c r="C1" s="260" t="s">
        <v>1170</v>
      </c>
      <c r="D1" s="260" t="s">
        <v>4</v>
      </c>
      <c r="E1" s="260" t="s">
        <v>5</v>
      </c>
      <c r="F1" s="263" t="s">
        <v>6</v>
      </c>
      <c r="G1" s="258" t="s">
        <v>7</v>
      </c>
      <c r="H1" s="260" t="s">
        <v>8</v>
      </c>
      <c r="I1" s="256" t="s">
        <v>1874</v>
      </c>
      <c r="J1" s="257">
        <v>43792</v>
      </c>
      <c r="K1" s="257">
        <v>43904</v>
      </c>
      <c r="L1" s="257">
        <v>44037</v>
      </c>
      <c r="M1" s="257">
        <v>44044</v>
      </c>
      <c r="N1" s="257">
        <v>44065</v>
      </c>
      <c r="O1" s="257">
        <v>44072</v>
      </c>
      <c r="P1" s="257">
        <v>44079</v>
      </c>
      <c r="Q1" s="257">
        <v>44108</v>
      </c>
      <c r="R1" s="257">
        <v>44115</v>
      </c>
      <c r="S1" s="257">
        <v>44121</v>
      </c>
      <c r="T1" s="257">
        <v>44128</v>
      </c>
      <c r="U1" s="257">
        <v>44142</v>
      </c>
      <c r="V1" s="127"/>
    </row>
    <row r="2" spans="1:22" s="21" customFormat="1" ht="12.75" customHeight="1" x14ac:dyDescent="0.2">
      <c r="A2" s="262"/>
      <c r="B2" s="261"/>
      <c r="C2" s="261"/>
      <c r="D2" s="261"/>
      <c r="E2" s="261"/>
      <c r="F2" s="264"/>
      <c r="G2" s="259"/>
      <c r="H2" s="261"/>
      <c r="I2" s="255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127"/>
    </row>
    <row r="3" spans="1:22" s="21" customFormat="1" x14ac:dyDescent="0.2">
      <c r="A3" s="262"/>
      <c r="B3" s="261" t="s">
        <v>10</v>
      </c>
      <c r="C3" s="261" t="s">
        <v>11</v>
      </c>
      <c r="D3" s="261"/>
      <c r="E3" s="261" t="s">
        <v>12</v>
      </c>
      <c r="F3" s="264"/>
      <c r="G3" s="259" t="s">
        <v>13</v>
      </c>
      <c r="H3" s="261" t="s">
        <v>14</v>
      </c>
      <c r="I3" s="255" t="s">
        <v>1871</v>
      </c>
      <c r="J3" s="121" t="s">
        <v>713</v>
      </c>
      <c r="K3" s="121" t="s">
        <v>714</v>
      </c>
      <c r="L3" s="121" t="s">
        <v>715</v>
      </c>
      <c r="M3" s="121" t="s">
        <v>715</v>
      </c>
      <c r="N3" s="121" t="s">
        <v>716</v>
      </c>
      <c r="O3" s="121" t="s">
        <v>717</v>
      </c>
      <c r="P3" s="121" t="s">
        <v>718</v>
      </c>
      <c r="Q3" s="121" t="s">
        <v>719</v>
      </c>
      <c r="R3" s="121" t="s">
        <v>1728</v>
      </c>
      <c r="S3" s="121" t="s">
        <v>1509</v>
      </c>
      <c r="T3" s="121" t="s">
        <v>720</v>
      </c>
      <c r="U3" s="121" t="s">
        <v>1727</v>
      </c>
      <c r="V3" s="127"/>
    </row>
    <row r="4" spans="1:22" s="23" customFormat="1" x14ac:dyDescent="0.2">
      <c r="A4" s="262"/>
      <c r="B4" s="261" t="s">
        <v>10</v>
      </c>
      <c r="C4" s="261"/>
      <c r="D4" s="261"/>
      <c r="E4" s="261" t="s">
        <v>12</v>
      </c>
      <c r="F4" s="264"/>
      <c r="G4" s="259" t="s">
        <v>13</v>
      </c>
      <c r="H4" s="261" t="s">
        <v>14</v>
      </c>
      <c r="I4" s="255"/>
      <c r="J4" s="122" t="s">
        <v>1170</v>
      </c>
      <c r="K4" s="122" t="s">
        <v>1170</v>
      </c>
      <c r="L4" s="122" t="s">
        <v>1170</v>
      </c>
      <c r="M4" s="122" t="s">
        <v>1170</v>
      </c>
      <c r="N4" s="122" t="s">
        <v>1170</v>
      </c>
      <c r="O4" s="122" t="s">
        <v>1170</v>
      </c>
      <c r="P4" s="152" t="s">
        <v>1170</v>
      </c>
      <c r="Q4" s="152" t="s">
        <v>1170</v>
      </c>
      <c r="R4" s="152" t="s">
        <v>1170</v>
      </c>
      <c r="S4" s="152" t="s">
        <v>1170</v>
      </c>
      <c r="T4" s="152" t="s">
        <v>1170</v>
      </c>
      <c r="U4" s="152" t="s">
        <v>1170</v>
      </c>
      <c r="V4" s="127"/>
    </row>
    <row r="5" spans="1:22" s="23" customFormat="1" x14ac:dyDescent="0.2">
      <c r="A5" s="262"/>
      <c r="B5" s="139"/>
      <c r="C5" s="123"/>
      <c r="D5" s="123"/>
      <c r="E5" s="123"/>
      <c r="F5" s="124"/>
      <c r="G5" s="136" t="s">
        <v>13</v>
      </c>
      <c r="H5" s="137" t="s">
        <v>14</v>
      </c>
      <c r="I5" s="138" t="s">
        <v>9</v>
      </c>
      <c r="J5" s="125"/>
      <c r="K5" s="124"/>
      <c r="L5" s="122"/>
      <c r="M5" s="122"/>
      <c r="N5" s="122"/>
      <c r="O5" s="122"/>
      <c r="P5" s="152"/>
      <c r="Q5" s="152"/>
      <c r="R5" s="152"/>
      <c r="S5" s="152"/>
      <c r="T5" s="152"/>
      <c r="U5" s="152"/>
      <c r="V5" s="127"/>
    </row>
    <row r="6" spans="1:22" x14ac:dyDescent="0.2">
      <c r="A6" s="262"/>
      <c r="B6" s="128" t="s">
        <v>502</v>
      </c>
      <c r="C6" s="128" t="s">
        <v>503</v>
      </c>
      <c r="D6" s="128" t="s">
        <v>1402</v>
      </c>
      <c r="E6" s="129">
        <v>43851</v>
      </c>
      <c r="F6" s="130">
        <v>29</v>
      </c>
      <c r="G6" s="131">
        <f>COUNTIF(J6:W6,"&gt;0")</f>
        <v>1</v>
      </c>
      <c r="H6" s="132">
        <f>SUM(J6:V6)</f>
        <v>6</v>
      </c>
      <c r="I6" s="133"/>
      <c r="J6" s="134">
        <f>_xlfn.IFNA(VLOOKUP(CONCATENATE($J$4,$B6,$C6),'1KR'!$A$5:$K$150,11,FALSE),0)</f>
        <v>0</v>
      </c>
      <c r="K6" s="134">
        <f>_xlfn.IFNA(VLOOKUP(CONCATENATE($K$4,$B6,$C6),'2Mur'!$A$5:$O$150,15,FALSE),0)</f>
        <v>6</v>
      </c>
      <c r="L6" s="135">
        <f>_xlfn.IFNA(VLOOKUP(CONCATENATE($L$4,$B6,$C6),'3GID'!$A$5:$O$150,15,FALSE),0)</f>
        <v>0</v>
      </c>
      <c r="M6" s="135">
        <f>_xlfn.IFNA(VLOOKUP(CONCATENATE($M$4,$B6,$C6),'4GID'!$A$5:$O$150,15,FALSE),0)</f>
        <v>0</v>
      </c>
      <c r="N6" s="80">
        <f>_xlfn.IFNA(VLOOKUP(CONCATENATE($N$4,$B6,$C6),'5ESP'!$A$5:$O$150,15,FALSE),0)</f>
        <v>0</v>
      </c>
      <c r="O6" s="135">
        <f>_xlfn.IFNA(VLOOKUP(CONCATENATE($M$4,$B6,$C6),'6WAL'!$A$5:$O$150,15,FALSE),0)</f>
        <v>0</v>
      </c>
      <c r="P6" s="135">
        <f>_xlfn.IFNA(VLOOKUP(CONCATENATE($P$4,$B6,$C6),'7ALB'!$A$5:$O$150,15,FALSE),0)</f>
        <v>0</v>
      </c>
      <c r="Q6" s="135">
        <f>_xlfn.IFNA(VLOOKUP(CONCATENATE($Q$4,$B6,$C6),'8BAL'!$A$5:$O$150,15,FALSE),0)</f>
        <v>0</v>
      </c>
      <c r="R6" s="135">
        <f>_xlfn.IFNA(VLOOKUP(CONCATENATE($R$4,$B6,$C6),'9NZ'!$A$5:$O$150,15,FALSE),0)</f>
        <v>0</v>
      </c>
      <c r="S6" s="135">
        <f>_xlfn.IFNA(VLOOKUP(CONCATENATE($S$4,$B6,$C6),'10SR'!$A$5:$O$150,15,FALSE),0)</f>
        <v>0</v>
      </c>
      <c r="T6" s="135">
        <f>_xlfn.IFNA(VLOOKUP(CONCATENATE($T$4,$B6,$C6),'11DRY'!$A$5:$P$100,15,FALSE),0)</f>
        <v>0</v>
      </c>
      <c r="U6" s="135">
        <f>_xlfn.IFNA(VLOOKUP(CONCATENATE($U$4,$B6,$C6),'12SC'!$C$5:$Q$125,15,FALSE),0)</f>
        <v>0</v>
      </c>
      <c r="V6" s="127"/>
    </row>
    <row r="7" spans="1:22" x14ac:dyDescent="0.2">
      <c r="A7" s="262"/>
      <c r="B7" s="126" t="s">
        <v>730</v>
      </c>
      <c r="C7" s="126" t="s">
        <v>730</v>
      </c>
      <c r="D7" s="126"/>
      <c r="E7" s="126"/>
      <c r="F7" s="126"/>
      <c r="G7" s="126"/>
      <c r="H7" s="126"/>
      <c r="I7" s="126"/>
      <c r="J7" s="126"/>
      <c r="K7" s="126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</row>
    <row r="8" spans="1:22" x14ac:dyDescent="0.2">
      <c r="G8" s="28"/>
      <c r="H8" s="35"/>
      <c r="I8" s="28"/>
      <c r="J8" s="35"/>
    </row>
    <row r="9" spans="1:22" x14ac:dyDescent="0.2">
      <c r="G9" s="28"/>
      <c r="H9" s="35"/>
      <c r="I9" s="28"/>
      <c r="J9" s="35"/>
    </row>
    <row r="10" spans="1:22" x14ac:dyDescent="0.2">
      <c r="G10" s="28"/>
      <c r="H10" s="35"/>
      <c r="I10" s="28"/>
      <c r="J10" s="35"/>
    </row>
    <row r="11" spans="1:22" x14ac:dyDescent="0.2">
      <c r="G11" s="28"/>
      <c r="H11" s="35"/>
      <c r="I11" s="28"/>
      <c r="J11" s="35"/>
    </row>
    <row r="12" spans="1:22" x14ac:dyDescent="0.2">
      <c r="G12" s="28"/>
      <c r="H12" s="35"/>
      <c r="I12" s="28"/>
      <c r="J12" s="35"/>
    </row>
    <row r="13" spans="1:22" x14ac:dyDescent="0.2">
      <c r="G13" s="28"/>
      <c r="H13" s="35"/>
      <c r="I13" s="28"/>
      <c r="J13" s="35"/>
    </row>
    <row r="14" spans="1:22" x14ac:dyDescent="0.2">
      <c r="G14" s="28"/>
      <c r="H14" s="35"/>
      <c r="I14" s="28"/>
      <c r="J14" s="35"/>
    </row>
    <row r="15" spans="1:22" x14ac:dyDescent="0.2">
      <c r="G15" s="28"/>
      <c r="H15" s="35"/>
      <c r="I15" s="28"/>
      <c r="J15" s="35"/>
    </row>
    <row r="16" spans="1:22" x14ac:dyDescent="0.2">
      <c r="G16" s="28"/>
      <c r="H16" s="35"/>
      <c r="I16" s="28"/>
      <c r="J16" s="35"/>
    </row>
    <row r="17" spans="7:10" x14ac:dyDescent="0.2">
      <c r="G17" s="28"/>
      <c r="H17" s="35"/>
      <c r="I17" s="28"/>
      <c r="J17" s="35"/>
    </row>
    <row r="18" spans="7:10" x14ac:dyDescent="0.2">
      <c r="G18" s="28"/>
      <c r="H18" s="35"/>
      <c r="I18" s="28"/>
      <c r="J18" s="35"/>
    </row>
    <row r="19" spans="7:10" x14ac:dyDescent="0.2">
      <c r="G19" s="28"/>
      <c r="H19" s="35"/>
      <c r="I19" s="28"/>
      <c r="J19" s="35"/>
    </row>
    <row r="20" spans="7:10" x14ac:dyDescent="0.2">
      <c r="G20" s="28"/>
      <c r="H20" s="35"/>
      <c r="I20" s="28"/>
      <c r="J20" s="35"/>
    </row>
    <row r="21" spans="7:10" x14ac:dyDescent="0.2">
      <c r="G21" s="28"/>
      <c r="H21" s="35"/>
      <c r="I21" s="28"/>
      <c r="J21" s="35"/>
    </row>
    <row r="22" spans="7:10" x14ac:dyDescent="0.2">
      <c r="G22" s="28"/>
      <c r="H22" s="35"/>
      <c r="I22" s="28"/>
      <c r="J22" s="35"/>
    </row>
    <row r="23" spans="7:10" x14ac:dyDescent="0.2">
      <c r="G23" s="28"/>
      <c r="H23" s="35"/>
      <c r="I23" s="28"/>
      <c r="J23" s="35"/>
    </row>
    <row r="24" spans="7:10" x14ac:dyDescent="0.2">
      <c r="G24" s="28"/>
      <c r="H24" s="35"/>
      <c r="I24" s="28"/>
      <c r="J24" s="35"/>
    </row>
    <row r="25" spans="7:10" x14ac:dyDescent="0.2">
      <c r="G25" s="28"/>
      <c r="H25" s="35"/>
      <c r="I25" s="28"/>
      <c r="J25" s="35"/>
    </row>
    <row r="26" spans="7:10" x14ac:dyDescent="0.2">
      <c r="G26" s="28"/>
      <c r="H26" s="35"/>
      <c r="I26" s="28"/>
      <c r="J26" s="35"/>
    </row>
    <row r="27" spans="7:10" x14ac:dyDescent="0.2">
      <c r="G27" s="28"/>
      <c r="H27" s="35"/>
      <c r="I27" s="28"/>
      <c r="J27" s="35"/>
    </row>
    <row r="28" spans="7:10" x14ac:dyDescent="0.2">
      <c r="G28" s="28"/>
      <c r="H28" s="35"/>
      <c r="I28" s="28"/>
      <c r="J28" s="35"/>
    </row>
    <row r="29" spans="7:10" x14ac:dyDescent="0.2">
      <c r="G29" s="28"/>
      <c r="H29" s="35"/>
      <c r="I29" s="28"/>
      <c r="J29" s="35"/>
    </row>
    <row r="30" spans="7:10" x14ac:dyDescent="0.2">
      <c r="G30" s="28"/>
      <c r="H30" s="35"/>
      <c r="I30" s="28"/>
      <c r="J30" s="35"/>
    </row>
    <row r="31" spans="7:10" x14ac:dyDescent="0.2">
      <c r="G31" s="28"/>
      <c r="H31" s="35"/>
      <c r="I31" s="28"/>
      <c r="J31" s="35"/>
    </row>
    <row r="32" spans="7:10" x14ac:dyDescent="0.2">
      <c r="G32" s="28"/>
      <c r="H32" s="35"/>
      <c r="I32" s="28"/>
      <c r="J32" s="35"/>
    </row>
    <row r="33" spans="7:10" x14ac:dyDescent="0.2">
      <c r="G33" s="28"/>
      <c r="H33" s="35"/>
      <c r="I33" s="28"/>
      <c r="J33" s="35"/>
    </row>
    <row r="34" spans="7:10" x14ac:dyDescent="0.2">
      <c r="G34" s="28"/>
      <c r="H34" s="35"/>
      <c r="I34" s="28"/>
      <c r="J34" s="35"/>
    </row>
    <row r="35" spans="7:10" x14ac:dyDescent="0.2">
      <c r="G35" s="28"/>
      <c r="H35" s="35"/>
      <c r="I35" s="28"/>
      <c r="J35" s="35"/>
    </row>
    <row r="36" spans="7:10" x14ac:dyDescent="0.2">
      <c r="G36" s="28"/>
      <c r="H36" s="35"/>
      <c r="I36" s="28"/>
      <c r="J36" s="35"/>
    </row>
    <row r="37" spans="7:10" x14ac:dyDescent="0.2">
      <c r="G37" s="28"/>
      <c r="H37" s="35"/>
      <c r="I37" s="28"/>
      <c r="J37" s="35"/>
    </row>
    <row r="38" spans="7:10" x14ac:dyDescent="0.2">
      <c r="G38" s="28"/>
      <c r="H38" s="35"/>
      <c r="I38" s="28"/>
      <c r="J38" s="35"/>
    </row>
    <row r="39" spans="7:10" x14ac:dyDescent="0.2">
      <c r="G39" s="28"/>
      <c r="H39" s="35"/>
      <c r="I39" s="28"/>
      <c r="J39" s="35"/>
    </row>
    <row r="40" spans="7:10" x14ac:dyDescent="0.2">
      <c r="G40" s="28"/>
      <c r="H40" s="35"/>
      <c r="I40" s="28"/>
      <c r="J40" s="35"/>
    </row>
    <row r="41" spans="7:10" x14ac:dyDescent="0.2">
      <c r="G41" s="28"/>
      <c r="H41" s="35"/>
      <c r="I41" s="28"/>
      <c r="J41" s="35"/>
    </row>
    <row r="42" spans="7:10" x14ac:dyDescent="0.2">
      <c r="G42" s="28"/>
      <c r="H42" s="35"/>
      <c r="I42" s="28"/>
      <c r="J42" s="35"/>
    </row>
    <row r="43" spans="7:10" x14ac:dyDescent="0.2">
      <c r="G43" s="28"/>
      <c r="H43" s="35"/>
      <c r="I43" s="28"/>
      <c r="J43" s="35"/>
    </row>
    <row r="44" spans="7:10" x14ac:dyDescent="0.2">
      <c r="G44" s="28"/>
      <c r="H44" s="35"/>
      <c r="I44" s="28"/>
      <c r="J44" s="35"/>
    </row>
    <row r="45" spans="7:10" x14ac:dyDescent="0.2">
      <c r="G45" s="28"/>
      <c r="H45" s="35"/>
      <c r="I45" s="28"/>
      <c r="J45" s="35"/>
    </row>
    <row r="46" spans="7:10" x14ac:dyDescent="0.2">
      <c r="G46" s="28"/>
      <c r="H46" s="35"/>
      <c r="I46" s="28"/>
      <c r="J46" s="35"/>
    </row>
    <row r="47" spans="7:10" x14ac:dyDescent="0.2">
      <c r="G47" s="28"/>
      <c r="H47" s="35"/>
      <c r="I47" s="28"/>
      <c r="J47" s="35"/>
    </row>
    <row r="48" spans="7:10" x14ac:dyDescent="0.2">
      <c r="G48" s="28"/>
      <c r="H48" s="35"/>
      <c r="I48" s="28"/>
      <c r="J48" s="35"/>
    </row>
    <row r="49" spans="7:10" x14ac:dyDescent="0.2">
      <c r="G49" s="28"/>
      <c r="H49" s="35"/>
      <c r="I49" s="28"/>
      <c r="J49" s="35"/>
    </row>
    <row r="50" spans="7:10" x14ac:dyDescent="0.2">
      <c r="G50" s="28"/>
      <c r="H50" s="35"/>
      <c r="I50" s="28"/>
      <c r="J50" s="35"/>
    </row>
    <row r="51" spans="7:10" x14ac:dyDescent="0.2">
      <c r="G51" s="28"/>
      <c r="H51" s="35"/>
      <c r="I51" s="28"/>
      <c r="J51" s="35"/>
    </row>
    <row r="52" spans="7:10" x14ac:dyDescent="0.2">
      <c r="G52" s="28"/>
      <c r="H52" s="35"/>
      <c r="I52" s="28"/>
      <c r="J52" s="35"/>
    </row>
    <row r="53" spans="7:10" x14ac:dyDescent="0.2">
      <c r="G53" s="28"/>
      <c r="H53" s="35"/>
      <c r="I53" s="28"/>
      <c r="J53" s="35"/>
    </row>
    <row r="54" spans="7:10" x14ac:dyDescent="0.2">
      <c r="G54" s="28"/>
      <c r="H54" s="35"/>
      <c r="I54" s="28"/>
      <c r="J54" s="35"/>
    </row>
    <row r="55" spans="7:10" x14ac:dyDescent="0.2">
      <c r="G55" s="28"/>
      <c r="H55" s="35"/>
      <c r="I55" s="28"/>
      <c r="J55" s="35"/>
    </row>
    <row r="56" spans="7:10" x14ac:dyDescent="0.2">
      <c r="G56" s="28"/>
      <c r="H56" s="35"/>
      <c r="I56" s="28"/>
      <c r="J56" s="35"/>
    </row>
    <row r="57" spans="7:10" x14ac:dyDescent="0.2">
      <c r="G57" s="28"/>
      <c r="H57" s="35"/>
      <c r="I57" s="28"/>
      <c r="J57" s="35"/>
    </row>
    <row r="58" spans="7:10" x14ac:dyDescent="0.2">
      <c r="G58" s="28"/>
      <c r="H58" s="35"/>
      <c r="I58" s="28"/>
      <c r="J58" s="35"/>
    </row>
    <row r="59" spans="7:10" x14ac:dyDescent="0.2">
      <c r="G59" s="28"/>
      <c r="H59" s="35"/>
      <c r="I59" s="28"/>
      <c r="J59" s="35"/>
    </row>
    <row r="60" spans="7:10" x14ac:dyDescent="0.2">
      <c r="G60" s="28"/>
      <c r="H60" s="35"/>
      <c r="I60" s="28"/>
      <c r="J60" s="35"/>
    </row>
    <row r="61" spans="7:10" x14ac:dyDescent="0.2">
      <c r="G61" s="28"/>
      <c r="H61" s="35"/>
      <c r="I61" s="28"/>
      <c r="J61" s="35"/>
    </row>
    <row r="62" spans="7:10" x14ac:dyDescent="0.2">
      <c r="G62" s="28"/>
      <c r="H62" s="35"/>
      <c r="I62" s="28"/>
      <c r="J62" s="35"/>
    </row>
    <row r="63" spans="7:10" x14ac:dyDescent="0.2">
      <c r="G63" s="28"/>
      <c r="H63" s="35"/>
      <c r="I63" s="28"/>
      <c r="J63" s="35"/>
    </row>
    <row r="64" spans="7:10" x14ac:dyDescent="0.2">
      <c r="G64" s="28"/>
      <c r="H64" s="35"/>
      <c r="I64" s="28"/>
      <c r="J64" s="35"/>
    </row>
    <row r="65" spans="7:10" x14ac:dyDescent="0.2">
      <c r="G65" s="28"/>
      <c r="H65" s="35"/>
      <c r="I65" s="28"/>
      <c r="J65" s="35"/>
    </row>
    <row r="66" spans="7:10" x14ac:dyDescent="0.2">
      <c r="G66" s="28"/>
      <c r="H66" s="35"/>
      <c r="I66" s="28"/>
      <c r="J66" s="35"/>
    </row>
    <row r="67" spans="7:10" x14ac:dyDescent="0.2">
      <c r="G67" s="28"/>
      <c r="H67" s="35"/>
      <c r="I67" s="28"/>
      <c r="J67" s="35"/>
    </row>
    <row r="68" spans="7:10" x14ac:dyDescent="0.2">
      <c r="G68" s="28"/>
      <c r="H68" s="35"/>
      <c r="I68" s="28"/>
      <c r="J68" s="35"/>
    </row>
    <row r="69" spans="7:10" x14ac:dyDescent="0.2">
      <c r="G69" s="28"/>
      <c r="H69" s="35"/>
      <c r="I69" s="28"/>
      <c r="J69" s="35"/>
    </row>
    <row r="70" spans="7:10" x14ac:dyDescent="0.2">
      <c r="G70" s="28"/>
      <c r="H70" s="35"/>
      <c r="I70" s="28"/>
      <c r="J70" s="35"/>
    </row>
    <row r="71" spans="7:10" x14ac:dyDescent="0.2">
      <c r="G71" s="28"/>
      <c r="H71" s="35"/>
      <c r="I71" s="28"/>
      <c r="J71" s="35"/>
    </row>
    <row r="72" spans="7:10" x14ac:dyDescent="0.2">
      <c r="G72" s="28"/>
      <c r="H72" s="35"/>
      <c r="I72" s="28"/>
      <c r="J72" s="35"/>
    </row>
    <row r="73" spans="7:10" x14ac:dyDescent="0.2">
      <c r="G73" s="28"/>
      <c r="H73" s="35"/>
      <c r="I73" s="28"/>
      <c r="J73" s="35"/>
    </row>
    <row r="74" spans="7:10" x14ac:dyDescent="0.2">
      <c r="G74" s="28"/>
      <c r="H74" s="35"/>
      <c r="I74" s="28"/>
      <c r="J74" s="35"/>
    </row>
    <row r="75" spans="7:10" x14ac:dyDescent="0.2">
      <c r="G75" s="28"/>
      <c r="H75" s="35"/>
      <c r="I75" s="28"/>
      <c r="J75" s="35"/>
    </row>
    <row r="76" spans="7:10" x14ac:dyDescent="0.2">
      <c r="G76" s="28"/>
      <c r="H76" s="35"/>
      <c r="I76" s="28"/>
      <c r="J76" s="35"/>
    </row>
    <row r="77" spans="7:10" x14ac:dyDescent="0.2">
      <c r="G77" s="28"/>
      <c r="H77" s="35"/>
      <c r="I77" s="28"/>
      <c r="J77" s="35"/>
    </row>
    <row r="78" spans="7:10" x14ac:dyDescent="0.2">
      <c r="G78" s="28"/>
      <c r="H78" s="35"/>
      <c r="I78" s="28"/>
      <c r="J78" s="35"/>
    </row>
    <row r="79" spans="7:10" x14ac:dyDescent="0.2">
      <c r="G79" s="28"/>
      <c r="H79" s="35"/>
      <c r="I79" s="28"/>
      <c r="J79" s="35"/>
    </row>
    <row r="80" spans="7:10" x14ac:dyDescent="0.2">
      <c r="G80" s="28"/>
      <c r="H80" s="35"/>
      <c r="I80" s="28"/>
      <c r="J80" s="35"/>
    </row>
    <row r="81" spans="7:10" x14ac:dyDescent="0.2">
      <c r="G81" s="28"/>
      <c r="H81" s="35"/>
      <c r="I81" s="28"/>
      <c r="J81" s="35"/>
    </row>
    <row r="82" spans="7:10" x14ac:dyDescent="0.2">
      <c r="G82" s="28"/>
      <c r="H82" s="35"/>
      <c r="I82" s="28"/>
      <c r="J82" s="35"/>
    </row>
    <row r="83" spans="7:10" x14ac:dyDescent="0.2">
      <c r="G83" s="28"/>
      <c r="H83" s="35"/>
      <c r="I83" s="28"/>
      <c r="J83" s="35"/>
    </row>
    <row r="84" spans="7:10" x14ac:dyDescent="0.2">
      <c r="G84" s="28"/>
      <c r="H84" s="35"/>
      <c r="I84" s="28"/>
      <c r="J84" s="35"/>
    </row>
    <row r="85" spans="7:10" x14ac:dyDescent="0.2">
      <c r="G85" s="28"/>
      <c r="H85" s="35"/>
      <c r="I85" s="28"/>
      <c r="J85" s="35"/>
    </row>
    <row r="86" spans="7:10" x14ac:dyDescent="0.2">
      <c r="G86" s="28"/>
      <c r="H86" s="35"/>
      <c r="I86" s="28"/>
      <c r="J86" s="35"/>
    </row>
    <row r="87" spans="7:10" x14ac:dyDescent="0.2">
      <c r="G87" s="28"/>
      <c r="H87" s="35"/>
      <c r="I87" s="28"/>
      <c r="J87" s="35"/>
    </row>
    <row r="88" spans="7:10" x14ac:dyDescent="0.2">
      <c r="G88" s="28"/>
      <c r="H88" s="35"/>
      <c r="I88" s="28"/>
      <c r="J88" s="35"/>
    </row>
    <row r="89" spans="7:10" x14ac:dyDescent="0.2">
      <c r="G89" s="28"/>
      <c r="H89" s="35"/>
      <c r="I89" s="28"/>
      <c r="J89" s="35"/>
    </row>
    <row r="90" spans="7:10" x14ac:dyDescent="0.2">
      <c r="G90" s="28"/>
      <c r="H90" s="35"/>
      <c r="I90" s="28"/>
      <c r="J90" s="35"/>
    </row>
    <row r="91" spans="7:10" x14ac:dyDescent="0.2">
      <c r="G91" s="28"/>
      <c r="H91" s="35"/>
      <c r="I91" s="28"/>
      <c r="J91" s="35"/>
    </row>
    <row r="92" spans="7:10" x14ac:dyDescent="0.2">
      <c r="G92" s="28"/>
      <c r="H92" s="35"/>
      <c r="I92" s="28"/>
      <c r="J92" s="35"/>
    </row>
    <row r="93" spans="7:10" x14ac:dyDescent="0.2">
      <c r="G93" s="28"/>
      <c r="H93" s="35"/>
      <c r="I93" s="28"/>
      <c r="J93" s="35"/>
    </row>
    <row r="94" spans="7:10" x14ac:dyDescent="0.2">
      <c r="G94" s="28"/>
      <c r="H94" s="35"/>
      <c r="I94" s="28"/>
      <c r="J94" s="35"/>
    </row>
    <row r="95" spans="7:10" x14ac:dyDescent="0.2">
      <c r="G95" s="28"/>
      <c r="H95" s="35"/>
      <c r="I95" s="28"/>
      <c r="J95" s="35"/>
    </row>
    <row r="96" spans="7:10" x14ac:dyDescent="0.2">
      <c r="G96" s="28"/>
      <c r="H96" s="35"/>
      <c r="I96" s="28"/>
      <c r="J96" s="35"/>
    </row>
    <row r="97" spans="7:10" x14ac:dyDescent="0.2">
      <c r="G97" s="28"/>
      <c r="H97" s="35"/>
      <c r="I97" s="28"/>
      <c r="J97" s="35"/>
    </row>
    <row r="98" spans="7:10" x14ac:dyDescent="0.2">
      <c r="G98" s="28"/>
      <c r="H98" s="35"/>
      <c r="I98" s="28"/>
      <c r="J98" s="35"/>
    </row>
    <row r="99" spans="7:10" x14ac:dyDescent="0.2">
      <c r="G99" s="28"/>
      <c r="H99" s="35"/>
      <c r="I99" s="28"/>
      <c r="J99" s="35"/>
    </row>
    <row r="100" spans="7:10" x14ac:dyDescent="0.2">
      <c r="G100" s="28"/>
      <c r="H100" s="35"/>
      <c r="I100" s="28"/>
      <c r="J100" s="35"/>
    </row>
    <row r="101" spans="7:10" x14ac:dyDescent="0.2">
      <c r="G101" s="28"/>
      <c r="H101" s="35"/>
      <c r="I101" s="28"/>
      <c r="J101" s="35"/>
    </row>
    <row r="102" spans="7:10" x14ac:dyDescent="0.2">
      <c r="G102" s="28"/>
      <c r="H102" s="35"/>
      <c r="I102" s="28"/>
      <c r="J102" s="35"/>
    </row>
    <row r="103" spans="7:10" x14ac:dyDescent="0.2">
      <c r="G103" s="28"/>
      <c r="H103" s="35"/>
      <c r="I103" s="28"/>
      <c r="J103" s="35"/>
    </row>
    <row r="104" spans="7:10" x14ac:dyDescent="0.2">
      <c r="G104" s="28"/>
      <c r="H104" s="35"/>
      <c r="I104" s="28"/>
      <c r="J104" s="35"/>
    </row>
    <row r="105" spans="7:10" x14ac:dyDescent="0.2">
      <c r="G105" s="28"/>
      <c r="H105" s="35"/>
      <c r="I105" s="28"/>
      <c r="J105" s="35"/>
    </row>
    <row r="106" spans="7:10" x14ac:dyDescent="0.2">
      <c r="G106" s="28"/>
      <c r="H106" s="35"/>
      <c r="I106" s="28"/>
      <c r="J106" s="35"/>
    </row>
    <row r="107" spans="7:10" x14ac:dyDescent="0.2">
      <c r="G107" s="28"/>
      <c r="H107" s="35"/>
      <c r="I107" s="28"/>
      <c r="J107" s="35"/>
    </row>
    <row r="108" spans="7:10" x14ac:dyDescent="0.2">
      <c r="G108" s="28"/>
      <c r="H108" s="35"/>
      <c r="I108" s="28"/>
      <c r="J108" s="35"/>
    </row>
    <row r="109" spans="7:10" x14ac:dyDescent="0.2">
      <c r="G109" s="28"/>
      <c r="H109" s="35"/>
      <c r="I109" s="28"/>
      <c r="J109" s="35"/>
    </row>
    <row r="110" spans="7:10" x14ac:dyDescent="0.2">
      <c r="G110" s="28"/>
      <c r="H110" s="35"/>
      <c r="I110" s="28"/>
      <c r="J110" s="35"/>
    </row>
    <row r="111" spans="7:10" x14ac:dyDescent="0.2">
      <c r="G111" s="28"/>
      <c r="H111" s="35"/>
      <c r="I111" s="28"/>
      <c r="J111" s="35"/>
    </row>
    <row r="112" spans="7:10" x14ac:dyDescent="0.2">
      <c r="G112" s="28"/>
      <c r="H112" s="35"/>
      <c r="I112" s="28"/>
      <c r="J112" s="35"/>
    </row>
    <row r="113" spans="7:10" x14ac:dyDescent="0.2">
      <c r="G113" s="28"/>
      <c r="H113" s="35"/>
      <c r="I113" s="28"/>
      <c r="J113" s="35"/>
    </row>
    <row r="114" spans="7:10" x14ac:dyDescent="0.2">
      <c r="G114" s="28"/>
      <c r="H114" s="35"/>
      <c r="I114" s="28"/>
      <c r="J114" s="35"/>
    </row>
    <row r="115" spans="7:10" x14ac:dyDescent="0.2">
      <c r="G115" s="28"/>
      <c r="H115" s="35"/>
      <c r="I115" s="28"/>
      <c r="J115" s="35"/>
    </row>
    <row r="116" spans="7:10" x14ac:dyDescent="0.2">
      <c r="G116" s="28"/>
      <c r="H116" s="35"/>
      <c r="I116" s="28"/>
      <c r="J116" s="35"/>
    </row>
    <row r="117" spans="7:10" x14ac:dyDescent="0.2">
      <c r="G117" s="28"/>
      <c r="H117" s="35"/>
      <c r="I117" s="28"/>
      <c r="J117" s="35"/>
    </row>
    <row r="118" spans="7:10" x14ac:dyDescent="0.2">
      <c r="G118" s="28"/>
      <c r="H118" s="35"/>
      <c r="I118" s="28"/>
      <c r="J118" s="35"/>
    </row>
    <row r="119" spans="7:10" x14ac:dyDescent="0.2">
      <c r="G119" s="28"/>
      <c r="H119" s="35"/>
      <c r="I119" s="28"/>
      <c r="J119" s="35"/>
    </row>
    <row r="120" spans="7:10" x14ac:dyDescent="0.2">
      <c r="G120" s="28"/>
      <c r="H120" s="35"/>
      <c r="I120" s="28"/>
      <c r="J120" s="35"/>
    </row>
    <row r="121" spans="7:10" x14ac:dyDescent="0.2">
      <c r="G121" s="28"/>
      <c r="H121" s="35"/>
      <c r="I121" s="28"/>
      <c r="J121" s="35"/>
    </row>
    <row r="122" spans="7:10" x14ac:dyDescent="0.2">
      <c r="G122" s="28"/>
      <c r="H122" s="35"/>
      <c r="I122" s="28"/>
      <c r="J122" s="35"/>
    </row>
    <row r="123" spans="7:10" x14ac:dyDescent="0.2">
      <c r="G123" s="28"/>
      <c r="H123" s="35"/>
      <c r="I123" s="28"/>
      <c r="J123" s="35"/>
    </row>
    <row r="124" spans="7:10" x14ac:dyDescent="0.2">
      <c r="G124" s="28"/>
      <c r="H124" s="35"/>
      <c r="I124" s="28"/>
      <c r="J124" s="35"/>
    </row>
    <row r="125" spans="7:10" x14ac:dyDescent="0.2">
      <c r="G125" s="28"/>
      <c r="H125" s="35"/>
      <c r="I125" s="28"/>
      <c r="J125" s="35"/>
    </row>
    <row r="126" spans="7:10" x14ac:dyDescent="0.2">
      <c r="G126" s="28"/>
      <c r="H126" s="35"/>
      <c r="I126" s="28"/>
      <c r="J126" s="35"/>
    </row>
    <row r="127" spans="7:10" x14ac:dyDescent="0.2">
      <c r="G127" s="28"/>
      <c r="H127" s="35"/>
      <c r="I127" s="28"/>
      <c r="J127" s="35"/>
    </row>
    <row r="128" spans="7:10" x14ac:dyDescent="0.2">
      <c r="G128" s="28"/>
      <c r="H128" s="35"/>
      <c r="I128" s="28"/>
      <c r="J128" s="35"/>
    </row>
    <row r="129" spans="7:10" x14ac:dyDescent="0.2">
      <c r="G129" s="28"/>
      <c r="H129" s="35"/>
      <c r="I129" s="28"/>
      <c r="J129" s="35"/>
    </row>
    <row r="130" spans="7:10" x14ac:dyDescent="0.2">
      <c r="G130" s="28"/>
      <c r="H130" s="35"/>
      <c r="I130" s="28"/>
      <c r="J130" s="35"/>
    </row>
    <row r="131" spans="7:10" x14ac:dyDescent="0.2">
      <c r="G131" s="28"/>
      <c r="H131" s="35"/>
      <c r="I131" s="28"/>
      <c r="J131" s="35"/>
    </row>
    <row r="132" spans="7:10" x14ac:dyDescent="0.2">
      <c r="G132" s="28"/>
      <c r="H132" s="35"/>
      <c r="I132" s="28"/>
      <c r="J132" s="35"/>
    </row>
    <row r="133" spans="7:10" x14ac:dyDescent="0.2">
      <c r="G133" s="28"/>
      <c r="H133" s="35"/>
      <c r="I133" s="28"/>
      <c r="J133" s="35"/>
    </row>
    <row r="134" spans="7:10" x14ac:dyDescent="0.2">
      <c r="G134" s="28"/>
      <c r="H134" s="35"/>
      <c r="I134" s="28"/>
      <c r="J134" s="35"/>
    </row>
    <row r="135" spans="7:10" x14ac:dyDescent="0.2">
      <c r="G135" s="28"/>
      <c r="H135" s="35"/>
      <c r="I135" s="28"/>
      <c r="J135" s="35"/>
    </row>
    <row r="136" spans="7:10" x14ac:dyDescent="0.2">
      <c r="G136" s="28"/>
      <c r="H136" s="35"/>
      <c r="I136" s="28"/>
      <c r="J136" s="35"/>
    </row>
    <row r="137" spans="7:10" x14ac:dyDescent="0.2">
      <c r="G137" s="28"/>
      <c r="H137" s="35"/>
      <c r="I137" s="28"/>
      <c r="J137" s="35"/>
    </row>
    <row r="138" spans="7:10" x14ac:dyDescent="0.2">
      <c r="G138" s="28"/>
      <c r="H138" s="35"/>
      <c r="I138" s="28"/>
      <c r="J138" s="35"/>
    </row>
    <row r="139" spans="7:10" x14ac:dyDescent="0.2">
      <c r="G139" s="28"/>
      <c r="H139" s="35"/>
      <c r="I139" s="28"/>
      <c r="J139" s="35"/>
    </row>
    <row r="140" spans="7:10" x14ac:dyDescent="0.2">
      <c r="G140" s="28"/>
      <c r="H140" s="35"/>
      <c r="I140" s="28"/>
      <c r="J140" s="35"/>
    </row>
    <row r="141" spans="7:10" x14ac:dyDescent="0.2">
      <c r="G141" s="28"/>
      <c r="H141" s="35"/>
      <c r="I141" s="28"/>
      <c r="J141" s="35"/>
    </row>
    <row r="142" spans="7:10" x14ac:dyDescent="0.2">
      <c r="G142" s="28"/>
      <c r="H142" s="35"/>
      <c r="I142" s="28"/>
      <c r="J142" s="35"/>
    </row>
    <row r="143" spans="7:10" x14ac:dyDescent="0.2">
      <c r="G143" s="28"/>
      <c r="H143" s="35"/>
      <c r="I143" s="28"/>
      <c r="J143" s="35"/>
    </row>
    <row r="144" spans="7:10" x14ac:dyDescent="0.2">
      <c r="G144" s="28"/>
      <c r="H144" s="35"/>
      <c r="I144" s="28"/>
      <c r="J144" s="35"/>
    </row>
    <row r="145" spans="7:10" x14ac:dyDescent="0.2">
      <c r="G145" s="28"/>
      <c r="H145" s="35"/>
      <c r="I145" s="28"/>
      <c r="J145" s="35"/>
    </row>
    <row r="146" spans="7:10" x14ac:dyDescent="0.2">
      <c r="G146" s="28"/>
      <c r="H146" s="35"/>
      <c r="I146" s="28"/>
      <c r="J146" s="35"/>
    </row>
    <row r="147" spans="7:10" x14ac:dyDescent="0.2">
      <c r="G147" s="28"/>
      <c r="H147" s="35"/>
      <c r="I147" s="28"/>
      <c r="J147" s="35"/>
    </row>
    <row r="148" spans="7:10" x14ac:dyDescent="0.2">
      <c r="G148" s="28"/>
      <c r="H148" s="35"/>
      <c r="I148" s="28"/>
      <c r="J148" s="35"/>
    </row>
    <row r="149" spans="7:10" x14ac:dyDescent="0.2">
      <c r="G149" s="28"/>
      <c r="H149" s="35"/>
      <c r="I149" s="28"/>
      <c r="J149" s="35"/>
    </row>
    <row r="150" spans="7:10" x14ac:dyDescent="0.2">
      <c r="G150" s="28"/>
      <c r="H150" s="35"/>
      <c r="I150" s="28"/>
      <c r="J150" s="35"/>
    </row>
    <row r="151" spans="7:10" x14ac:dyDescent="0.2">
      <c r="G151" s="28"/>
      <c r="H151" s="35"/>
      <c r="I151" s="28"/>
      <c r="J151" s="35"/>
    </row>
    <row r="152" spans="7:10" x14ac:dyDescent="0.2">
      <c r="G152" s="28"/>
      <c r="H152" s="35"/>
      <c r="I152" s="28"/>
      <c r="J152" s="35"/>
    </row>
    <row r="153" spans="7:10" x14ac:dyDescent="0.2">
      <c r="G153" s="28"/>
      <c r="H153" s="35"/>
      <c r="I153" s="28"/>
      <c r="J153" s="35"/>
    </row>
  </sheetData>
  <mergeCells count="28">
    <mergeCell ref="G3:G4"/>
    <mergeCell ref="A1:A7"/>
    <mergeCell ref="B1:B2"/>
    <mergeCell ref="C1:C2"/>
    <mergeCell ref="D1:D2"/>
    <mergeCell ref="E1:E2"/>
    <mergeCell ref="B3:B4"/>
    <mergeCell ref="C3:C4"/>
    <mergeCell ref="D3:D4"/>
    <mergeCell ref="E3:E4"/>
    <mergeCell ref="F1:F4"/>
    <mergeCell ref="H3:H4"/>
    <mergeCell ref="M1:M2"/>
    <mergeCell ref="N1:N2"/>
    <mergeCell ref="O1:O2"/>
    <mergeCell ref="P1:P2"/>
    <mergeCell ref="G1:G2"/>
    <mergeCell ref="H1:H2"/>
    <mergeCell ref="J1:J2"/>
    <mergeCell ref="K1:K2"/>
    <mergeCell ref="L1:L2"/>
    <mergeCell ref="I3:I4"/>
    <mergeCell ref="I1:I2"/>
    <mergeCell ref="S1:S2"/>
    <mergeCell ref="T1:T2"/>
    <mergeCell ref="U1:U2"/>
    <mergeCell ref="R1:R2"/>
    <mergeCell ref="Q1:Q2"/>
  </mergeCells>
  <conditionalFormatting sqref="J6:U6">
    <cfRule type="containsText" dxfId="58" priority="4" operator="containsText" text="0">
      <formula>NOT(ISERROR(SEARCH("0",J6)))</formula>
    </cfRule>
  </conditionalFormatting>
  <pageMargins left="0.25" right="0.25" top="0.75" bottom="0.75" header="0.3" footer="0.3"/>
  <pageSetup paperSize="8" fitToHeight="0" pageOrder="overThenDown" orientation="landscape" r:id="rId1"/>
  <headerFooter alignWithMargins="0"/>
  <ignoredErrors>
    <ignoredError sqref="G6:H6 O6 N6 P6:S6 U6 T6 J6:M6" emptyCellReferenc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F0EBF-3D5B-4E18-8B7C-561562CA7DD7}">
  <sheetPr>
    <tabColor theme="6"/>
    <pageSetUpPr fitToPage="1"/>
  </sheetPr>
  <dimension ref="A1:V168"/>
  <sheetViews>
    <sheetView zoomScale="80" zoomScaleNormal="80" zoomScaleSheetLayoutView="90" workbookViewId="0">
      <selection activeCell="E54" sqref="E54"/>
    </sheetView>
  </sheetViews>
  <sheetFormatPr defaultColWidth="26.85546875" defaultRowHeight="12.75" x14ac:dyDescent="0.2"/>
  <cols>
    <col min="1" max="1" width="3.85546875" style="28" bestFit="1" customWidth="1"/>
    <col min="2" max="3" width="21.7109375" style="13" bestFit="1" customWidth="1"/>
    <col min="4" max="4" width="14.85546875" style="13" bestFit="1" customWidth="1"/>
    <col min="5" max="5" width="10.42578125" style="28" bestFit="1" customWidth="1"/>
    <col min="6" max="6" width="4.140625" style="35" bestFit="1" customWidth="1"/>
    <col min="7" max="7" width="9.85546875" style="35" bestFit="1" customWidth="1"/>
    <col min="8" max="8" width="6" style="36" bestFit="1" customWidth="1"/>
    <col min="9" max="9" width="10.28515625" style="32" bestFit="1" customWidth="1"/>
    <col min="10" max="10" width="7.5703125" style="30" customWidth="1"/>
    <col min="11" max="22" width="7.5703125" style="28" customWidth="1"/>
    <col min="23" max="16384" width="26.85546875" style="28"/>
  </cols>
  <sheetData>
    <row r="1" spans="1:22" s="21" customFormat="1" ht="12.75" customHeight="1" x14ac:dyDescent="0.2">
      <c r="A1" s="266" t="s">
        <v>1</v>
      </c>
      <c r="B1" s="270" t="s">
        <v>2</v>
      </c>
      <c r="C1" s="270" t="s">
        <v>3</v>
      </c>
      <c r="D1" s="270" t="s">
        <v>4</v>
      </c>
      <c r="E1" s="270" t="s">
        <v>5</v>
      </c>
      <c r="F1" s="271" t="s">
        <v>6</v>
      </c>
      <c r="G1" s="267" t="s">
        <v>7</v>
      </c>
      <c r="H1" s="270" t="s">
        <v>8</v>
      </c>
      <c r="I1" s="273" t="s">
        <v>1873</v>
      </c>
      <c r="J1" s="265">
        <v>43792</v>
      </c>
      <c r="K1" s="265">
        <v>43904</v>
      </c>
      <c r="L1" s="265">
        <v>44037</v>
      </c>
      <c r="M1" s="265">
        <v>44044</v>
      </c>
      <c r="N1" s="265">
        <v>44065</v>
      </c>
      <c r="O1" s="265">
        <v>44072</v>
      </c>
      <c r="P1" s="265">
        <v>44079</v>
      </c>
      <c r="Q1" s="265">
        <v>44108</v>
      </c>
      <c r="R1" s="265">
        <v>44115</v>
      </c>
      <c r="S1" s="265">
        <v>44121</v>
      </c>
      <c r="T1" s="265">
        <v>44128</v>
      </c>
      <c r="U1" s="265">
        <v>44142</v>
      </c>
      <c r="V1" s="105"/>
    </row>
    <row r="2" spans="1:22" s="21" customFormat="1" ht="12.75" customHeight="1" x14ac:dyDescent="0.2">
      <c r="A2" s="266"/>
      <c r="B2" s="269"/>
      <c r="C2" s="269"/>
      <c r="D2" s="269"/>
      <c r="E2" s="269"/>
      <c r="F2" s="272"/>
      <c r="G2" s="268"/>
      <c r="H2" s="269"/>
      <c r="I2" s="274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105"/>
    </row>
    <row r="3" spans="1:22" s="21" customFormat="1" x14ac:dyDescent="0.2">
      <c r="A3" s="266"/>
      <c r="B3" s="269" t="s">
        <v>10</v>
      </c>
      <c r="C3" s="269" t="s">
        <v>11</v>
      </c>
      <c r="D3" s="269"/>
      <c r="E3" s="269" t="s">
        <v>12</v>
      </c>
      <c r="F3" s="272"/>
      <c r="G3" s="268" t="s">
        <v>13</v>
      </c>
      <c r="H3" s="269" t="s">
        <v>14</v>
      </c>
      <c r="I3" s="274" t="s">
        <v>1871</v>
      </c>
      <c r="J3" s="101" t="s">
        <v>713</v>
      </c>
      <c r="K3" s="101" t="s">
        <v>714</v>
      </c>
      <c r="L3" s="101" t="s">
        <v>715</v>
      </c>
      <c r="M3" s="101" t="s">
        <v>715</v>
      </c>
      <c r="N3" s="101" t="s">
        <v>716</v>
      </c>
      <c r="O3" s="101" t="s">
        <v>717</v>
      </c>
      <c r="P3" s="101" t="s">
        <v>718</v>
      </c>
      <c r="Q3" s="101" t="s">
        <v>719</v>
      </c>
      <c r="R3" s="101" t="s">
        <v>1728</v>
      </c>
      <c r="S3" s="101" t="s">
        <v>1509</v>
      </c>
      <c r="T3" s="101" t="s">
        <v>720</v>
      </c>
      <c r="U3" s="101" t="s">
        <v>1727</v>
      </c>
      <c r="V3" s="105"/>
    </row>
    <row r="4" spans="1:22" s="23" customFormat="1" x14ac:dyDescent="0.2">
      <c r="A4" s="266"/>
      <c r="B4" s="269" t="s">
        <v>10</v>
      </c>
      <c r="C4" s="269"/>
      <c r="D4" s="269"/>
      <c r="E4" s="269" t="s">
        <v>12</v>
      </c>
      <c r="F4" s="272"/>
      <c r="G4" s="268" t="s">
        <v>13</v>
      </c>
      <c r="H4" s="269" t="s">
        <v>14</v>
      </c>
      <c r="I4" s="274"/>
      <c r="J4" s="102" t="s">
        <v>15</v>
      </c>
      <c r="K4" s="102" t="s">
        <v>15</v>
      </c>
      <c r="L4" s="102" t="s">
        <v>15</v>
      </c>
      <c r="M4" s="102" t="s">
        <v>15</v>
      </c>
      <c r="N4" s="102" t="s">
        <v>15</v>
      </c>
      <c r="O4" s="102" t="s">
        <v>15</v>
      </c>
      <c r="P4" s="153" t="s">
        <v>15</v>
      </c>
      <c r="Q4" s="153" t="s">
        <v>15</v>
      </c>
      <c r="R4" s="153" t="s">
        <v>15</v>
      </c>
      <c r="S4" s="153" t="s">
        <v>15</v>
      </c>
      <c r="T4" s="153" t="s">
        <v>15</v>
      </c>
      <c r="U4" s="153" t="s">
        <v>15</v>
      </c>
      <c r="V4" s="105"/>
    </row>
    <row r="5" spans="1:22" s="23" customFormat="1" x14ac:dyDescent="0.2">
      <c r="A5" s="266"/>
      <c r="B5" s="140"/>
      <c r="C5" s="103"/>
      <c r="D5" s="103"/>
      <c r="E5" s="103"/>
      <c r="F5" s="104"/>
      <c r="G5" s="204" t="s">
        <v>13</v>
      </c>
      <c r="H5" s="205" t="s">
        <v>14</v>
      </c>
      <c r="I5" s="120" t="s">
        <v>9</v>
      </c>
      <c r="J5" s="104"/>
      <c r="K5" s="104"/>
      <c r="L5" s="102"/>
      <c r="M5" s="102"/>
      <c r="N5" s="102"/>
      <c r="O5" s="102"/>
      <c r="P5" s="153"/>
      <c r="Q5" s="153"/>
      <c r="R5" s="153"/>
      <c r="S5" s="153"/>
      <c r="T5" s="153"/>
      <c r="U5" s="153"/>
      <c r="V5" s="105"/>
    </row>
    <row r="6" spans="1:22" s="30" customFormat="1" x14ac:dyDescent="0.2">
      <c r="A6" s="266"/>
      <c r="B6" s="238" t="s">
        <v>20</v>
      </c>
      <c r="C6" s="238" t="s">
        <v>22</v>
      </c>
      <c r="D6" s="238" t="s">
        <v>1399</v>
      </c>
      <c r="E6" s="239">
        <v>43892</v>
      </c>
      <c r="F6" s="240">
        <v>21</v>
      </c>
      <c r="G6" s="241">
        <f>COUNTIF(J6:X6,"&gt;0")</f>
        <v>2</v>
      </c>
      <c r="H6" s="242">
        <f>SUM(J6:W6)</f>
        <v>15</v>
      </c>
      <c r="I6" s="243">
        <f>RANK(H6,$H$6:$H$21)</f>
        <v>1</v>
      </c>
      <c r="J6" s="217">
        <f>_xlfn.IFNA(VLOOKUP(CONCATENATE($J$4,$B6,$C6),'1KR'!$A$5:$K$150,11,FALSE),0)</f>
        <v>0</v>
      </c>
      <c r="K6" s="217">
        <f>_xlfn.IFNA(VLOOKUP(CONCATENATE($K$4,$B6,$C6),'2Mur'!$A$5:$O$150,15,FALSE),0)</f>
        <v>0</v>
      </c>
      <c r="L6" s="218">
        <f>_xlfn.IFNA(VLOOKUP(CONCATENATE($L$4,$B6,$C6),'3GID'!$A$5:$O$150,15,FALSE),0)</f>
        <v>0</v>
      </c>
      <c r="M6" s="218">
        <f>_xlfn.IFNA(VLOOKUP(CONCATENATE($M$4,$B6,$C6),'4GID'!$A$5:$O$150,15,FALSE),0)</f>
        <v>0</v>
      </c>
      <c r="N6" s="218">
        <f>_xlfn.IFNA(VLOOKUP(CONCATENATE($N$4,$B6,$C6),'5ESP'!$A$5:$O$150,15,FALSE),0)</f>
        <v>0</v>
      </c>
      <c r="O6" s="218">
        <f>_xlfn.IFNA(VLOOKUP(CONCATENATE($M$4,$B6,$C6),'6WAL'!$A$5:$O$150,15,FALSE),0)</f>
        <v>0</v>
      </c>
      <c r="P6" s="218">
        <f>_xlfn.IFNA(VLOOKUP(CONCATENATE($P$4,$B6,$C6),'7ALB'!$A$5:$O$150,15,FALSE),0)</f>
        <v>0</v>
      </c>
      <c r="Q6" s="218">
        <f>_xlfn.IFNA(VLOOKUP(CONCATENATE($Q$4,$B6,$C6),'8BAL'!$A$5:$O$150,15,FALSE),0)</f>
        <v>0</v>
      </c>
      <c r="R6" s="218">
        <f>_xlfn.IFNA(VLOOKUP(CONCATENATE($R$4,$B6,$C6),'9NZ'!$A$5:$O$150,15,FALSE),0)</f>
        <v>0</v>
      </c>
      <c r="S6" s="218">
        <f>_xlfn.IFNA(VLOOKUP(CONCATENATE($S$4,$B6,$C6),'10SR'!$A$5:$O$150,15,FALSE),0)</f>
        <v>0</v>
      </c>
      <c r="T6" s="218">
        <f>_xlfn.IFNA(VLOOKUP(CONCATENATE($T$4,$B6,$C6),'11DRY'!$A$5:$P$200,15,FALSE),0)</f>
        <v>5</v>
      </c>
      <c r="U6" s="218">
        <f>_xlfn.IFNA(VLOOKUP(CONCATENATE($U$4,$B6,$C6),'12SC'!$A$5:$Q$125,15,FALSE),0)</f>
        <v>10</v>
      </c>
      <c r="V6" s="244"/>
    </row>
    <row r="7" spans="1:22" x14ac:dyDescent="0.2">
      <c r="A7" s="266"/>
      <c r="B7" s="164"/>
      <c r="C7" s="164"/>
      <c r="D7" s="164"/>
      <c r="E7" s="165"/>
      <c r="F7" s="166"/>
      <c r="G7" s="167"/>
      <c r="H7" s="168"/>
      <c r="I7" s="169"/>
      <c r="J7" s="170"/>
      <c r="K7" s="170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05"/>
    </row>
    <row r="8" spans="1:22" x14ac:dyDescent="0.2">
      <c r="A8" s="266"/>
      <c r="B8" s="107" t="s">
        <v>25</v>
      </c>
      <c r="C8" s="107" t="s">
        <v>26</v>
      </c>
      <c r="D8" s="107" t="s">
        <v>1403</v>
      </c>
      <c r="E8" s="108">
        <v>43817</v>
      </c>
      <c r="F8" s="109">
        <v>17</v>
      </c>
      <c r="G8" s="110">
        <f t="shared" ref="G8:G21" si="0">COUNTIF(J8:X8,"&gt;0")</f>
        <v>1</v>
      </c>
      <c r="H8" s="111">
        <f t="shared" ref="H8:H21" si="1">SUM(J8:W8)</f>
        <v>14</v>
      </c>
      <c r="I8" s="112"/>
      <c r="J8" s="63">
        <f>_xlfn.IFNA(VLOOKUP(CONCATENATE($J$4,$B8,$C8),'1KR'!$A$5:$K$150,11,FALSE),0)</f>
        <v>0</v>
      </c>
      <c r="K8" s="63">
        <f>_xlfn.IFNA(VLOOKUP(CONCATENATE($K$4,$B8,$C8),'2Mur'!$A$5:$O$150,15,FALSE),0)</f>
        <v>0</v>
      </c>
      <c r="L8" s="80">
        <f>_xlfn.IFNA(VLOOKUP(CONCATENATE($L$4,$B8,$C8),'3GID'!$A$5:$O$150,15,FALSE),0)</f>
        <v>0</v>
      </c>
      <c r="M8" s="80">
        <f>_xlfn.IFNA(VLOOKUP(CONCATENATE($M$4,$B8,$C8),'4GID'!$A$5:$O$150,15,FALSE),0)</f>
        <v>0</v>
      </c>
      <c r="N8" s="80">
        <f>_xlfn.IFNA(VLOOKUP(CONCATENATE($N$4,$B8,$C8),'5ESP'!$A$5:$O$150,15,FALSE),0)</f>
        <v>0</v>
      </c>
      <c r="O8" s="80">
        <f>_xlfn.IFNA(VLOOKUP(CONCATENATE($M$4,$B8,$C8),'6WAL'!$A$5:$O$150,15,FALSE),0)</f>
        <v>0</v>
      </c>
      <c r="P8" s="80">
        <f>_xlfn.IFNA(VLOOKUP(CONCATENATE($P$4,$B8,$C8),'7ALB'!$A$5:$O$150,15,FALSE),0)</f>
        <v>0</v>
      </c>
      <c r="Q8" s="80">
        <f>_xlfn.IFNA(VLOOKUP(CONCATENATE($Q$4,$B8,$C8),'8BAL'!$A$5:$O$150,15,FALSE),0)</f>
        <v>0</v>
      </c>
      <c r="R8" s="80">
        <f>_xlfn.IFNA(VLOOKUP(CONCATENATE($R$4,$B8,$C8),'9NZ'!$A$5:$O$150,15,FALSE),0)</f>
        <v>0</v>
      </c>
      <c r="S8" s="80">
        <f>_xlfn.IFNA(VLOOKUP(CONCATENATE($S$4,$B8,$C8),'10SR'!$A$5:$O$150,15,FALSE),0)</f>
        <v>0</v>
      </c>
      <c r="T8" s="80">
        <f>_xlfn.IFNA(VLOOKUP(CONCATENATE($T$4,$B8,$C8),'11DRY'!$A$5:$P$200,15,FALSE),0)</f>
        <v>0</v>
      </c>
      <c r="U8" s="80">
        <f>_xlfn.IFNA(VLOOKUP(CONCATENATE($U$4,$B8,$C8),'12SC'!$A$5:$Q$125,15,FALSE),0)</f>
        <v>14</v>
      </c>
      <c r="V8" s="105"/>
    </row>
    <row r="9" spans="1:22" x14ac:dyDescent="0.2">
      <c r="A9" s="266"/>
      <c r="B9" s="107" t="s">
        <v>16</v>
      </c>
      <c r="C9" s="107" t="s">
        <v>17</v>
      </c>
      <c r="D9" s="107" t="s">
        <v>1399</v>
      </c>
      <c r="E9" s="108">
        <v>43897</v>
      </c>
      <c r="F9" s="109">
        <v>15</v>
      </c>
      <c r="G9" s="110">
        <f t="shared" si="0"/>
        <v>1</v>
      </c>
      <c r="H9" s="111">
        <f t="shared" si="1"/>
        <v>7</v>
      </c>
      <c r="I9" s="112"/>
      <c r="J9" s="63">
        <f>_xlfn.IFNA(VLOOKUP(CONCATENATE($J$4,$B9,$C9),'1KR'!$A$5:$K$150,11,FALSE),0)</f>
        <v>0</v>
      </c>
      <c r="K9" s="63">
        <f>_xlfn.IFNA(VLOOKUP(CONCATENATE($K$4,$B9,$C9),'2Mur'!$A$5:$O$150,15,FALSE),0)</f>
        <v>7</v>
      </c>
      <c r="L9" s="80">
        <f>_xlfn.IFNA(VLOOKUP(CONCATENATE($L$4,$B9,$C9),'3GID'!$A$5:$O$150,15,FALSE),0)</f>
        <v>0</v>
      </c>
      <c r="M9" s="80">
        <f>_xlfn.IFNA(VLOOKUP(CONCATENATE($M$4,$B9,$C9),'4GID'!$A$5:$O$150,15,FALSE),0)</f>
        <v>0</v>
      </c>
      <c r="N9" s="80">
        <f>_xlfn.IFNA(VLOOKUP(CONCATENATE($N$4,$B9,$C9),'5ESP'!$A$5:$O$150,15,FALSE),0)</f>
        <v>0</v>
      </c>
      <c r="O9" s="80">
        <f>_xlfn.IFNA(VLOOKUP(CONCATENATE($M$4,$B9,$C9),'6WAL'!$A$5:$O$150,15,FALSE),0)</f>
        <v>0</v>
      </c>
      <c r="P9" s="80">
        <f>_xlfn.IFNA(VLOOKUP(CONCATENATE($P$4,$B9,$C9),'7ALB'!$A$5:$O$150,15,FALSE),0)</f>
        <v>0</v>
      </c>
      <c r="Q9" s="80">
        <f>_xlfn.IFNA(VLOOKUP(CONCATENATE($Q$4,$B9,$C9),'8BAL'!$A$5:$O$150,15,FALSE),0)</f>
        <v>0</v>
      </c>
      <c r="R9" s="80">
        <f>_xlfn.IFNA(VLOOKUP(CONCATENATE($R$4,$B9,$C9),'9NZ'!$A$5:$O$150,15,FALSE),0)</f>
        <v>0</v>
      </c>
      <c r="S9" s="80">
        <f>_xlfn.IFNA(VLOOKUP(CONCATENATE($S$4,$B9,$C9),'10SR'!$A$5:$O$150,15,FALSE),0)</f>
        <v>0</v>
      </c>
      <c r="T9" s="80">
        <f>_xlfn.IFNA(VLOOKUP(CONCATENATE($T$4,$B9,$C9),'11DRY'!$A$5:$P$200,15,FALSE),0)</f>
        <v>0</v>
      </c>
      <c r="U9" s="80">
        <f>_xlfn.IFNA(VLOOKUP(CONCATENATE($U$4,$B9,$C9),'12SC'!$A$5:$Q$125,15,FALSE),0)</f>
        <v>0</v>
      </c>
      <c r="V9" s="105"/>
    </row>
    <row r="10" spans="1:22" x14ac:dyDescent="0.2">
      <c r="A10" s="266"/>
      <c r="B10" s="107" t="s">
        <v>23</v>
      </c>
      <c r="C10" s="107" t="s">
        <v>24</v>
      </c>
      <c r="D10" s="107" t="s">
        <v>1410</v>
      </c>
      <c r="E10" s="108">
        <v>43836</v>
      </c>
      <c r="F10" s="109">
        <v>15</v>
      </c>
      <c r="G10" s="110">
        <f t="shared" si="0"/>
        <v>1</v>
      </c>
      <c r="H10" s="111">
        <f t="shared" si="1"/>
        <v>7</v>
      </c>
      <c r="I10" s="112"/>
      <c r="J10" s="63">
        <f>_xlfn.IFNA(VLOOKUP(CONCATENATE($J$4,$B10,$C10),'1KR'!$A$5:$K$150,11,FALSE),0)</f>
        <v>0</v>
      </c>
      <c r="K10" s="63">
        <f>_xlfn.IFNA(VLOOKUP(CONCATENATE($K$4,$B10,$C10),'2Mur'!$A$5:$O$150,15,FALSE),0)</f>
        <v>0</v>
      </c>
      <c r="L10" s="80">
        <f>_xlfn.IFNA(VLOOKUP(CONCATENATE($L$4,$B10,$C10),'3GID'!$A$5:$O$150,15,FALSE),0)</f>
        <v>0</v>
      </c>
      <c r="M10" s="80">
        <f>_xlfn.IFNA(VLOOKUP(CONCATENATE($M$4,$B10,$C10),'4GID'!$A$5:$O$150,15,FALSE),0)</f>
        <v>0</v>
      </c>
      <c r="N10" s="80">
        <f>_xlfn.IFNA(VLOOKUP(CONCATENATE($N$4,$B10,$C10),'5ESP'!$A$5:$O$150,15,FALSE),0)</f>
        <v>7</v>
      </c>
      <c r="O10" s="80">
        <f>_xlfn.IFNA(VLOOKUP(CONCATENATE($M$4,$B10,$C10),'6WAL'!$A$5:$O$150,15,FALSE),0)</f>
        <v>0</v>
      </c>
      <c r="P10" s="80">
        <f>_xlfn.IFNA(VLOOKUP(CONCATENATE($P$4,$B10,$C10),'7ALB'!$A$5:$O$150,15,FALSE),0)</f>
        <v>0</v>
      </c>
      <c r="Q10" s="80">
        <f>_xlfn.IFNA(VLOOKUP(CONCATENATE($Q$4,$B10,$C10),'8BAL'!$A$5:$O$150,15,FALSE),0)</f>
        <v>0</v>
      </c>
      <c r="R10" s="80">
        <f>_xlfn.IFNA(VLOOKUP(CONCATENATE($R$4,$B10,$C10),'9NZ'!$A$5:$O$150,15,FALSE),0)</f>
        <v>0</v>
      </c>
      <c r="S10" s="80">
        <f>_xlfn.IFNA(VLOOKUP(CONCATENATE($S$4,$B10,$C10),'10SR'!$A$5:$O$150,15,FALSE),0)</f>
        <v>0</v>
      </c>
      <c r="T10" s="80">
        <f>_xlfn.IFNA(VLOOKUP(CONCATENATE($T$4,$B10,$C10),'11DRY'!$A$5:$P$200,15,FALSE),0)</f>
        <v>0</v>
      </c>
      <c r="U10" s="80">
        <f>_xlfn.IFNA(VLOOKUP(CONCATENATE($U$4,$B10,$C10),'12SC'!$A$5:$Q$125,15,FALSE),0)</f>
        <v>0</v>
      </c>
      <c r="V10" s="105"/>
    </row>
    <row r="11" spans="1:22" x14ac:dyDescent="0.2">
      <c r="A11" s="266"/>
      <c r="B11" s="107" t="s">
        <v>18</v>
      </c>
      <c r="C11" s="107" t="s">
        <v>19</v>
      </c>
      <c r="D11" s="107" t="s">
        <v>1409</v>
      </c>
      <c r="E11" s="108">
        <v>43865</v>
      </c>
      <c r="F11" s="109">
        <v>16</v>
      </c>
      <c r="G11" s="110">
        <f t="shared" si="0"/>
        <v>1</v>
      </c>
      <c r="H11" s="111">
        <f t="shared" si="1"/>
        <v>6</v>
      </c>
      <c r="I11" s="112"/>
      <c r="J11" s="63">
        <f>_xlfn.IFNA(VLOOKUP(CONCATENATE($J$4,$B11,$C11),'1KR'!$A$5:$K$150,11,FALSE),0)</f>
        <v>0</v>
      </c>
      <c r="K11" s="63">
        <f>_xlfn.IFNA(VLOOKUP(CONCATENATE($K$4,$B11,$C11),'2Mur'!$A$5:$O$150,15,FALSE),0)</f>
        <v>6</v>
      </c>
      <c r="L11" s="80">
        <f>_xlfn.IFNA(VLOOKUP(CONCATENATE($L$4,$B11,$C11),'3GID'!$A$5:$O$150,15,FALSE),0)</f>
        <v>0</v>
      </c>
      <c r="M11" s="80">
        <f>_xlfn.IFNA(VLOOKUP(CONCATENATE($M$4,$B11,$C11),'4GID'!$A$5:$O$150,15,FALSE),0)</f>
        <v>0</v>
      </c>
      <c r="N11" s="80">
        <f>_xlfn.IFNA(VLOOKUP(CONCATENATE($N$4,$B11,$C11),'5ESP'!$A$5:$O$150,15,FALSE),0)</f>
        <v>0</v>
      </c>
      <c r="O11" s="80">
        <f>_xlfn.IFNA(VLOOKUP(CONCATENATE($M$4,$B11,$C11),'6WAL'!$A$5:$O$150,15,FALSE),0)</f>
        <v>0</v>
      </c>
      <c r="P11" s="80">
        <f>_xlfn.IFNA(VLOOKUP(CONCATENATE($P$4,$B11,$C11),'7ALB'!$A$5:$O$150,15,FALSE),0)</f>
        <v>0</v>
      </c>
      <c r="Q11" s="80">
        <f>_xlfn.IFNA(VLOOKUP(CONCATENATE($Q$4,$B11,$C11),'8BAL'!$A$5:$O$150,15,FALSE),0)</f>
        <v>0</v>
      </c>
      <c r="R11" s="80">
        <f>_xlfn.IFNA(VLOOKUP(CONCATENATE($R$4,$B11,$C11),'9NZ'!$A$5:$O$150,15,FALSE),0)</f>
        <v>0</v>
      </c>
      <c r="S11" s="80">
        <f>_xlfn.IFNA(VLOOKUP(CONCATENATE($S$4,$B11,$C11),'10SR'!$A$5:$O$150,15,FALSE),0)</f>
        <v>0</v>
      </c>
      <c r="T11" s="80">
        <f>_xlfn.IFNA(VLOOKUP(CONCATENATE($T$4,$B11,$C11),'11DRY'!$A$5:$P$200,15,FALSE),0)</f>
        <v>0</v>
      </c>
      <c r="U11" s="80">
        <f>_xlfn.IFNA(VLOOKUP(CONCATENATE($U$4,$B11,$C11),'12SC'!$A$5:$Q$125,15,FALSE),0)</f>
        <v>0</v>
      </c>
      <c r="V11" s="105"/>
    </row>
    <row r="12" spans="1:22" x14ac:dyDescent="0.2">
      <c r="A12" s="266"/>
      <c r="B12" s="107" t="s">
        <v>20</v>
      </c>
      <c r="C12" s="107" t="s">
        <v>21</v>
      </c>
      <c r="D12" s="107" t="s">
        <v>1399</v>
      </c>
      <c r="E12" s="108">
        <v>43892</v>
      </c>
      <c r="F12" s="109">
        <v>21</v>
      </c>
      <c r="G12" s="110">
        <f t="shared" si="0"/>
        <v>0</v>
      </c>
      <c r="H12" s="111">
        <f t="shared" si="1"/>
        <v>0</v>
      </c>
      <c r="I12" s="112"/>
      <c r="J12" s="63">
        <f>_xlfn.IFNA(VLOOKUP(CONCATENATE($J$4,$B12,$C12),'1KR'!$A$5:$K$150,11,FALSE),0)</f>
        <v>0</v>
      </c>
      <c r="K12" s="63">
        <f>_xlfn.IFNA(VLOOKUP(CONCATENATE($K$4,$B12,$C12),'2Mur'!$A$5:$O$150,15,FALSE),0)</f>
        <v>0</v>
      </c>
      <c r="L12" s="80">
        <f>_xlfn.IFNA(VLOOKUP(CONCATENATE($L$4,$B12,$C12),'3GID'!$A$5:$O$150,15,FALSE),0)</f>
        <v>0</v>
      </c>
      <c r="M12" s="80">
        <f>_xlfn.IFNA(VLOOKUP(CONCATENATE($M$4,$B12,$C12),'4GID'!$A$5:$O$150,15,FALSE),0)</f>
        <v>0</v>
      </c>
      <c r="N12" s="80">
        <f>_xlfn.IFNA(VLOOKUP(CONCATENATE($N$4,$B12,$C12),'5ESP'!$A$5:$O$150,15,FALSE),0)</f>
        <v>0</v>
      </c>
      <c r="O12" s="80">
        <f>_xlfn.IFNA(VLOOKUP(CONCATENATE($M$4,$B12,$C12),'6WAL'!$A$5:$O$150,15,FALSE),0)</f>
        <v>0</v>
      </c>
      <c r="P12" s="80">
        <f>_xlfn.IFNA(VLOOKUP(CONCATENATE($P$4,$B12,$C12),'7ALB'!$A$5:$O$150,15,FALSE),0)</f>
        <v>0</v>
      </c>
      <c r="Q12" s="80">
        <f>_xlfn.IFNA(VLOOKUP(CONCATENATE($Q$4,$B12,$C12),'8BAL'!$A$5:$O$150,15,FALSE),0)</f>
        <v>0</v>
      </c>
      <c r="R12" s="80">
        <f>_xlfn.IFNA(VLOOKUP(CONCATENATE($R$4,$B12,$C12),'9NZ'!$A$5:$O$150,15,FALSE),0)</f>
        <v>0</v>
      </c>
      <c r="S12" s="80">
        <f>_xlfn.IFNA(VLOOKUP(CONCATENATE($S$4,$B12,$C12),'10SR'!$A$5:$O$150,15,FALSE),0)</f>
        <v>0</v>
      </c>
      <c r="T12" s="80">
        <f>_xlfn.IFNA(VLOOKUP(CONCATENATE($T$4,$B12,$C12),'11DRY'!$A$5:$P$200,15,FALSE),0)</f>
        <v>0</v>
      </c>
      <c r="U12" s="80">
        <f>_xlfn.IFNA(VLOOKUP(CONCATENATE($U$4,$B12,$C12),'12SC'!$A$5:$Q$125,15,FALSE),0)</f>
        <v>0</v>
      </c>
      <c r="V12" s="105"/>
    </row>
    <row r="13" spans="1:22" x14ac:dyDescent="0.2">
      <c r="A13" s="266"/>
      <c r="B13" s="107" t="s">
        <v>27</v>
      </c>
      <c r="C13" s="107" t="s">
        <v>28</v>
      </c>
      <c r="D13" s="107" t="s">
        <v>1410</v>
      </c>
      <c r="E13" s="108">
        <v>43855</v>
      </c>
      <c r="F13" s="109">
        <v>17</v>
      </c>
      <c r="G13" s="110">
        <f t="shared" si="0"/>
        <v>0</v>
      </c>
      <c r="H13" s="111">
        <f t="shared" si="1"/>
        <v>0</v>
      </c>
      <c r="I13" s="112"/>
      <c r="J13" s="63">
        <f>_xlfn.IFNA(VLOOKUP(CONCATENATE($J$4,$B13,$C13),'1KR'!$A$5:$K$150,11,FALSE),0)</f>
        <v>0</v>
      </c>
      <c r="K13" s="63">
        <f>_xlfn.IFNA(VLOOKUP(CONCATENATE($K$4,$B13,$C13),'2Mur'!$A$5:$O$150,15,FALSE),0)</f>
        <v>0</v>
      </c>
      <c r="L13" s="80">
        <f>_xlfn.IFNA(VLOOKUP(CONCATENATE($L$4,$B13,$C13),'3GID'!$A$5:$O$150,15,FALSE),0)</f>
        <v>0</v>
      </c>
      <c r="M13" s="80">
        <f>_xlfn.IFNA(VLOOKUP(CONCATENATE($M$4,$B13,$C13),'4GID'!$A$5:$O$150,15,FALSE),0)</f>
        <v>0</v>
      </c>
      <c r="N13" s="80">
        <f>_xlfn.IFNA(VLOOKUP(CONCATENATE($N$4,$B13,$C13),'5ESP'!$A$5:$O$150,15,FALSE),0)</f>
        <v>0</v>
      </c>
      <c r="O13" s="80">
        <f>_xlfn.IFNA(VLOOKUP(CONCATENATE($M$4,$B13,$C13),'6WAL'!$A$5:$O$150,15,FALSE),0)</f>
        <v>0</v>
      </c>
      <c r="P13" s="80">
        <f>_xlfn.IFNA(VLOOKUP(CONCATENATE($P$4,$B13,$C13),'7ALB'!$A$5:$O$150,15,FALSE),0)</f>
        <v>0</v>
      </c>
      <c r="Q13" s="80">
        <f>_xlfn.IFNA(VLOOKUP(CONCATENATE($Q$4,$B13,$C13),'8BAL'!$A$5:$O$150,15,FALSE),0)</f>
        <v>0</v>
      </c>
      <c r="R13" s="80">
        <f>_xlfn.IFNA(VLOOKUP(CONCATENATE($R$4,$B13,$C13),'9NZ'!$A$5:$O$150,15,FALSE),0)</f>
        <v>0</v>
      </c>
      <c r="S13" s="80">
        <f>_xlfn.IFNA(VLOOKUP(CONCATENATE($S$4,$B13,$C13),'10SR'!$A$5:$O$150,15,FALSE),0)</f>
        <v>0</v>
      </c>
      <c r="T13" s="80">
        <f>_xlfn.IFNA(VLOOKUP(CONCATENATE($T$4,$B13,$C13),'11DRY'!$A$5:$P$200,15,FALSE),0)</f>
        <v>0</v>
      </c>
      <c r="U13" s="80">
        <f>_xlfn.IFNA(VLOOKUP(CONCATENATE($U$4,$B13,$C13),'12SC'!$A$5:$Q$125,15,FALSE),0)</f>
        <v>0</v>
      </c>
      <c r="V13" s="105"/>
    </row>
    <row r="14" spans="1:22" x14ac:dyDescent="0.2">
      <c r="A14" s="266"/>
      <c r="B14" s="107" t="s">
        <v>29</v>
      </c>
      <c r="C14" s="107" t="s">
        <v>30</v>
      </c>
      <c r="D14" s="107" t="s">
        <v>1420</v>
      </c>
      <c r="E14" s="108">
        <v>43864</v>
      </c>
      <c r="F14" s="109">
        <v>14</v>
      </c>
      <c r="G14" s="110">
        <f t="shared" si="0"/>
        <v>0</v>
      </c>
      <c r="H14" s="111">
        <f t="shared" si="1"/>
        <v>0</v>
      </c>
      <c r="I14" s="112"/>
      <c r="J14" s="63">
        <f>_xlfn.IFNA(VLOOKUP(CONCATENATE($J$4,$B14,$C14),'1KR'!$A$5:$K$150,11,FALSE),0)</f>
        <v>0</v>
      </c>
      <c r="K14" s="63">
        <f>_xlfn.IFNA(VLOOKUP(CONCATENATE($K$4,$B14,$C14),'2Mur'!$A$5:$O$150,15,FALSE),0)</f>
        <v>0</v>
      </c>
      <c r="L14" s="80">
        <f>_xlfn.IFNA(VLOOKUP(CONCATENATE($L$4,$B14,$C14),'3GID'!$A$5:$O$150,15,FALSE),0)</f>
        <v>0</v>
      </c>
      <c r="M14" s="80">
        <f>_xlfn.IFNA(VLOOKUP(CONCATENATE($M$4,$B14,$C14),'4GID'!$A$5:$O$150,15,FALSE),0)</f>
        <v>0</v>
      </c>
      <c r="N14" s="80">
        <f>_xlfn.IFNA(VLOOKUP(CONCATENATE($N$4,$B14,$C14),'5ESP'!$A$5:$O$150,15,FALSE),0)</f>
        <v>0</v>
      </c>
      <c r="O14" s="80">
        <f>_xlfn.IFNA(VLOOKUP(CONCATENATE($M$4,$B14,$C14),'6WAL'!$A$5:$O$150,15,FALSE),0)</f>
        <v>0</v>
      </c>
      <c r="P14" s="80">
        <f>_xlfn.IFNA(VLOOKUP(CONCATENATE($P$4,$B14,$C14),'7ALB'!$A$5:$O$150,15,FALSE),0)</f>
        <v>0</v>
      </c>
      <c r="Q14" s="80">
        <f>_xlfn.IFNA(VLOOKUP(CONCATENATE($Q$4,$B14,$C14),'8BAL'!$A$5:$O$150,15,FALSE),0)</f>
        <v>0</v>
      </c>
      <c r="R14" s="80">
        <f>_xlfn.IFNA(VLOOKUP(CONCATENATE($R$4,$B14,$C14),'9NZ'!$A$5:$O$150,15,FALSE),0)</f>
        <v>0</v>
      </c>
      <c r="S14" s="80">
        <f>_xlfn.IFNA(VLOOKUP(CONCATENATE($S$4,$B14,$C14),'10SR'!$A$5:$O$150,15,FALSE),0)</f>
        <v>0</v>
      </c>
      <c r="T14" s="80">
        <f>_xlfn.IFNA(VLOOKUP(CONCATENATE($T$4,$B14,$C14),'11DRY'!$A$5:$P$200,15,FALSE),0)</f>
        <v>0</v>
      </c>
      <c r="U14" s="80">
        <f>_xlfn.IFNA(VLOOKUP(CONCATENATE($U$4,$B14,$C14),'12SC'!$A$5:$Q$125,15,FALSE),0)</f>
        <v>0</v>
      </c>
      <c r="V14" s="105"/>
    </row>
    <row r="15" spans="1:22" x14ac:dyDescent="0.2">
      <c r="A15" s="266"/>
      <c r="B15" s="107" t="s">
        <v>31</v>
      </c>
      <c r="C15" s="107" t="s">
        <v>32</v>
      </c>
      <c r="D15" s="107" t="s">
        <v>1421</v>
      </c>
      <c r="E15" s="108">
        <v>43853</v>
      </c>
      <c r="F15" s="109">
        <v>17</v>
      </c>
      <c r="G15" s="110">
        <f t="shared" si="0"/>
        <v>0</v>
      </c>
      <c r="H15" s="111">
        <f t="shared" si="1"/>
        <v>0</v>
      </c>
      <c r="I15" s="112"/>
      <c r="J15" s="63">
        <f>_xlfn.IFNA(VLOOKUP(CONCATENATE($J$4,$B15,$C15),'1KR'!$A$5:$K$150,11,FALSE),0)</f>
        <v>0</v>
      </c>
      <c r="K15" s="63">
        <f>_xlfn.IFNA(VLOOKUP(CONCATENATE($K$4,$B15,$C15),'2Mur'!$A$5:$O$150,15,FALSE),0)</f>
        <v>0</v>
      </c>
      <c r="L15" s="80">
        <f>_xlfn.IFNA(VLOOKUP(CONCATENATE($L$4,$B15,$C15),'3GID'!$A$5:$O$150,15,FALSE),0)</f>
        <v>0</v>
      </c>
      <c r="M15" s="80">
        <f>_xlfn.IFNA(VLOOKUP(CONCATENATE($M$4,$B15,$C15),'4GID'!$A$5:$O$150,15,FALSE),0)</f>
        <v>0</v>
      </c>
      <c r="N15" s="80">
        <f>_xlfn.IFNA(VLOOKUP(CONCATENATE($N$4,$B15,$C15),'5ESP'!$A$5:$O$150,15,FALSE),0)</f>
        <v>0</v>
      </c>
      <c r="O15" s="80">
        <f>_xlfn.IFNA(VLOOKUP(CONCATENATE($M$4,$B15,$C15),'6WAL'!$A$5:$O$150,15,FALSE),0)</f>
        <v>0</v>
      </c>
      <c r="P15" s="80">
        <f>_xlfn.IFNA(VLOOKUP(CONCATENATE($P$4,$B15,$C15),'7ALB'!$A$5:$O$150,15,FALSE),0)</f>
        <v>0</v>
      </c>
      <c r="Q15" s="80">
        <f>_xlfn.IFNA(VLOOKUP(CONCATENATE($Q$4,$B15,$C15),'8BAL'!$A$5:$O$150,15,FALSE),0)</f>
        <v>0</v>
      </c>
      <c r="R15" s="80">
        <f>_xlfn.IFNA(VLOOKUP(CONCATENATE($R$4,$B15,$C15),'9NZ'!$A$5:$O$150,15,FALSE),0)</f>
        <v>0</v>
      </c>
      <c r="S15" s="80">
        <f>_xlfn.IFNA(VLOOKUP(CONCATENATE($S$4,$B15,$C15),'10SR'!$A$5:$O$150,15,FALSE),0)</f>
        <v>0</v>
      </c>
      <c r="T15" s="80">
        <f>_xlfn.IFNA(VLOOKUP(CONCATENATE($T$4,$B15,$C15),'11DRY'!$A$5:$P$200,15,FALSE),0)</f>
        <v>0</v>
      </c>
      <c r="U15" s="80">
        <f>_xlfn.IFNA(VLOOKUP(CONCATENATE($U$4,$B15,$C15),'12SC'!$A$5:$Q$125,15,FALSE),0)</f>
        <v>0</v>
      </c>
      <c r="V15" s="105"/>
    </row>
    <row r="16" spans="1:22" x14ac:dyDescent="0.2">
      <c r="A16" s="266"/>
      <c r="B16" s="107" t="s">
        <v>33</v>
      </c>
      <c r="C16" s="107" t="s">
        <v>1161</v>
      </c>
      <c r="D16" s="107" t="s">
        <v>1399</v>
      </c>
      <c r="E16" s="108">
        <v>43870</v>
      </c>
      <c r="F16" s="109">
        <v>11</v>
      </c>
      <c r="G16" s="110">
        <f t="shared" si="0"/>
        <v>0</v>
      </c>
      <c r="H16" s="111">
        <f t="shared" si="1"/>
        <v>0</v>
      </c>
      <c r="I16" s="112"/>
      <c r="J16" s="63">
        <f>_xlfn.IFNA(VLOOKUP(CONCATENATE($J$4,$B16,$C16),'1KR'!$A$5:$K$150,11,FALSE),0)</f>
        <v>0</v>
      </c>
      <c r="K16" s="63">
        <f>_xlfn.IFNA(VLOOKUP(CONCATENATE($K$4,$B16,$C16),'2Mur'!$A$5:$O$150,15,FALSE),0)</f>
        <v>0</v>
      </c>
      <c r="L16" s="80">
        <f>_xlfn.IFNA(VLOOKUP(CONCATENATE($L$4,$B16,$C16),'3GID'!$A$5:$O$150,15,FALSE),0)</f>
        <v>0</v>
      </c>
      <c r="M16" s="80">
        <f>_xlfn.IFNA(VLOOKUP(CONCATENATE($M$4,$B16,$C16),'4GID'!$A$5:$O$150,15,FALSE),0)</f>
        <v>0</v>
      </c>
      <c r="N16" s="80">
        <f>_xlfn.IFNA(VLOOKUP(CONCATENATE($N$4,$B16,$C16),'5ESP'!$A$5:$O$150,15,FALSE),0)</f>
        <v>0</v>
      </c>
      <c r="O16" s="80">
        <f>_xlfn.IFNA(VLOOKUP(CONCATENATE($M$4,$B16,$C16),'6WAL'!$A$5:$O$150,15,FALSE),0)</f>
        <v>0</v>
      </c>
      <c r="P16" s="80">
        <f>_xlfn.IFNA(VLOOKUP(CONCATENATE($P$4,$B16,$C16),'7ALB'!$A$5:$O$150,15,FALSE),0)</f>
        <v>0</v>
      </c>
      <c r="Q16" s="80">
        <f>_xlfn.IFNA(VLOOKUP(CONCATENATE($Q$4,$B16,$C16),'8BAL'!$A$5:$O$150,15,FALSE),0)</f>
        <v>0</v>
      </c>
      <c r="R16" s="80">
        <f>_xlfn.IFNA(VLOOKUP(CONCATENATE($R$4,$B16,$C16),'9NZ'!$A$5:$O$150,15,FALSE),0)</f>
        <v>0</v>
      </c>
      <c r="S16" s="80">
        <f>_xlfn.IFNA(VLOOKUP(CONCATENATE($S$4,$B16,$C16),'10SR'!$A$5:$O$150,15,FALSE),0)</f>
        <v>0</v>
      </c>
      <c r="T16" s="80">
        <f>_xlfn.IFNA(VLOOKUP(CONCATENATE($T$4,$B16,$C16),'11DRY'!$A$5:$P$200,15,FALSE),0)</f>
        <v>0</v>
      </c>
      <c r="U16" s="80">
        <f>_xlfn.IFNA(VLOOKUP(CONCATENATE($U$4,$B16,$C16),'12SC'!$A$5:$Q$125,15,FALSE),0)</f>
        <v>0</v>
      </c>
      <c r="V16" s="105"/>
    </row>
    <row r="17" spans="1:22" x14ac:dyDescent="0.2">
      <c r="A17" s="266"/>
      <c r="B17" s="107" t="s">
        <v>34</v>
      </c>
      <c r="C17" s="107" t="s">
        <v>35</v>
      </c>
      <c r="D17" s="107" t="s">
        <v>1422</v>
      </c>
      <c r="E17" s="108">
        <v>43899</v>
      </c>
      <c r="F17" s="109">
        <v>14</v>
      </c>
      <c r="G17" s="110">
        <f t="shared" si="0"/>
        <v>0</v>
      </c>
      <c r="H17" s="111">
        <f t="shared" si="1"/>
        <v>0</v>
      </c>
      <c r="I17" s="112"/>
      <c r="J17" s="63">
        <f>_xlfn.IFNA(VLOOKUP(CONCATENATE($J$4,$B17,$C17),'1KR'!$A$5:$K$150,11,FALSE),0)</f>
        <v>0</v>
      </c>
      <c r="K17" s="63">
        <f>_xlfn.IFNA(VLOOKUP(CONCATENATE($K$4,$B17,$C17),'2Mur'!$A$5:$O$150,15,FALSE),0)</f>
        <v>0</v>
      </c>
      <c r="L17" s="80">
        <f>_xlfn.IFNA(VLOOKUP(CONCATENATE($L$4,$B17,$C17),'3GID'!$A$5:$O$150,15,FALSE),0)</f>
        <v>0</v>
      </c>
      <c r="M17" s="80">
        <f>_xlfn.IFNA(VLOOKUP(CONCATENATE($M$4,$B17,$C17),'4GID'!$A$5:$O$150,15,FALSE),0)</f>
        <v>0</v>
      </c>
      <c r="N17" s="80">
        <f>_xlfn.IFNA(VLOOKUP(CONCATENATE($N$4,$B17,$C17),'5ESP'!$A$5:$O$150,15,FALSE),0)</f>
        <v>0</v>
      </c>
      <c r="O17" s="80">
        <f>_xlfn.IFNA(VLOOKUP(CONCATENATE($M$4,$B17,$C17),'6WAL'!$A$5:$O$150,15,FALSE),0)</f>
        <v>0</v>
      </c>
      <c r="P17" s="80">
        <f>_xlfn.IFNA(VLOOKUP(CONCATENATE($P$4,$B17,$C17),'7ALB'!$A$5:$O$150,15,FALSE),0)</f>
        <v>0</v>
      </c>
      <c r="Q17" s="80">
        <f>_xlfn.IFNA(VLOOKUP(CONCATENATE($Q$4,$B17,$C17),'8BAL'!$A$5:$O$150,15,FALSE),0)</f>
        <v>0</v>
      </c>
      <c r="R17" s="80">
        <f>_xlfn.IFNA(VLOOKUP(CONCATENATE($R$4,$B17,$C17),'9NZ'!$A$5:$O$150,15,FALSE),0)</f>
        <v>0</v>
      </c>
      <c r="S17" s="80">
        <f>_xlfn.IFNA(VLOOKUP(CONCATENATE($S$4,$B17,$C17),'10SR'!$A$5:$O$150,15,FALSE),0)</f>
        <v>0</v>
      </c>
      <c r="T17" s="80">
        <f>_xlfn.IFNA(VLOOKUP(CONCATENATE($T$4,$B17,$C17),'11DRY'!$A$5:$P$200,15,FALSE),0)</f>
        <v>0</v>
      </c>
      <c r="U17" s="80">
        <f>_xlfn.IFNA(VLOOKUP(CONCATENATE($U$4,$B17,$C17),'12SC'!$A$5:$Q$125,15,FALSE),0)</f>
        <v>0</v>
      </c>
      <c r="V17" s="105"/>
    </row>
    <row r="18" spans="1:22" x14ac:dyDescent="0.2">
      <c r="A18" s="266"/>
      <c r="B18" s="107" t="s">
        <v>36</v>
      </c>
      <c r="C18" s="107" t="s">
        <v>37</v>
      </c>
      <c r="D18" s="107" t="s">
        <v>1400</v>
      </c>
      <c r="E18" s="108">
        <v>43866</v>
      </c>
      <c r="F18" s="109">
        <v>16</v>
      </c>
      <c r="G18" s="110">
        <f t="shared" si="0"/>
        <v>0</v>
      </c>
      <c r="H18" s="111">
        <f t="shared" si="1"/>
        <v>0</v>
      </c>
      <c r="I18" s="112"/>
      <c r="J18" s="63">
        <f>_xlfn.IFNA(VLOOKUP(CONCATENATE($J$4,$B18,$C18),'1KR'!$A$5:$K$150,11,FALSE),0)</f>
        <v>0</v>
      </c>
      <c r="K18" s="63">
        <f>_xlfn.IFNA(VLOOKUP(CONCATENATE($K$4,$B18,$C18),'2Mur'!$A$5:$O$150,15,FALSE),0)</f>
        <v>0</v>
      </c>
      <c r="L18" s="80">
        <f>_xlfn.IFNA(VLOOKUP(CONCATENATE($L$4,$B18,$C18),'3GID'!$A$5:$O$150,15,FALSE),0)</f>
        <v>0</v>
      </c>
      <c r="M18" s="80">
        <f>_xlfn.IFNA(VLOOKUP(CONCATENATE($M$4,$B18,$C18),'4GID'!$A$5:$O$150,15,FALSE),0)</f>
        <v>0</v>
      </c>
      <c r="N18" s="80">
        <f>_xlfn.IFNA(VLOOKUP(CONCATENATE($N$4,$B18,$C18),'5ESP'!$A$5:$O$150,15,FALSE),0)</f>
        <v>0</v>
      </c>
      <c r="O18" s="80">
        <f>_xlfn.IFNA(VLOOKUP(CONCATENATE($M$4,$B18,$C18),'6WAL'!$A$5:$O$150,15,FALSE),0)</f>
        <v>0</v>
      </c>
      <c r="P18" s="80">
        <f>_xlfn.IFNA(VLOOKUP(CONCATENATE($P$4,$B18,$C18),'7ALB'!$A$5:$O$150,15,FALSE),0)</f>
        <v>0</v>
      </c>
      <c r="Q18" s="80">
        <f>_xlfn.IFNA(VLOOKUP(CONCATENATE($Q$4,$B18,$C18),'8BAL'!$A$5:$O$150,15,FALSE),0)</f>
        <v>0</v>
      </c>
      <c r="R18" s="80">
        <f>_xlfn.IFNA(VLOOKUP(CONCATENATE($R$4,$B18,$C18),'9NZ'!$A$5:$O$150,15,FALSE),0)</f>
        <v>0</v>
      </c>
      <c r="S18" s="80">
        <f>_xlfn.IFNA(VLOOKUP(CONCATENATE($S$4,$B18,$C18),'10SR'!$A$5:$O$150,15,FALSE),0)</f>
        <v>0</v>
      </c>
      <c r="T18" s="80">
        <f>_xlfn.IFNA(VLOOKUP(CONCATENATE($T$4,$B18,$C18),'11DRY'!$A$5:$P$200,15,FALSE),0)</f>
        <v>0</v>
      </c>
      <c r="U18" s="80">
        <f>_xlfn.IFNA(VLOOKUP(CONCATENATE($U$4,$B18,$C18),'12SC'!$A$5:$Q$125,15,FALSE),0)</f>
        <v>0</v>
      </c>
      <c r="V18" s="105"/>
    </row>
    <row r="19" spans="1:22" x14ac:dyDescent="0.2">
      <c r="A19" s="266"/>
      <c r="B19" s="107" t="s">
        <v>38</v>
      </c>
      <c r="C19" s="107" t="s">
        <v>39</v>
      </c>
      <c r="D19" s="107" t="s">
        <v>1411</v>
      </c>
      <c r="E19" s="108">
        <v>44000</v>
      </c>
      <c r="F19" s="109">
        <v>20</v>
      </c>
      <c r="G19" s="110">
        <f t="shared" si="0"/>
        <v>0</v>
      </c>
      <c r="H19" s="111">
        <f t="shared" si="1"/>
        <v>0</v>
      </c>
      <c r="I19" s="112"/>
      <c r="J19" s="63">
        <f>_xlfn.IFNA(VLOOKUP(CONCATENATE($J$4,$B19,$C19),'1KR'!$A$5:$K$150,11,FALSE),0)</f>
        <v>0</v>
      </c>
      <c r="K19" s="63">
        <f>_xlfn.IFNA(VLOOKUP(CONCATENATE($K$4,$B19,$C19),'2Mur'!$A$5:$O$150,15,FALSE),0)</f>
        <v>0</v>
      </c>
      <c r="L19" s="80">
        <f>_xlfn.IFNA(VLOOKUP(CONCATENATE($L$4,$B19,$C19),'3GID'!$A$5:$O$150,15,FALSE),0)</f>
        <v>0</v>
      </c>
      <c r="M19" s="80">
        <f>_xlfn.IFNA(VLOOKUP(CONCATENATE($M$4,$B19,$C19),'4GID'!$A$5:$O$150,15,FALSE),0)</f>
        <v>0</v>
      </c>
      <c r="N19" s="80">
        <f>_xlfn.IFNA(VLOOKUP(CONCATENATE($N$4,$B19,$C19),'5ESP'!$A$5:$O$150,15,FALSE),0)</f>
        <v>0</v>
      </c>
      <c r="O19" s="80">
        <f>_xlfn.IFNA(VLOOKUP(CONCATENATE($M$4,$B19,$C19),'6WAL'!$A$5:$O$150,15,FALSE),0)</f>
        <v>0</v>
      </c>
      <c r="P19" s="80">
        <f>_xlfn.IFNA(VLOOKUP(CONCATENATE($P$4,$B19,$C19),'7ALB'!$A$5:$O$150,15,FALSE),0)</f>
        <v>0</v>
      </c>
      <c r="Q19" s="80">
        <f>_xlfn.IFNA(VLOOKUP(CONCATENATE($Q$4,$B19,$C19),'8BAL'!$A$5:$O$150,15,FALSE),0)</f>
        <v>0</v>
      </c>
      <c r="R19" s="80">
        <f>_xlfn.IFNA(VLOOKUP(CONCATENATE($R$4,$B19,$C19),'9NZ'!$A$5:$O$150,15,FALSE),0)</f>
        <v>0</v>
      </c>
      <c r="S19" s="80">
        <f>_xlfn.IFNA(VLOOKUP(CONCATENATE($S$4,$B19,$C19),'10SR'!$A$5:$O$150,15,FALSE),0)</f>
        <v>0</v>
      </c>
      <c r="T19" s="80">
        <f>_xlfn.IFNA(VLOOKUP(CONCATENATE($T$4,$B19,$C19),'11DRY'!$A$5:$P$200,15,FALSE),0)</f>
        <v>0</v>
      </c>
      <c r="U19" s="80">
        <f>_xlfn.IFNA(VLOOKUP(CONCATENATE($U$4,$B19,$C19),'12SC'!$A$5:$Q$125,15,FALSE),0)</f>
        <v>0</v>
      </c>
      <c r="V19" s="105"/>
    </row>
    <row r="20" spans="1:22" x14ac:dyDescent="0.2">
      <c r="A20" s="266"/>
      <c r="B20" s="107" t="s">
        <v>40</v>
      </c>
      <c r="C20" s="107" t="s">
        <v>1162</v>
      </c>
      <c r="D20" s="107" t="s">
        <v>1426</v>
      </c>
      <c r="E20" s="108">
        <v>43997</v>
      </c>
      <c r="F20" s="109">
        <v>13</v>
      </c>
      <c r="G20" s="110">
        <f t="shared" si="0"/>
        <v>0</v>
      </c>
      <c r="H20" s="111">
        <f t="shared" si="1"/>
        <v>0</v>
      </c>
      <c r="I20" s="112"/>
      <c r="J20" s="63">
        <f>_xlfn.IFNA(VLOOKUP(CONCATENATE($J$4,$B20,$C20),'1KR'!$A$5:$K$150,11,FALSE),0)</f>
        <v>0</v>
      </c>
      <c r="K20" s="63">
        <f>_xlfn.IFNA(VLOOKUP(CONCATENATE($K$4,$B20,$C20),'2Mur'!$A$5:$O$150,15,FALSE),0)</f>
        <v>0</v>
      </c>
      <c r="L20" s="80">
        <f>_xlfn.IFNA(VLOOKUP(CONCATENATE($L$4,$B20,$C20),'3GID'!$A$5:$O$150,15,FALSE),0)</f>
        <v>0</v>
      </c>
      <c r="M20" s="80">
        <f>_xlfn.IFNA(VLOOKUP(CONCATENATE($M$4,$B20,$C20),'4GID'!$A$5:$O$150,15,FALSE),0)</f>
        <v>0</v>
      </c>
      <c r="N20" s="80">
        <f>_xlfn.IFNA(VLOOKUP(CONCATENATE($N$4,$B20,$C20),'5ESP'!$A$5:$O$150,15,FALSE),0)</f>
        <v>0</v>
      </c>
      <c r="O20" s="80">
        <f>_xlfn.IFNA(VLOOKUP(CONCATENATE($M$4,$B20,$C20),'6WAL'!$A$5:$O$150,15,FALSE),0)</f>
        <v>0</v>
      </c>
      <c r="P20" s="80">
        <f>_xlfn.IFNA(VLOOKUP(CONCATENATE($P$4,$B20,$C20),'7ALB'!$A$5:$O$150,15,FALSE),0)</f>
        <v>0</v>
      </c>
      <c r="Q20" s="80">
        <f>_xlfn.IFNA(VLOOKUP(CONCATENATE($Q$4,$B20,$C20),'8BAL'!$A$5:$O$150,15,FALSE),0)</f>
        <v>0</v>
      </c>
      <c r="R20" s="80">
        <f>_xlfn.IFNA(VLOOKUP(CONCATENATE($R$4,$B20,$C20),'9NZ'!$A$5:$O$150,15,FALSE),0)</f>
        <v>0</v>
      </c>
      <c r="S20" s="80">
        <f>_xlfn.IFNA(VLOOKUP(CONCATENATE($S$4,$B20,$C20),'10SR'!$A$5:$O$150,15,FALSE),0)</f>
        <v>0</v>
      </c>
      <c r="T20" s="80">
        <f>_xlfn.IFNA(VLOOKUP(CONCATENATE($T$4,$B20,$C20),'11DRY'!$A$5:$P$200,15,FALSE),0)</f>
        <v>0</v>
      </c>
      <c r="U20" s="80">
        <f>_xlfn.IFNA(VLOOKUP(CONCATENATE($U$4,$B20,$C20),'12SC'!$A$5:$Q$125,15,FALSE),0)</f>
        <v>0</v>
      </c>
      <c r="V20" s="105"/>
    </row>
    <row r="21" spans="1:22" x14ac:dyDescent="0.2">
      <c r="A21" s="266"/>
      <c r="B21" s="107" t="s">
        <v>730</v>
      </c>
      <c r="C21" s="107" t="s">
        <v>730</v>
      </c>
      <c r="D21" s="107"/>
      <c r="E21" s="108"/>
      <c r="F21" s="109"/>
      <c r="G21" s="110">
        <f t="shared" si="0"/>
        <v>0</v>
      </c>
      <c r="H21" s="111">
        <f t="shared" si="1"/>
        <v>0</v>
      </c>
      <c r="I21" s="112"/>
      <c r="J21" s="63">
        <f>_xlfn.IFNA(VLOOKUP(CONCATENATE($J$4,$B21,$C21),'1KR'!$A$5:$K$150,11,FALSE),0)</f>
        <v>0</v>
      </c>
      <c r="K21" s="63">
        <f>_xlfn.IFNA(VLOOKUP(CONCATENATE($K$4,$B21,$C21),'2Mur'!$A$5:$O$150,15,FALSE),0)</f>
        <v>0</v>
      </c>
      <c r="L21" s="80">
        <f>_xlfn.IFNA(VLOOKUP(CONCATENATE($L$4,$B21,$C21),'3GID'!$A$5:$O$150,15,FALSE),0)</f>
        <v>0</v>
      </c>
      <c r="M21" s="80">
        <f>_xlfn.IFNA(VLOOKUP(CONCATENATE($M$4,$B21,$C21),'4GID'!$A$5:$O$150,15,FALSE),0)</f>
        <v>0</v>
      </c>
      <c r="N21" s="80">
        <f>_xlfn.IFNA(VLOOKUP(CONCATENATE($N$4,$B21,$C21),'5ESP'!$A$5:$O$150,15,FALSE),0)</f>
        <v>0</v>
      </c>
      <c r="O21" s="80">
        <f>_xlfn.IFNA(VLOOKUP(CONCATENATE($M$4,$B21,$C21),'6WAL'!$A$5:$O$150,15,FALSE),0)</f>
        <v>0</v>
      </c>
      <c r="P21" s="80">
        <f>_xlfn.IFNA(VLOOKUP(CONCATENATE($P$4,$B21,$C21),'7ALB'!$A$5:$O$150,15,FALSE),0)</f>
        <v>0</v>
      </c>
      <c r="Q21" s="80">
        <f>_xlfn.IFNA(VLOOKUP(CONCATENATE($Q$4,$B21,$C21),'8BAL'!$A$5:$O$150,15,FALSE),0)</f>
        <v>0</v>
      </c>
      <c r="R21" s="80">
        <f>_xlfn.IFNA(VLOOKUP(CONCATENATE($R$4,$B21,$C21),'9NZ'!$A$5:$O$150,15,FALSE),0)</f>
        <v>0</v>
      </c>
      <c r="S21" s="80">
        <f>_xlfn.IFNA(VLOOKUP(CONCATENATE($S$4,$B21,$C21),'10SR'!$A$5:$O$150,15,FALSE),0)</f>
        <v>0</v>
      </c>
      <c r="T21" s="80">
        <f>_xlfn.IFNA(VLOOKUP(CONCATENATE($T$4,$B21,$C21),'11DRY'!$A$5:$P$200,15,FALSE),0)</f>
        <v>0</v>
      </c>
      <c r="U21" s="80">
        <f>_xlfn.IFNA(VLOOKUP(CONCATENATE($U$4,$B21,$C21),'12SC'!$A$5:$Q$125,15,FALSE),0)</f>
        <v>0</v>
      </c>
      <c r="V21" s="105"/>
    </row>
    <row r="22" spans="1:22" x14ac:dyDescent="0.2">
      <c r="A22" s="266"/>
      <c r="B22" s="106" t="s">
        <v>730</v>
      </c>
      <c r="C22" s="106" t="s">
        <v>730</v>
      </c>
      <c r="D22" s="106"/>
      <c r="E22" s="106"/>
      <c r="F22" s="106"/>
      <c r="G22" s="106"/>
      <c r="H22" s="106"/>
      <c r="I22" s="106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</row>
    <row r="23" spans="1:22" x14ac:dyDescent="0.2">
      <c r="G23" s="28"/>
      <c r="H23" s="35"/>
      <c r="I23" s="28"/>
    </row>
    <row r="24" spans="1:22" x14ac:dyDescent="0.2">
      <c r="G24" s="28"/>
      <c r="H24" s="35"/>
      <c r="I24" s="28"/>
    </row>
    <row r="25" spans="1:22" x14ac:dyDescent="0.2">
      <c r="G25" s="28"/>
      <c r="H25" s="35"/>
      <c r="I25" s="28"/>
    </row>
    <row r="26" spans="1:22" x14ac:dyDescent="0.2">
      <c r="G26" s="28"/>
      <c r="H26" s="35"/>
      <c r="I26" s="28"/>
    </row>
    <row r="27" spans="1:22" x14ac:dyDescent="0.2">
      <c r="G27" s="28"/>
      <c r="H27" s="35"/>
      <c r="I27" s="28"/>
    </row>
    <row r="28" spans="1:22" x14ac:dyDescent="0.2">
      <c r="G28" s="28"/>
      <c r="H28" s="35"/>
      <c r="I28" s="28"/>
    </row>
    <row r="29" spans="1:22" x14ac:dyDescent="0.2">
      <c r="G29" s="28"/>
      <c r="H29" s="35"/>
      <c r="I29" s="28"/>
    </row>
    <row r="30" spans="1:22" x14ac:dyDescent="0.2">
      <c r="G30" s="28"/>
      <c r="H30" s="35"/>
      <c r="I30" s="28"/>
    </row>
    <row r="31" spans="1:22" x14ac:dyDescent="0.2">
      <c r="G31" s="28"/>
      <c r="H31" s="35"/>
      <c r="I31" s="28"/>
    </row>
    <row r="32" spans="1:22" x14ac:dyDescent="0.2">
      <c r="G32" s="28"/>
      <c r="H32" s="35"/>
      <c r="I32" s="28"/>
    </row>
    <row r="33" spans="7:9" x14ac:dyDescent="0.2">
      <c r="G33" s="28"/>
      <c r="H33" s="35"/>
      <c r="I33" s="28"/>
    </row>
    <row r="34" spans="7:9" x14ac:dyDescent="0.2">
      <c r="G34" s="28"/>
      <c r="H34" s="35"/>
      <c r="I34" s="28"/>
    </row>
    <row r="35" spans="7:9" x14ac:dyDescent="0.2">
      <c r="G35" s="28"/>
      <c r="H35" s="35"/>
      <c r="I35" s="28"/>
    </row>
    <row r="36" spans="7:9" x14ac:dyDescent="0.2">
      <c r="G36" s="28"/>
      <c r="H36" s="35"/>
      <c r="I36" s="28"/>
    </row>
    <row r="37" spans="7:9" x14ac:dyDescent="0.2">
      <c r="G37" s="28"/>
      <c r="H37" s="35"/>
      <c r="I37" s="28"/>
    </row>
    <row r="38" spans="7:9" x14ac:dyDescent="0.2">
      <c r="G38" s="28"/>
      <c r="H38" s="35"/>
      <c r="I38" s="28"/>
    </row>
    <row r="39" spans="7:9" x14ac:dyDescent="0.2">
      <c r="G39" s="28"/>
      <c r="H39" s="35"/>
      <c r="I39" s="28"/>
    </row>
    <row r="40" spans="7:9" x14ac:dyDescent="0.2">
      <c r="G40" s="28"/>
      <c r="H40" s="35"/>
      <c r="I40" s="28"/>
    </row>
    <row r="41" spans="7:9" x14ac:dyDescent="0.2">
      <c r="G41" s="28"/>
      <c r="H41" s="35"/>
      <c r="I41" s="28"/>
    </row>
    <row r="42" spans="7:9" x14ac:dyDescent="0.2">
      <c r="G42" s="28"/>
      <c r="H42" s="35"/>
      <c r="I42" s="28"/>
    </row>
    <row r="43" spans="7:9" x14ac:dyDescent="0.2">
      <c r="G43" s="28"/>
      <c r="H43" s="35"/>
      <c r="I43" s="28"/>
    </row>
    <row r="44" spans="7:9" x14ac:dyDescent="0.2">
      <c r="G44" s="28"/>
      <c r="H44" s="35"/>
      <c r="I44" s="28"/>
    </row>
    <row r="45" spans="7:9" x14ac:dyDescent="0.2">
      <c r="G45" s="28"/>
      <c r="H45" s="35"/>
      <c r="I45" s="28"/>
    </row>
    <row r="46" spans="7:9" x14ac:dyDescent="0.2">
      <c r="G46" s="28"/>
      <c r="H46" s="35"/>
      <c r="I46" s="28"/>
    </row>
    <row r="47" spans="7:9" x14ac:dyDescent="0.2">
      <c r="G47" s="28"/>
      <c r="H47" s="35"/>
      <c r="I47" s="28"/>
    </row>
    <row r="48" spans="7:9" x14ac:dyDescent="0.2">
      <c r="G48" s="28"/>
      <c r="H48" s="35"/>
      <c r="I48" s="28"/>
    </row>
    <row r="49" spans="7:9" x14ac:dyDescent="0.2">
      <c r="G49" s="28"/>
      <c r="H49" s="35"/>
      <c r="I49" s="28"/>
    </row>
    <row r="50" spans="7:9" x14ac:dyDescent="0.2">
      <c r="G50" s="28"/>
      <c r="H50" s="35"/>
      <c r="I50" s="28"/>
    </row>
    <row r="51" spans="7:9" x14ac:dyDescent="0.2">
      <c r="G51" s="28"/>
      <c r="H51" s="35"/>
      <c r="I51" s="28"/>
    </row>
    <row r="52" spans="7:9" x14ac:dyDescent="0.2">
      <c r="G52" s="28"/>
      <c r="H52" s="35"/>
      <c r="I52" s="28"/>
    </row>
    <row r="53" spans="7:9" x14ac:dyDescent="0.2">
      <c r="G53" s="28"/>
      <c r="H53" s="35"/>
      <c r="I53" s="28"/>
    </row>
    <row r="54" spans="7:9" x14ac:dyDescent="0.2">
      <c r="G54" s="28"/>
      <c r="H54" s="35"/>
      <c r="I54" s="28"/>
    </row>
    <row r="55" spans="7:9" x14ac:dyDescent="0.2">
      <c r="G55" s="28"/>
      <c r="H55" s="35"/>
      <c r="I55" s="28"/>
    </row>
    <row r="56" spans="7:9" x14ac:dyDescent="0.2">
      <c r="G56" s="28"/>
      <c r="H56" s="35"/>
      <c r="I56" s="28"/>
    </row>
    <row r="57" spans="7:9" x14ac:dyDescent="0.2">
      <c r="G57" s="28"/>
      <c r="H57" s="35"/>
      <c r="I57" s="28"/>
    </row>
    <row r="58" spans="7:9" x14ac:dyDescent="0.2">
      <c r="G58" s="28"/>
      <c r="H58" s="35"/>
      <c r="I58" s="28"/>
    </row>
    <row r="59" spans="7:9" x14ac:dyDescent="0.2">
      <c r="G59" s="28"/>
      <c r="H59" s="35"/>
      <c r="I59" s="28"/>
    </row>
    <row r="60" spans="7:9" x14ac:dyDescent="0.2">
      <c r="G60" s="28"/>
      <c r="H60" s="35"/>
      <c r="I60" s="28"/>
    </row>
    <row r="61" spans="7:9" x14ac:dyDescent="0.2">
      <c r="G61" s="28"/>
      <c r="H61" s="35"/>
      <c r="I61" s="28"/>
    </row>
    <row r="62" spans="7:9" x14ac:dyDescent="0.2">
      <c r="G62" s="28"/>
      <c r="H62" s="35"/>
      <c r="I62" s="28"/>
    </row>
    <row r="63" spans="7:9" x14ac:dyDescent="0.2">
      <c r="G63" s="28"/>
      <c r="H63" s="35"/>
      <c r="I63" s="28"/>
    </row>
    <row r="64" spans="7:9" x14ac:dyDescent="0.2">
      <c r="G64" s="28"/>
      <c r="H64" s="35"/>
      <c r="I64" s="28"/>
    </row>
    <row r="65" spans="7:9" x14ac:dyDescent="0.2">
      <c r="G65" s="28"/>
      <c r="H65" s="35"/>
      <c r="I65" s="28"/>
    </row>
    <row r="66" spans="7:9" x14ac:dyDescent="0.2">
      <c r="G66" s="28"/>
      <c r="H66" s="35"/>
      <c r="I66" s="28"/>
    </row>
    <row r="67" spans="7:9" x14ac:dyDescent="0.2">
      <c r="G67" s="28"/>
      <c r="H67" s="35"/>
      <c r="I67" s="28"/>
    </row>
    <row r="68" spans="7:9" x14ac:dyDescent="0.2">
      <c r="G68" s="28"/>
      <c r="H68" s="35"/>
      <c r="I68" s="28"/>
    </row>
    <row r="69" spans="7:9" x14ac:dyDescent="0.2">
      <c r="G69" s="28"/>
      <c r="H69" s="35"/>
      <c r="I69" s="28"/>
    </row>
    <row r="70" spans="7:9" x14ac:dyDescent="0.2">
      <c r="G70" s="28"/>
      <c r="H70" s="35"/>
      <c r="I70" s="28"/>
    </row>
    <row r="71" spans="7:9" x14ac:dyDescent="0.2">
      <c r="G71" s="28"/>
      <c r="H71" s="35"/>
      <c r="I71" s="28"/>
    </row>
    <row r="72" spans="7:9" x14ac:dyDescent="0.2">
      <c r="G72" s="28"/>
      <c r="H72" s="35"/>
      <c r="I72" s="28"/>
    </row>
    <row r="73" spans="7:9" x14ac:dyDescent="0.2">
      <c r="G73" s="28"/>
      <c r="H73" s="35"/>
      <c r="I73" s="28"/>
    </row>
    <row r="74" spans="7:9" x14ac:dyDescent="0.2">
      <c r="G74" s="28"/>
      <c r="H74" s="35"/>
      <c r="I74" s="28"/>
    </row>
    <row r="75" spans="7:9" x14ac:dyDescent="0.2">
      <c r="G75" s="28"/>
      <c r="H75" s="35"/>
      <c r="I75" s="28"/>
    </row>
    <row r="76" spans="7:9" x14ac:dyDescent="0.2">
      <c r="G76" s="28"/>
      <c r="H76" s="35"/>
      <c r="I76" s="28"/>
    </row>
    <row r="77" spans="7:9" x14ac:dyDescent="0.2">
      <c r="G77" s="28"/>
      <c r="H77" s="35"/>
      <c r="I77" s="28"/>
    </row>
    <row r="78" spans="7:9" x14ac:dyDescent="0.2">
      <c r="G78" s="28"/>
      <c r="H78" s="35"/>
      <c r="I78" s="28"/>
    </row>
    <row r="79" spans="7:9" x14ac:dyDescent="0.2">
      <c r="G79" s="28"/>
      <c r="H79" s="35"/>
      <c r="I79" s="28"/>
    </row>
    <row r="80" spans="7:9" x14ac:dyDescent="0.2">
      <c r="G80" s="28"/>
      <c r="H80" s="35"/>
      <c r="I80" s="28"/>
    </row>
    <row r="81" spans="7:9" x14ac:dyDescent="0.2">
      <c r="G81" s="28"/>
      <c r="H81" s="35"/>
      <c r="I81" s="28"/>
    </row>
    <row r="82" spans="7:9" x14ac:dyDescent="0.2">
      <c r="G82" s="28"/>
      <c r="H82" s="35"/>
      <c r="I82" s="28"/>
    </row>
    <row r="83" spans="7:9" x14ac:dyDescent="0.2">
      <c r="G83" s="28"/>
      <c r="H83" s="35"/>
      <c r="I83" s="28"/>
    </row>
    <row r="84" spans="7:9" x14ac:dyDescent="0.2">
      <c r="G84" s="28"/>
      <c r="H84" s="35"/>
      <c r="I84" s="28"/>
    </row>
    <row r="85" spans="7:9" x14ac:dyDescent="0.2">
      <c r="G85" s="28"/>
      <c r="H85" s="35"/>
      <c r="I85" s="28"/>
    </row>
    <row r="86" spans="7:9" x14ac:dyDescent="0.2">
      <c r="G86" s="28"/>
      <c r="H86" s="35"/>
      <c r="I86" s="28"/>
    </row>
    <row r="87" spans="7:9" x14ac:dyDescent="0.2">
      <c r="G87" s="28"/>
      <c r="H87" s="35"/>
      <c r="I87" s="28"/>
    </row>
    <row r="88" spans="7:9" x14ac:dyDescent="0.2">
      <c r="G88" s="28"/>
      <c r="H88" s="35"/>
      <c r="I88" s="28"/>
    </row>
    <row r="89" spans="7:9" x14ac:dyDescent="0.2">
      <c r="G89" s="28"/>
      <c r="H89" s="35"/>
      <c r="I89" s="28"/>
    </row>
    <row r="90" spans="7:9" x14ac:dyDescent="0.2">
      <c r="G90" s="28"/>
      <c r="H90" s="35"/>
      <c r="I90" s="28"/>
    </row>
    <row r="91" spans="7:9" x14ac:dyDescent="0.2">
      <c r="G91" s="28"/>
      <c r="H91" s="35"/>
      <c r="I91" s="28"/>
    </row>
    <row r="92" spans="7:9" x14ac:dyDescent="0.2">
      <c r="G92" s="28"/>
      <c r="H92" s="35"/>
      <c r="I92" s="28"/>
    </row>
    <row r="93" spans="7:9" x14ac:dyDescent="0.2">
      <c r="G93" s="28"/>
      <c r="H93" s="35"/>
      <c r="I93" s="28"/>
    </row>
    <row r="94" spans="7:9" x14ac:dyDescent="0.2">
      <c r="G94" s="28"/>
      <c r="H94" s="35"/>
      <c r="I94" s="28"/>
    </row>
    <row r="95" spans="7:9" x14ac:dyDescent="0.2">
      <c r="G95" s="28"/>
      <c r="H95" s="35"/>
      <c r="I95" s="28"/>
    </row>
    <row r="96" spans="7:9" x14ac:dyDescent="0.2">
      <c r="G96" s="28"/>
      <c r="H96" s="35"/>
      <c r="I96" s="28"/>
    </row>
    <row r="97" spans="7:9" x14ac:dyDescent="0.2">
      <c r="G97" s="28"/>
      <c r="H97" s="35"/>
      <c r="I97" s="28"/>
    </row>
    <row r="98" spans="7:9" x14ac:dyDescent="0.2">
      <c r="G98" s="28"/>
      <c r="H98" s="35"/>
      <c r="I98" s="28"/>
    </row>
    <row r="99" spans="7:9" x14ac:dyDescent="0.2">
      <c r="G99" s="28"/>
      <c r="H99" s="35"/>
      <c r="I99" s="28"/>
    </row>
    <row r="100" spans="7:9" x14ac:dyDescent="0.2">
      <c r="G100" s="28"/>
      <c r="H100" s="35"/>
      <c r="I100" s="28"/>
    </row>
    <row r="101" spans="7:9" x14ac:dyDescent="0.2">
      <c r="G101" s="28"/>
      <c r="H101" s="35"/>
      <c r="I101" s="28"/>
    </row>
    <row r="102" spans="7:9" x14ac:dyDescent="0.2">
      <c r="G102" s="28"/>
      <c r="H102" s="35"/>
      <c r="I102" s="28"/>
    </row>
    <row r="103" spans="7:9" x14ac:dyDescent="0.2">
      <c r="G103" s="28"/>
      <c r="H103" s="35"/>
      <c r="I103" s="28"/>
    </row>
    <row r="104" spans="7:9" x14ac:dyDescent="0.2">
      <c r="G104" s="28"/>
      <c r="H104" s="35"/>
      <c r="I104" s="28"/>
    </row>
    <row r="105" spans="7:9" x14ac:dyDescent="0.2">
      <c r="G105" s="28"/>
      <c r="H105" s="35"/>
      <c r="I105" s="28"/>
    </row>
    <row r="106" spans="7:9" x14ac:dyDescent="0.2">
      <c r="G106" s="28"/>
      <c r="H106" s="35"/>
      <c r="I106" s="28"/>
    </row>
    <row r="107" spans="7:9" x14ac:dyDescent="0.2">
      <c r="G107" s="28"/>
      <c r="H107" s="35"/>
      <c r="I107" s="28"/>
    </row>
    <row r="108" spans="7:9" x14ac:dyDescent="0.2">
      <c r="G108" s="28"/>
      <c r="H108" s="35"/>
      <c r="I108" s="28"/>
    </row>
    <row r="109" spans="7:9" x14ac:dyDescent="0.2">
      <c r="G109" s="28"/>
      <c r="H109" s="35"/>
      <c r="I109" s="28"/>
    </row>
    <row r="110" spans="7:9" x14ac:dyDescent="0.2">
      <c r="G110" s="28"/>
      <c r="H110" s="35"/>
      <c r="I110" s="28"/>
    </row>
    <row r="111" spans="7:9" x14ac:dyDescent="0.2">
      <c r="G111" s="28"/>
      <c r="H111" s="35"/>
      <c r="I111" s="28"/>
    </row>
    <row r="112" spans="7:9" x14ac:dyDescent="0.2">
      <c r="G112" s="28"/>
      <c r="H112" s="35"/>
      <c r="I112" s="28"/>
    </row>
    <row r="113" spans="7:9" x14ac:dyDescent="0.2">
      <c r="G113" s="28"/>
      <c r="H113" s="35"/>
      <c r="I113" s="28"/>
    </row>
    <row r="114" spans="7:9" x14ac:dyDescent="0.2">
      <c r="G114" s="28"/>
      <c r="H114" s="35"/>
      <c r="I114" s="28"/>
    </row>
    <row r="115" spans="7:9" x14ac:dyDescent="0.2">
      <c r="G115" s="28"/>
      <c r="H115" s="35"/>
      <c r="I115" s="28"/>
    </row>
    <row r="116" spans="7:9" x14ac:dyDescent="0.2">
      <c r="G116" s="28"/>
      <c r="H116" s="35"/>
      <c r="I116" s="28"/>
    </row>
    <row r="117" spans="7:9" x14ac:dyDescent="0.2">
      <c r="G117" s="28"/>
      <c r="H117" s="35"/>
      <c r="I117" s="28"/>
    </row>
    <row r="118" spans="7:9" x14ac:dyDescent="0.2">
      <c r="G118" s="28"/>
      <c r="H118" s="35"/>
      <c r="I118" s="28"/>
    </row>
    <row r="119" spans="7:9" x14ac:dyDescent="0.2">
      <c r="G119" s="28"/>
      <c r="H119" s="35"/>
      <c r="I119" s="28"/>
    </row>
    <row r="120" spans="7:9" x14ac:dyDescent="0.2">
      <c r="G120" s="28"/>
      <c r="H120" s="35"/>
      <c r="I120" s="28"/>
    </row>
    <row r="121" spans="7:9" x14ac:dyDescent="0.2">
      <c r="G121" s="28"/>
      <c r="H121" s="35"/>
      <c r="I121" s="28"/>
    </row>
    <row r="122" spans="7:9" x14ac:dyDescent="0.2">
      <c r="G122" s="28"/>
      <c r="H122" s="35"/>
      <c r="I122" s="28"/>
    </row>
    <row r="123" spans="7:9" x14ac:dyDescent="0.2">
      <c r="G123" s="28"/>
      <c r="H123" s="35"/>
      <c r="I123" s="28"/>
    </row>
    <row r="124" spans="7:9" x14ac:dyDescent="0.2">
      <c r="G124" s="28"/>
      <c r="H124" s="35"/>
      <c r="I124" s="28"/>
    </row>
    <row r="125" spans="7:9" x14ac:dyDescent="0.2">
      <c r="G125" s="28"/>
      <c r="H125" s="35"/>
      <c r="I125" s="28"/>
    </row>
    <row r="126" spans="7:9" x14ac:dyDescent="0.2">
      <c r="G126" s="28"/>
      <c r="H126" s="35"/>
      <c r="I126" s="28"/>
    </row>
    <row r="127" spans="7:9" x14ac:dyDescent="0.2">
      <c r="G127" s="28"/>
      <c r="H127" s="35"/>
      <c r="I127" s="28"/>
    </row>
    <row r="128" spans="7:9" x14ac:dyDescent="0.2">
      <c r="G128" s="28"/>
      <c r="H128" s="35"/>
      <c r="I128" s="28"/>
    </row>
    <row r="129" spans="7:9" x14ac:dyDescent="0.2">
      <c r="G129" s="28"/>
      <c r="H129" s="35"/>
      <c r="I129" s="28"/>
    </row>
    <row r="130" spans="7:9" x14ac:dyDescent="0.2">
      <c r="G130" s="28"/>
      <c r="H130" s="35"/>
      <c r="I130" s="28"/>
    </row>
    <row r="131" spans="7:9" x14ac:dyDescent="0.2">
      <c r="G131" s="28"/>
      <c r="H131" s="35"/>
      <c r="I131" s="28"/>
    </row>
    <row r="132" spans="7:9" x14ac:dyDescent="0.2">
      <c r="G132" s="28"/>
      <c r="H132" s="35"/>
      <c r="I132" s="28"/>
    </row>
    <row r="133" spans="7:9" x14ac:dyDescent="0.2">
      <c r="G133" s="28"/>
      <c r="H133" s="35"/>
      <c r="I133" s="28"/>
    </row>
    <row r="134" spans="7:9" x14ac:dyDescent="0.2">
      <c r="G134" s="28"/>
      <c r="H134" s="35"/>
      <c r="I134" s="28"/>
    </row>
    <row r="135" spans="7:9" x14ac:dyDescent="0.2">
      <c r="G135" s="28"/>
      <c r="H135" s="35"/>
      <c r="I135" s="28"/>
    </row>
    <row r="136" spans="7:9" x14ac:dyDescent="0.2">
      <c r="G136" s="28"/>
      <c r="H136" s="35"/>
      <c r="I136" s="28"/>
    </row>
    <row r="137" spans="7:9" x14ac:dyDescent="0.2">
      <c r="G137" s="28"/>
      <c r="H137" s="35"/>
      <c r="I137" s="28"/>
    </row>
    <row r="138" spans="7:9" x14ac:dyDescent="0.2">
      <c r="G138" s="28"/>
      <c r="H138" s="35"/>
      <c r="I138" s="28"/>
    </row>
    <row r="139" spans="7:9" x14ac:dyDescent="0.2">
      <c r="G139" s="28"/>
      <c r="H139" s="35"/>
      <c r="I139" s="28"/>
    </row>
    <row r="140" spans="7:9" x14ac:dyDescent="0.2">
      <c r="G140" s="28"/>
      <c r="H140" s="35"/>
      <c r="I140" s="28"/>
    </row>
    <row r="141" spans="7:9" x14ac:dyDescent="0.2">
      <c r="G141" s="28"/>
      <c r="H141" s="35"/>
      <c r="I141" s="28"/>
    </row>
    <row r="142" spans="7:9" x14ac:dyDescent="0.2">
      <c r="G142" s="28"/>
      <c r="H142" s="35"/>
      <c r="I142" s="28"/>
    </row>
    <row r="143" spans="7:9" x14ac:dyDescent="0.2">
      <c r="G143" s="28"/>
      <c r="H143" s="35"/>
      <c r="I143" s="28"/>
    </row>
    <row r="144" spans="7:9" x14ac:dyDescent="0.2">
      <c r="G144" s="28"/>
      <c r="H144" s="35"/>
      <c r="I144" s="28"/>
    </row>
    <row r="145" spans="7:9" x14ac:dyDescent="0.2">
      <c r="G145" s="28"/>
      <c r="H145" s="35"/>
      <c r="I145" s="28"/>
    </row>
    <row r="146" spans="7:9" x14ac:dyDescent="0.2">
      <c r="G146" s="28"/>
      <c r="H146" s="35"/>
      <c r="I146" s="28"/>
    </row>
    <row r="147" spans="7:9" x14ac:dyDescent="0.2">
      <c r="G147" s="28"/>
      <c r="H147" s="35"/>
      <c r="I147" s="28"/>
    </row>
    <row r="148" spans="7:9" x14ac:dyDescent="0.2">
      <c r="G148" s="28"/>
      <c r="H148" s="35"/>
      <c r="I148" s="28"/>
    </row>
    <row r="149" spans="7:9" x14ac:dyDescent="0.2">
      <c r="G149" s="28"/>
      <c r="H149" s="35"/>
      <c r="I149" s="28"/>
    </row>
    <row r="150" spans="7:9" x14ac:dyDescent="0.2">
      <c r="G150" s="28"/>
      <c r="H150" s="35"/>
      <c r="I150" s="28"/>
    </row>
    <row r="151" spans="7:9" x14ac:dyDescent="0.2">
      <c r="G151" s="28"/>
      <c r="H151" s="35"/>
      <c r="I151" s="28"/>
    </row>
    <row r="152" spans="7:9" x14ac:dyDescent="0.2">
      <c r="G152" s="28"/>
      <c r="H152" s="35"/>
      <c r="I152" s="28"/>
    </row>
    <row r="153" spans="7:9" x14ac:dyDescent="0.2">
      <c r="G153" s="28"/>
      <c r="H153" s="35"/>
      <c r="I153" s="28"/>
    </row>
    <row r="154" spans="7:9" x14ac:dyDescent="0.2">
      <c r="G154" s="28"/>
      <c r="H154" s="35"/>
      <c r="I154" s="28"/>
    </row>
    <row r="155" spans="7:9" x14ac:dyDescent="0.2">
      <c r="G155" s="28"/>
      <c r="H155" s="35"/>
      <c r="I155" s="28"/>
    </row>
    <row r="156" spans="7:9" x14ac:dyDescent="0.2">
      <c r="G156" s="28"/>
      <c r="H156" s="35"/>
      <c r="I156" s="28"/>
    </row>
    <row r="157" spans="7:9" x14ac:dyDescent="0.2">
      <c r="G157" s="28"/>
      <c r="H157" s="35"/>
      <c r="I157" s="28"/>
    </row>
    <row r="158" spans="7:9" x14ac:dyDescent="0.2">
      <c r="G158" s="28"/>
      <c r="H158" s="35"/>
      <c r="I158" s="28"/>
    </row>
    <row r="159" spans="7:9" x14ac:dyDescent="0.2">
      <c r="G159" s="28"/>
      <c r="H159" s="35"/>
      <c r="I159" s="28"/>
    </row>
    <row r="160" spans="7:9" x14ac:dyDescent="0.2">
      <c r="G160" s="28"/>
      <c r="H160" s="35"/>
      <c r="I160" s="28"/>
    </row>
    <row r="161" spans="7:9" x14ac:dyDescent="0.2">
      <c r="G161" s="28"/>
      <c r="H161" s="35"/>
      <c r="I161" s="28"/>
    </row>
    <row r="162" spans="7:9" x14ac:dyDescent="0.2">
      <c r="G162" s="28"/>
      <c r="H162" s="35"/>
      <c r="I162" s="28"/>
    </row>
    <row r="163" spans="7:9" x14ac:dyDescent="0.2">
      <c r="G163" s="28"/>
      <c r="H163" s="35"/>
      <c r="I163" s="28"/>
    </row>
    <row r="164" spans="7:9" x14ac:dyDescent="0.2">
      <c r="G164" s="28"/>
      <c r="H164" s="35"/>
      <c r="I164" s="28"/>
    </row>
    <row r="165" spans="7:9" x14ac:dyDescent="0.2">
      <c r="G165" s="28"/>
      <c r="H165" s="35"/>
      <c r="I165" s="28"/>
    </row>
    <row r="166" spans="7:9" x14ac:dyDescent="0.2">
      <c r="G166" s="28"/>
      <c r="H166" s="35"/>
      <c r="I166" s="28"/>
    </row>
    <row r="167" spans="7:9" x14ac:dyDescent="0.2">
      <c r="G167" s="28"/>
      <c r="H167" s="35"/>
      <c r="I167" s="28"/>
    </row>
    <row r="168" spans="7:9" x14ac:dyDescent="0.2">
      <c r="G168" s="28"/>
      <c r="H168" s="35"/>
      <c r="I168" s="28"/>
    </row>
  </sheetData>
  <sortState xmlns:xlrd2="http://schemas.microsoft.com/office/spreadsheetml/2017/richdata2" ref="B5:U21">
    <sortCondition descending="1" ref="H5:H21"/>
    <sortCondition ref="I5:I21"/>
    <sortCondition descending="1" ref="G5:G21"/>
  </sortState>
  <mergeCells count="28">
    <mergeCell ref="H1:H2"/>
    <mergeCell ref="J1:J2"/>
    <mergeCell ref="K1:K2"/>
    <mergeCell ref="L1:L2"/>
    <mergeCell ref="H3:H4"/>
    <mergeCell ref="I1:I2"/>
    <mergeCell ref="I3:I4"/>
    <mergeCell ref="B1:B2"/>
    <mergeCell ref="C1:C2"/>
    <mergeCell ref="D1:D2"/>
    <mergeCell ref="E1:E2"/>
    <mergeCell ref="F1:F4"/>
    <mergeCell ref="S1:S2"/>
    <mergeCell ref="A1:A22"/>
    <mergeCell ref="R1:R2"/>
    <mergeCell ref="T1:T2"/>
    <mergeCell ref="U1:U2"/>
    <mergeCell ref="M1:M2"/>
    <mergeCell ref="N1:N2"/>
    <mergeCell ref="O1:O2"/>
    <mergeCell ref="P1:P2"/>
    <mergeCell ref="Q1:Q2"/>
    <mergeCell ref="G1:G2"/>
    <mergeCell ref="B3:B4"/>
    <mergeCell ref="C3:C4"/>
    <mergeCell ref="D3:D4"/>
    <mergeCell ref="E3:E4"/>
    <mergeCell ref="G3:G4"/>
  </mergeCells>
  <conditionalFormatting sqref="J6:M21 O6:O21">
    <cfRule type="containsText" dxfId="57" priority="6" operator="containsText" text="0">
      <formula>NOT(ISERROR(SEARCH("0",J6)))</formula>
    </cfRule>
  </conditionalFormatting>
  <conditionalFormatting sqref="N6:N21">
    <cfRule type="containsText" dxfId="56" priority="4" operator="containsText" text="0">
      <formula>NOT(ISERROR(SEARCH("0",N6)))</formula>
    </cfRule>
  </conditionalFormatting>
  <conditionalFormatting sqref="P6:U21">
    <cfRule type="containsText" dxfId="55" priority="1" operator="containsText" text="0">
      <formula>NOT(ISERROR(SEARCH("0",P6)))</formula>
    </cfRule>
  </conditionalFormatting>
  <pageMargins left="0.25" right="0.25" top="0.75" bottom="0.75" header="0.3" footer="0.3"/>
  <pageSetup paperSize="8" fitToHeight="0" pageOrder="overThenDown" orientation="landscape" r:id="rId1"/>
  <headerFooter alignWithMargins="0"/>
  <ignoredErrors>
    <ignoredError sqref="G6:U21" emptyCellReferenc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ABE3E-B609-4B9B-9921-C35042A40BD5}">
  <sheetPr>
    <tabColor theme="5" tint="0.39997558519241921"/>
    <pageSetUpPr fitToPage="1"/>
  </sheetPr>
  <dimension ref="A1:Y188"/>
  <sheetViews>
    <sheetView zoomScale="80" zoomScaleNormal="80" zoomScaleSheetLayoutView="90" workbookViewId="0">
      <selection activeCell="F41" sqref="F41"/>
    </sheetView>
  </sheetViews>
  <sheetFormatPr defaultColWidth="26.85546875" defaultRowHeight="12.75" x14ac:dyDescent="0.2"/>
  <cols>
    <col min="1" max="1" width="3.85546875" style="28" bestFit="1" customWidth="1"/>
    <col min="2" max="2" width="16.42578125" style="13" bestFit="1" customWidth="1"/>
    <col min="3" max="3" width="26.28515625" style="13" bestFit="1" customWidth="1"/>
    <col min="4" max="4" width="14.85546875" style="13" bestFit="1" customWidth="1"/>
    <col min="5" max="5" width="10.28515625" style="28" customWidth="1"/>
    <col min="6" max="6" width="4.140625" style="35" bestFit="1" customWidth="1"/>
    <col min="7" max="7" width="9.85546875" style="35" bestFit="1" customWidth="1"/>
    <col min="8" max="8" width="6" style="36" bestFit="1" customWidth="1"/>
    <col min="9" max="9" width="10.28515625" style="32" bestFit="1" customWidth="1"/>
    <col min="10" max="10" width="7.5703125" style="30" customWidth="1"/>
    <col min="11" max="22" width="7.5703125" style="28" customWidth="1"/>
    <col min="23" max="16384" width="26.85546875" style="28"/>
  </cols>
  <sheetData>
    <row r="1" spans="1:22" s="21" customFormat="1" ht="12.75" customHeight="1" x14ac:dyDescent="0.2">
      <c r="A1" s="276" t="s">
        <v>1</v>
      </c>
      <c r="B1" s="280" t="s">
        <v>2</v>
      </c>
      <c r="C1" s="280" t="s">
        <v>3</v>
      </c>
      <c r="D1" s="280" t="s">
        <v>4</v>
      </c>
      <c r="E1" s="280" t="s">
        <v>5</v>
      </c>
      <c r="F1" s="281" t="s">
        <v>6</v>
      </c>
      <c r="G1" s="277" t="s">
        <v>7</v>
      </c>
      <c r="H1" s="280" t="s">
        <v>8</v>
      </c>
      <c r="I1" s="283" t="s">
        <v>1873</v>
      </c>
      <c r="J1" s="275">
        <v>43792</v>
      </c>
      <c r="K1" s="275">
        <v>43904</v>
      </c>
      <c r="L1" s="275">
        <v>44037</v>
      </c>
      <c r="M1" s="275">
        <v>44044</v>
      </c>
      <c r="N1" s="275">
        <v>44065</v>
      </c>
      <c r="O1" s="275">
        <v>44072</v>
      </c>
      <c r="P1" s="275">
        <v>44079</v>
      </c>
      <c r="Q1" s="275">
        <v>44108</v>
      </c>
      <c r="R1" s="275">
        <v>44115</v>
      </c>
      <c r="S1" s="275">
        <v>44121</v>
      </c>
      <c r="T1" s="275">
        <v>44128</v>
      </c>
      <c r="U1" s="275">
        <v>44142</v>
      </c>
      <c r="V1" s="55"/>
    </row>
    <row r="2" spans="1:22" s="21" customFormat="1" ht="12.75" customHeight="1" x14ac:dyDescent="0.2">
      <c r="A2" s="276"/>
      <c r="B2" s="279"/>
      <c r="C2" s="279"/>
      <c r="D2" s="279"/>
      <c r="E2" s="279"/>
      <c r="F2" s="282"/>
      <c r="G2" s="278"/>
      <c r="H2" s="279"/>
      <c r="I2" s="284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55"/>
    </row>
    <row r="3" spans="1:22" s="21" customFormat="1" x14ac:dyDescent="0.2">
      <c r="A3" s="276"/>
      <c r="B3" s="279" t="s">
        <v>10</v>
      </c>
      <c r="C3" s="279" t="s">
        <v>11</v>
      </c>
      <c r="D3" s="279"/>
      <c r="E3" s="279" t="s">
        <v>12</v>
      </c>
      <c r="F3" s="282"/>
      <c r="G3" s="278" t="s">
        <v>13</v>
      </c>
      <c r="H3" s="279" t="s">
        <v>14</v>
      </c>
      <c r="I3" s="284" t="s">
        <v>1871</v>
      </c>
      <c r="J3" s="56" t="s">
        <v>713</v>
      </c>
      <c r="K3" s="56" t="s">
        <v>714</v>
      </c>
      <c r="L3" s="56" t="s">
        <v>715</v>
      </c>
      <c r="M3" s="56" t="s">
        <v>715</v>
      </c>
      <c r="N3" s="56" t="s">
        <v>716</v>
      </c>
      <c r="O3" s="56" t="s">
        <v>717</v>
      </c>
      <c r="P3" s="56" t="s">
        <v>718</v>
      </c>
      <c r="Q3" s="56" t="s">
        <v>719</v>
      </c>
      <c r="R3" s="56" t="s">
        <v>1728</v>
      </c>
      <c r="S3" s="56" t="s">
        <v>1509</v>
      </c>
      <c r="T3" s="56" t="s">
        <v>720</v>
      </c>
      <c r="U3" s="56" t="s">
        <v>1727</v>
      </c>
      <c r="V3" s="55"/>
    </row>
    <row r="4" spans="1:22" s="23" customFormat="1" x14ac:dyDescent="0.2">
      <c r="A4" s="276"/>
      <c r="B4" s="279" t="s">
        <v>10</v>
      </c>
      <c r="C4" s="279"/>
      <c r="D4" s="279"/>
      <c r="E4" s="279" t="s">
        <v>12</v>
      </c>
      <c r="F4" s="282"/>
      <c r="G4" s="278" t="s">
        <v>13</v>
      </c>
      <c r="H4" s="279" t="s">
        <v>14</v>
      </c>
      <c r="I4" s="284"/>
      <c r="J4" s="71" t="s">
        <v>41</v>
      </c>
      <c r="K4" s="71" t="s">
        <v>41</v>
      </c>
      <c r="L4" s="71" t="s">
        <v>41</v>
      </c>
      <c r="M4" s="71" t="s">
        <v>41</v>
      </c>
      <c r="N4" s="71" t="s">
        <v>41</v>
      </c>
      <c r="O4" s="71" t="s">
        <v>41</v>
      </c>
      <c r="P4" s="154" t="s">
        <v>41</v>
      </c>
      <c r="Q4" s="154" t="s">
        <v>41</v>
      </c>
      <c r="R4" s="154" t="s">
        <v>41</v>
      </c>
      <c r="S4" s="154" t="s">
        <v>41</v>
      </c>
      <c r="T4" s="154" t="s">
        <v>41</v>
      </c>
      <c r="U4" s="154" t="s">
        <v>41</v>
      </c>
      <c r="V4" s="55"/>
    </row>
    <row r="5" spans="1:22" s="23" customFormat="1" x14ac:dyDescent="0.2">
      <c r="A5" s="276"/>
      <c r="B5" s="141"/>
      <c r="C5" s="70"/>
      <c r="D5" s="70"/>
      <c r="E5" s="70"/>
      <c r="F5" s="71"/>
      <c r="G5" s="117" t="s">
        <v>13</v>
      </c>
      <c r="H5" s="118" t="s">
        <v>14</v>
      </c>
      <c r="I5" s="119" t="s">
        <v>9</v>
      </c>
      <c r="J5" s="148"/>
      <c r="K5" s="149"/>
      <c r="L5" s="149"/>
      <c r="M5" s="149"/>
      <c r="N5" s="71"/>
      <c r="O5" s="71"/>
      <c r="P5" s="154"/>
      <c r="Q5" s="154"/>
      <c r="R5" s="154"/>
      <c r="S5" s="154"/>
      <c r="T5" s="154"/>
      <c r="U5" s="154"/>
      <c r="V5" s="55"/>
    </row>
    <row r="6" spans="1:22" s="30" customFormat="1" x14ac:dyDescent="0.2">
      <c r="A6" s="276"/>
      <c r="B6" s="233" t="s">
        <v>1227</v>
      </c>
      <c r="C6" s="233" t="s">
        <v>1334</v>
      </c>
      <c r="D6" s="233" t="s">
        <v>1399</v>
      </c>
      <c r="E6" s="234">
        <v>44102</v>
      </c>
      <c r="F6" s="235">
        <v>13</v>
      </c>
      <c r="G6" s="223">
        <f>COUNTIF(J6:X6,"&gt;0")</f>
        <v>3</v>
      </c>
      <c r="H6" s="215">
        <f>SUM(J6:W6)</f>
        <v>21</v>
      </c>
      <c r="I6" s="224">
        <f>RANK(H6,$H$6:$H$10)</f>
        <v>1</v>
      </c>
      <c r="J6" s="217">
        <f>_xlfn.IFNA(VLOOKUP(CONCATENATE($J$4,$B6,$C6),'1KR'!$A$5:$K$150,11,FALSE),0)</f>
        <v>0</v>
      </c>
      <c r="K6" s="217">
        <f>_xlfn.IFNA(VLOOKUP(CONCATENATE($K$4,$B6,$C6),'2Mur'!$A$5:$O$150,15,FALSE),0)</f>
        <v>0</v>
      </c>
      <c r="L6" s="236">
        <f>_xlfn.IFNA(VLOOKUP(CONCATENATE($L$4,$B6,$C6),'3GID'!$A$5:$O$150,15,FALSE),0)</f>
        <v>0</v>
      </c>
      <c r="M6" s="236">
        <f>_xlfn.IFNA(VLOOKUP(CONCATENATE($M$4,$B6,$C6),'4GID'!$A$5:$O$150,15,FALSE),0)</f>
        <v>0</v>
      </c>
      <c r="N6" s="218">
        <f>_xlfn.IFNA(VLOOKUP(CONCATENATE($N$4,$B6,$C6),'5ESP'!$A$5:$O$150,15,FALSE),0)</f>
        <v>0</v>
      </c>
      <c r="O6" s="218">
        <f>_xlfn.IFNA(VLOOKUP(CONCATENATE($M$4,$B6,$C6),'6WAL'!$A$5:$O$150,15,FALSE),0)</f>
        <v>7</v>
      </c>
      <c r="P6" s="218">
        <f>_xlfn.IFNA(VLOOKUP(CONCATENATE($P$4,$B6,$C6),'7ALB'!$A$5:$O$150,15,FALSE),0)</f>
        <v>0</v>
      </c>
      <c r="Q6" s="218">
        <f>_xlfn.IFNA(VLOOKUP(CONCATENATE($Q$4,$B6,$C6),'8BAL'!$A$5:$O$150,15,FALSE),0)</f>
        <v>0</v>
      </c>
      <c r="R6" s="218">
        <f>_xlfn.IFNA(VLOOKUP(CONCATENATE($R$4,$B6,$C6),'9NZ'!$A$5:$O$150,15,FALSE),0)</f>
        <v>0</v>
      </c>
      <c r="S6" s="218">
        <f>_xlfn.IFNA(VLOOKUP(CONCATENATE($S$4,$B6,$C6),'10SR'!$A$5:$O$150,15,FALSE),0)</f>
        <v>0</v>
      </c>
      <c r="T6" s="218">
        <f>_xlfn.IFNA(VLOOKUP(CONCATENATE($T$4,$B6,$C6),'11DRY'!$A$5:$P$150,15,FALSE),0)</f>
        <v>4</v>
      </c>
      <c r="U6" s="218">
        <f>_xlfn.IFNA(VLOOKUP(CONCATENATE($U$4,$B6,$C6),'12SC'!$A$5:$Q$125,15,FALSE),0)</f>
        <v>10</v>
      </c>
      <c r="V6" s="237"/>
    </row>
    <row r="7" spans="1:22" s="30" customFormat="1" x14ac:dyDescent="0.2">
      <c r="A7" s="276"/>
      <c r="B7" s="233" t="s">
        <v>45</v>
      </c>
      <c r="C7" s="233" t="s">
        <v>46</v>
      </c>
      <c r="D7" s="233" t="s">
        <v>1400</v>
      </c>
      <c r="E7" s="234">
        <v>43844</v>
      </c>
      <c r="F7" s="235">
        <v>14</v>
      </c>
      <c r="G7" s="223">
        <f>COUNTIF(J7:X7,"&gt;0")</f>
        <v>3</v>
      </c>
      <c r="H7" s="215">
        <f>SUM(J7:W7)</f>
        <v>17</v>
      </c>
      <c r="I7" s="224">
        <f t="shared" ref="I7:I9" si="0">RANK(H7,$H$6:$H$10)</f>
        <v>2</v>
      </c>
      <c r="J7" s="217">
        <f>_xlfn.IFNA(VLOOKUP(CONCATENATE($J$4,$B7,$C7),'1KR'!$A$5:$K$150,11,FALSE),0)</f>
        <v>0</v>
      </c>
      <c r="K7" s="217">
        <f>_xlfn.IFNA(VLOOKUP(CONCATENATE($K$4,$B7,$C7),'2Mur'!$A$5:$O$150,15,FALSE),0)</f>
        <v>5</v>
      </c>
      <c r="L7" s="218">
        <f>_xlfn.IFNA(VLOOKUP(CONCATENATE($L$4,$B7,$C7),'3GID'!$A$5:$O$150,15,FALSE),0)</f>
        <v>0</v>
      </c>
      <c r="M7" s="218">
        <f>_xlfn.IFNA(VLOOKUP(CONCATENATE($M$4,$B7,$C7),'4GID'!$A$5:$O$150,15,FALSE),0)</f>
        <v>6</v>
      </c>
      <c r="N7" s="218">
        <f>_xlfn.IFNA(VLOOKUP(CONCATENATE($N$4,$B7,$C7),'5ESP'!$A$5:$O$150,15,FALSE),0)</f>
        <v>0</v>
      </c>
      <c r="O7" s="218">
        <f>_xlfn.IFNA(VLOOKUP(CONCATENATE($M$4,$B7,$C7),'6WAL'!$A$5:$O$150,15,FALSE),0)</f>
        <v>0</v>
      </c>
      <c r="P7" s="218">
        <f>_xlfn.IFNA(VLOOKUP(CONCATENATE($P$4,$B7,$C7),'7ALB'!$A$5:$O$150,15,FALSE),0)</f>
        <v>0</v>
      </c>
      <c r="Q7" s="218">
        <f>_xlfn.IFNA(VLOOKUP(CONCATENATE($Q$4,$B7,$C7),'8BAL'!$A$5:$O$150,15,FALSE),0)</f>
        <v>0</v>
      </c>
      <c r="R7" s="218">
        <f>_xlfn.IFNA(VLOOKUP(CONCATENATE($R$4,$B7,$C7),'9NZ'!$A$5:$O$150,15,FALSE),0)</f>
        <v>0</v>
      </c>
      <c r="S7" s="218">
        <f>_xlfn.IFNA(VLOOKUP(CONCATENATE($S$4,$B7,$C7),'10SR'!$A$5:$O$150,15,FALSE),0)</f>
        <v>0</v>
      </c>
      <c r="T7" s="218">
        <f>_xlfn.IFNA(VLOOKUP(CONCATENATE($T$4,$B7,$C7),'11DRY'!$A$5:$P$150,15,FALSE),0)</f>
        <v>0</v>
      </c>
      <c r="U7" s="218">
        <f>_xlfn.IFNA(VLOOKUP(CONCATENATE($U$4,$B7,$C7),'12SC'!$A$5:$Q$125,15,FALSE),0)</f>
        <v>6</v>
      </c>
      <c r="V7" s="237"/>
    </row>
    <row r="8" spans="1:22" s="30" customFormat="1" x14ac:dyDescent="0.2">
      <c r="A8" s="276"/>
      <c r="B8" s="233" t="s">
        <v>120</v>
      </c>
      <c r="C8" s="233" t="s">
        <v>1598</v>
      </c>
      <c r="D8" s="233" t="s">
        <v>1404</v>
      </c>
      <c r="E8" s="234">
        <v>44123</v>
      </c>
      <c r="F8" s="235">
        <v>13</v>
      </c>
      <c r="G8" s="223">
        <f>COUNTIF(J8:X8,"&gt;0")</f>
        <v>3</v>
      </c>
      <c r="H8" s="215">
        <f>SUM(J8:W8)</f>
        <v>16</v>
      </c>
      <c r="I8" s="224">
        <f t="shared" si="0"/>
        <v>3</v>
      </c>
      <c r="J8" s="217">
        <f>_xlfn.IFNA(VLOOKUP(CONCATENATE($J$4,$B8,$C8),'1KR'!$A$5:$K$150,11,FALSE),0)</f>
        <v>0</v>
      </c>
      <c r="K8" s="217">
        <f>_xlfn.IFNA(VLOOKUP(CONCATENATE($K$4,$B8,$C8),'2Mur'!$A$5:$O$150,15,FALSE),0)</f>
        <v>0</v>
      </c>
      <c r="L8" s="218">
        <f>_xlfn.IFNA(VLOOKUP(CONCATENATE($L$4,$B8,$C8),'3GID'!$A$5:$O$150,15,FALSE),0)</f>
        <v>0</v>
      </c>
      <c r="M8" s="218">
        <f>_xlfn.IFNA(VLOOKUP(CONCATENATE($M$4,$B8,$C8),'4GID'!$A$5:$O$150,15,FALSE),0)</f>
        <v>0</v>
      </c>
      <c r="N8" s="218">
        <f>_xlfn.IFNA(VLOOKUP(CONCATENATE($N$4,$B8,$C8),'5ESP'!$A$5:$O$150,15,FALSE),0)</f>
        <v>0</v>
      </c>
      <c r="O8" s="218">
        <f>_xlfn.IFNA(VLOOKUP(CONCATENATE($M$4,$B8,$C8),'6WAL'!$A$5:$O$150,15,FALSE),0)</f>
        <v>0</v>
      </c>
      <c r="P8" s="218">
        <f>_xlfn.IFNA(VLOOKUP(CONCATENATE($P$4,$B8,$C8),'7ALB'!$A$5:$O$150,15,FALSE),0)</f>
        <v>0</v>
      </c>
      <c r="Q8" s="218">
        <f>_xlfn.IFNA(VLOOKUP(CONCATENATE($Q$4,$B8,$C8),'8BAL'!$A$5:$O$150,15,FALSE),0)</f>
        <v>0</v>
      </c>
      <c r="R8" s="218">
        <f>_xlfn.IFNA(VLOOKUP(CONCATENATE($R$4,$B8,$C8),'9NZ'!$A$5:$O$150,15,FALSE),0)</f>
        <v>7</v>
      </c>
      <c r="S8" s="218">
        <f>_xlfn.IFNA(VLOOKUP(CONCATENATE($S$4,$B8,$C8),'10SR'!$A$5:$O$150,15,FALSE),0)</f>
        <v>0</v>
      </c>
      <c r="T8" s="218">
        <f>_xlfn.IFNA(VLOOKUP(CONCATENATE($T$4,$B8,$C8),'11DRY'!$A$5:$P$150,15,FALSE),0)</f>
        <v>5</v>
      </c>
      <c r="U8" s="218">
        <f>_xlfn.IFNA(VLOOKUP(CONCATENATE($U$4,$B8,$C8),'12SC'!$A$5:$Q$125,15,FALSE),0)</f>
        <v>4</v>
      </c>
      <c r="V8" s="237"/>
    </row>
    <row r="9" spans="1:22" s="30" customFormat="1" x14ac:dyDescent="0.2">
      <c r="A9" s="276"/>
      <c r="B9" s="233" t="s">
        <v>49</v>
      </c>
      <c r="C9" s="233" t="s">
        <v>50</v>
      </c>
      <c r="D9" s="233" t="s">
        <v>1414</v>
      </c>
      <c r="E9" s="234">
        <v>43880</v>
      </c>
      <c r="F9" s="235">
        <v>23</v>
      </c>
      <c r="G9" s="223">
        <f>COUNTIF(J9:X9,"&gt;0")</f>
        <v>3</v>
      </c>
      <c r="H9" s="215">
        <f>SUM(J9:W9)</f>
        <v>7</v>
      </c>
      <c r="I9" s="224">
        <f t="shared" si="0"/>
        <v>4</v>
      </c>
      <c r="J9" s="217">
        <f>_xlfn.IFNA(VLOOKUP(CONCATENATE($J$4,$B9,$C9),'1KR'!$A$5:$K$150,11,FALSE),0)</f>
        <v>0</v>
      </c>
      <c r="K9" s="217">
        <f>_xlfn.IFNA(VLOOKUP(CONCATENATE($K$4,$B9,$C9),'2Mur'!$A$5:$O$150,15,FALSE),0)</f>
        <v>0</v>
      </c>
      <c r="L9" s="218">
        <f>_xlfn.IFNA(VLOOKUP(CONCATENATE($L$4,$B9,$C9),'3GID'!$A$5:$O$150,15,FALSE),0)</f>
        <v>0</v>
      </c>
      <c r="M9" s="218">
        <f>_xlfn.IFNA(VLOOKUP(CONCATENATE($M$4,$B9,$C9),'4GID'!$A$5:$O$150,15,FALSE),0)</f>
        <v>0</v>
      </c>
      <c r="N9" s="218">
        <f>_xlfn.IFNA(VLOOKUP(CONCATENATE($N$4,$B9,$C9),'5ESP'!$A$5:$O$150,15,FALSE),0)</f>
        <v>0</v>
      </c>
      <c r="O9" s="218">
        <f>_xlfn.IFNA(VLOOKUP(CONCATENATE($M$4,$B9,$C9),'6WAL'!$A$5:$O$150,15,FALSE),0)</f>
        <v>2</v>
      </c>
      <c r="P9" s="218">
        <f>_xlfn.IFNA(VLOOKUP(CONCATENATE($P$4,$B9,$C9),'7ALB'!$A$5:$O$150,15,FALSE),0)</f>
        <v>0</v>
      </c>
      <c r="Q9" s="218">
        <f>_xlfn.IFNA(VLOOKUP(CONCATENATE($Q$4,$B9,$C9),'8BAL'!$A$5:$O$150,15,FALSE),0)</f>
        <v>0</v>
      </c>
      <c r="R9" s="218">
        <f>_xlfn.IFNA(VLOOKUP(CONCATENATE($R$4,$B9,$C9),'9NZ'!$A$5:$O$150,15,FALSE),0)</f>
        <v>0</v>
      </c>
      <c r="S9" s="218">
        <f>_xlfn.IFNA(VLOOKUP(CONCATENATE($S$4,$B9,$C9),'10SR'!$A$5:$O$150,15,FALSE),0)</f>
        <v>0</v>
      </c>
      <c r="T9" s="218">
        <f>_xlfn.IFNA(VLOOKUP(CONCATENATE($T$4,$B9,$C9),'11DRY'!$A$5:$P$150,15,FALSE),0)</f>
        <v>3</v>
      </c>
      <c r="U9" s="218">
        <f>_xlfn.IFNA(VLOOKUP(CONCATENATE($U$4,$B9,$C9),'12SC'!$A$5:$Q$125,15,FALSE),0)</f>
        <v>2</v>
      </c>
      <c r="V9" s="237"/>
    </row>
    <row r="10" spans="1:22" s="30" customFormat="1" x14ac:dyDescent="0.2">
      <c r="A10" s="276"/>
      <c r="B10" s="233" t="s">
        <v>69</v>
      </c>
      <c r="C10" s="233" t="s">
        <v>70</v>
      </c>
      <c r="D10" s="233" t="s">
        <v>1411</v>
      </c>
      <c r="E10" s="234">
        <v>43898</v>
      </c>
      <c r="F10" s="235">
        <v>16</v>
      </c>
      <c r="G10" s="223">
        <f>COUNTIF(J10:X10,"&gt;0")</f>
        <v>2</v>
      </c>
      <c r="H10" s="215">
        <f>SUM(J10:W10)</f>
        <v>7</v>
      </c>
      <c r="I10" s="224">
        <v>5</v>
      </c>
      <c r="J10" s="217">
        <f>_xlfn.IFNA(VLOOKUP(CONCATENATE($J$4,$B10,$C10),'1KR'!$A$5:$K$150,11,FALSE),0)</f>
        <v>0</v>
      </c>
      <c r="K10" s="217">
        <f>_xlfn.IFNA(VLOOKUP(CONCATENATE($K$4,$B10,$C10),'2Mur'!$A$5:$O$150,15,FALSE),0)</f>
        <v>0</v>
      </c>
      <c r="L10" s="218">
        <f>_xlfn.IFNA(VLOOKUP(CONCATENATE($L$4,$B10,$C10),'3GID'!$A$5:$O$150,15,FALSE),0)</f>
        <v>0</v>
      </c>
      <c r="M10" s="218">
        <f>_xlfn.IFNA(VLOOKUP(CONCATENATE($M$4,$B10,$C10),'4GID'!$A$5:$O$150,15,FALSE),0)</f>
        <v>3</v>
      </c>
      <c r="N10" s="218">
        <f>_xlfn.IFNA(VLOOKUP(CONCATENATE($N$4,$B10,$C10),'5ESP'!$A$5:$O$150,15,FALSE),0)</f>
        <v>0</v>
      </c>
      <c r="O10" s="218">
        <f>_xlfn.IFNA(VLOOKUP(CONCATENATE($M$4,$B10,$C10),'6WAL'!$A$5:$O$150,15,FALSE),0)</f>
        <v>0</v>
      </c>
      <c r="P10" s="218">
        <f>_xlfn.IFNA(VLOOKUP(CONCATENATE($P$4,$B10,$C10),'7ALB'!$A$5:$O$150,15,FALSE),0)</f>
        <v>0</v>
      </c>
      <c r="Q10" s="218">
        <f>_xlfn.IFNA(VLOOKUP(CONCATENATE($Q$4,$B10,$C10),'8BAL'!$A$5:$O$150,15,FALSE),0)</f>
        <v>0</v>
      </c>
      <c r="R10" s="218">
        <f>_xlfn.IFNA(VLOOKUP(CONCATENATE($R$4,$B10,$C10),'9NZ'!$A$5:$O$150,15,FALSE),0)</f>
        <v>0</v>
      </c>
      <c r="S10" s="218">
        <f>_xlfn.IFNA(VLOOKUP(CONCATENATE($S$4,$B10,$C10),'10SR'!$A$5:$O$150,15,FALSE),0)</f>
        <v>0</v>
      </c>
      <c r="T10" s="218">
        <f>_xlfn.IFNA(VLOOKUP(CONCATENATE($T$4,$B10,$C10),'11DRY'!$A$5:$P$150,15,FALSE),0)</f>
        <v>0</v>
      </c>
      <c r="U10" s="218">
        <f>_xlfn.IFNA(VLOOKUP(CONCATENATE($U$4,$B10,$C10),'12SC'!$A$5:$Q$125,15,FALSE),0)</f>
        <v>4</v>
      </c>
      <c r="V10" s="237"/>
    </row>
    <row r="11" spans="1:22" x14ac:dyDescent="0.2">
      <c r="A11" s="276"/>
      <c r="B11" s="172"/>
      <c r="C11" s="172"/>
      <c r="D11" s="172"/>
      <c r="E11" s="173"/>
      <c r="F11" s="174"/>
      <c r="G11" s="175"/>
      <c r="H11" s="176"/>
      <c r="I11" s="177"/>
      <c r="J11" s="178"/>
      <c r="K11" s="178"/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55"/>
    </row>
    <row r="12" spans="1:22" x14ac:dyDescent="0.2">
      <c r="A12" s="276"/>
      <c r="B12" s="57" t="s">
        <v>242</v>
      </c>
      <c r="C12" s="57" t="s">
        <v>243</v>
      </c>
      <c r="D12" s="57" t="s">
        <v>1424</v>
      </c>
      <c r="E12" s="58">
        <v>44123</v>
      </c>
      <c r="F12" s="59">
        <v>12</v>
      </c>
      <c r="G12" s="93">
        <f t="shared" ref="G12:G30" si="1">COUNTIF(J12:X12,"&gt;0")</f>
        <v>1</v>
      </c>
      <c r="H12" s="25">
        <f t="shared" ref="H12:H30" si="2">SUM(J12:W12)</f>
        <v>14</v>
      </c>
      <c r="I12" s="94"/>
      <c r="J12" s="63">
        <f>_xlfn.IFNA(VLOOKUP(CONCATENATE($J$4,$B12,$C12),'1KR'!$A$5:$K$150,11,FALSE),0)</f>
        <v>0</v>
      </c>
      <c r="K12" s="63">
        <f>_xlfn.IFNA(VLOOKUP(CONCATENATE($K$4,$B12,$C12),'2Mur'!$A$5:$O$150,15,FALSE),0)</f>
        <v>0</v>
      </c>
      <c r="L12" s="80">
        <f>_xlfn.IFNA(VLOOKUP(CONCATENATE($L$4,$B12,$C12),'3GID'!$A$5:$O$150,15,FALSE),0)</f>
        <v>0</v>
      </c>
      <c r="M12" s="80">
        <f>_xlfn.IFNA(VLOOKUP(CONCATENATE($M$4,$B12,$C12),'4GID'!$A$5:$O$150,15,FALSE),0)</f>
        <v>0</v>
      </c>
      <c r="N12" s="80">
        <f>_xlfn.IFNA(VLOOKUP(CONCATENATE($N$4,$B12,$C12),'5ESP'!$A$5:$O$150,15,FALSE),0)</f>
        <v>0</v>
      </c>
      <c r="O12" s="80">
        <f>_xlfn.IFNA(VLOOKUP(CONCATENATE($M$4,$B12,$C12),'6WAL'!$A$5:$O$150,15,FALSE),0)</f>
        <v>0</v>
      </c>
      <c r="P12" s="80">
        <f>_xlfn.IFNA(VLOOKUP(CONCATENATE($P$4,$B12,$C12),'7ALB'!$A$5:$O$150,15,FALSE),0)</f>
        <v>0</v>
      </c>
      <c r="Q12" s="80">
        <f>_xlfn.IFNA(VLOOKUP(CONCATENATE($Q$4,$B12,$C12),'8BAL'!$A$5:$O$150,15,FALSE),0)</f>
        <v>0</v>
      </c>
      <c r="R12" s="80">
        <f>_xlfn.IFNA(VLOOKUP(CONCATENATE($R$4,$B12,$C12),'9NZ'!$A$5:$O$150,15,FALSE),0)</f>
        <v>0</v>
      </c>
      <c r="S12" s="80">
        <f>_xlfn.IFNA(VLOOKUP(CONCATENATE($S$4,$B12,$C12),'10SR'!$A$5:$O$150,15,FALSE),0)</f>
        <v>0</v>
      </c>
      <c r="T12" s="80">
        <f>_xlfn.IFNA(VLOOKUP(CONCATENATE($T$4,$B12,$C12),'11DRY'!$A$5:$P$150,15,FALSE),0)</f>
        <v>0</v>
      </c>
      <c r="U12" s="80">
        <f>_xlfn.IFNA(VLOOKUP(CONCATENATE($U$4,$B12,$C12),'12SC'!$A$5:$Q$125,15,FALSE),0)</f>
        <v>14</v>
      </c>
      <c r="V12" s="55"/>
    </row>
    <row r="13" spans="1:22" x14ac:dyDescent="0.2">
      <c r="A13" s="276"/>
      <c r="B13" s="57" t="s">
        <v>16</v>
      </c>
      <c r="C13" s="57" t="s">
        <v>42</v>
      </c>
      <c r="D13" s="57" t="s">
        <v>1399</v>
      </c>
      <c r="E13" s="58">
        <v>43897</v>
      </c>
      <c r="F13" s="59">
        <v>15</v>
      </c>
      <c r="G13" s="93">
        <f t="shared" si="1"/>
        <v>1</v>
      </c>
      <c r="H13" s="25">
        <f t="shared" si="2"/>
        <v>7</v>
      </c>
      <c r="I13" s="94"/>
      <c r="J13" s="63">
        <f>_xlfn.IFNA(VLOOKUP(CONCATENATE($J$4,$B13,$C13),'1KR'!$A$5:$K$150,11,FALSE),0)</f>
        <v>0</v>
      </c>
      <c r="K13" s="63">
        <f>_xlfn.IFNA(VLOOKUP(CONCATENATE($K$4,$B13,$C13),'2Mur'!$A$5:$O$150,15,FALSE),0)</f>
        <v>7</v>
      </c>
      <c r="L13" s="80">
        <f>_xlfn.IFNA(VLOOKUP(CONCATENATE($L$4,$B13,$C13),'3GID'!$A$5:$O$150,15,FALSE),0)</f>
        <v>0</v>
      </c>
      <c r="M13" s="80">
        <f>_xlfn.IFNA(VLOOKUP(CONCATENATE($M$4,$B13,$C13),'4GID'!$A$5:$O$150,15,FALSE),0)</f>
        <v>0</v>
      </c>
      <c r="N13" s="80">
        <f>_xlfn.IFNA(VLOOKUP(CONCATENATE($N$4,$B13,$C13),'5ESP'!$A$5:$O$150,15,FALSE),0)</f>
        <v>0</v>
      </c>
      <c r="O13" s="80">
        <f>_xlfn.IFNA(VLOOKUP(CONCATENATE($M$4,$B13,$C13),'6WAL'!$A$5:$O$150,15,FALSE),0)</f>
        <v>0</v>
      </c>
      <c r="P13" s="80">
        <f>_xlfn.IFNA(VLOOKUP(CONCATENATE($P$4,$B13,$C13),'7ALB'!$A$5:$O$150,15,FALSE),0)</f>
        <v>0</v>
      </c>
      <c r="Q13" s="80">
        <f>_xlfn.IFNA(VLOOKUP(CONCATENATE($Q$4,$B13,$C13),'8BAL'!$A$5:$O$150,15,FALSE),0)</f>
        <v>0</v>
      </c>
      <c r="R13" s="80">
        <f>_xlfn.IFNA(VLOOKUP(CONCATENATE($R$4,$B13,$C13),'9NZ'!$A$5:$O$150,15,FALSE),0)</f>
        <v>0</v>
      </c>
      <c r="S13" s="80">
        <f>_xlfn.IFNA(VLOOKUP(CONCATENATE($S$4,$B13,$C13),'10SR'!$A$5:$O$150,15,FALSE),0)</f>
        <v>0</v>
      </c>
      <c r="T13" s="80">
        <f>_xlfn.IFNA(VLOOKUP(CONCATENATE($T$4,$B13,$C13),'11DRY'!$A$5:$P$150,15,FALSE),0)</f>
        <v>0</v>
      </c>
      <c r="U13" s="80">
        <f>_xlfn.IFNA(VLOOKUP(CONCATENATE($U$4,$B13,$C13),'12SC'!$A$5:$Q$125,15,FALSE),0)</f>
        <v>0</v>
      </c>
      <c r="V13" s="55"/>
    </row>
    <row r="14" spans="1:22" x14ac:dyDescent="0.2">
      <c r="A14" s="276"/>
      <c r="B14" s="57" t="s">
        <v>43</v>
      </c>
      <c r="C14" s="57" t="s">
        <v>44</v>
      </c>
      <c r="D14" s="57" t="s">
        <v>1421</v>
      </c>
      <c r="E14" s="58">
        <v>43859</v>
      </c>
      <c r="F14" s="59">
        <v>21</v>
      </c>
      <c r="G14" s="93">
        <f t="shared" si="1"/>
        <v>1</v>
      </c>
      <c r="H14" s="25">
        <f t="shared" si="2"/>
        <v>6</v>
      </c>
      <c r="I14" s="94"/>
      <c r="J14" s="63">
        <f>_xlfn.IFNA(VLOOKUP(CONCATENATE($J$4,$B14,$C14),'1KR'!$A$5:$K$150,11,FALSE),0)</f>
        <v>0</v>
      </c>
      <c r="K14" s="63">
        <f>_xlfn.IFNA(VLOOKUP(CONCATENATE($K$4,$B14,$C14),'2Mur'!$A$5:$O$150,15,FALSE),0)</f>
        <v>6</v>
      </c>
      <c r="L14" s="80">
        <f>_xlfn.IFNA(VLOOKUP(CONCATENATE($L$4,$B14,$C14),'3GID'!$A$5:$O$150,15,FALSE),0)</f>
        <v>0</v>
      </c>
      <c r="M14" s="80">
        <f>_xlfn.IFNA(VLOOKUP(CONCATENATE($M$4,$B14,$C14),'4GID'!$A$5:$O$150,15,FALSE),0)</f>
        <v>0</v>
      </c>
      <c r="N14" s="80">
        <f>_xlfn.IFNA(VLOOKUP(CONCATENATE($N$4,$B14,$C14),'5ESP'!$A$5:$O$150,15,FALSE),0)</f>
        <v>0</v>
      </c>
      <c r="O14" s="80">
        <f>_xlfn.IFNA(VLOOKUP(CONCATENATE($M$4,$B14,$C14),'6WAL'!$A$5:$O$150,15,FALSE),0)</f>
        <v>0</v>
      </c>
      <c r="P14" s="80">
        <f>_xlfn.IFNA(VLOOKUP(CONCATENATE($P$4,$B14,$C14),'7ALB'!$A$5:$O$150,15,FALSE),0)</f>
        <v>0</v>
      </c>
      <c r="Q14" s="80">
        <f>_xlfn.IFNA(VLOOKUP(CONCATENATE($Q$4,$B14,$C14),'8BAL'!$A$5:$O$150,15,FALSE),0)</f>
        <v>0</v>
      </c>
      <c r="R14" s="80">
        <f>_xlfn.IFNA(VLOOKUP(CONCATENATE($R$4,$B14,$C14),'9NZ'!$A$5:$O$150,15,FALSE),0)</f>
        <v>0</v>
      </c>
      <c r="S14" s="80">
        <f>_xlfn.IFNA(VLOOKUP(CONCATENATE($S$4,$B14,$C14),'10SR'!$A$5:$O$150,15,FALSE),0)</f>
        <v>0</v>
      </c>
      <c r="T14" s="80">
        <f>_xlfn.IFNA(VLOOKUP(CONCATENATE($T$4,$B14,$C14),'11DRY'!$A$5:$P$150,15,FALSE),0)</f>
        <v>0</v>
      </c>
      <c r="U14" s="80">
        <f>_xlfn.IFNA(VLOOKUP(CONCATENATE($U$4,$B14,$C14),'12SC'!$A$5:$Q$125,15,FALSE),0)</f>
        <v>0</v>
      </c>
      <c r="V14" s="55"/>
    </row>
    <row r="15" spans="1:22" x14ac:dyDescent="0.2">
      <c r="A15" s="276"/>
      <c r="B15" s="57" t="s">
        <v>61</v>
      </c>
      <c r="C15" s="57" t="s">
        <v>62</v>
      </c>
      <c r="D15" s="57" t="s">
        <v>1410</v>
      </c>
      <c r="E15" s="58">
        <v>43870</v>
      </c>
      <c r="F15" s="59">
        <v>16</v>
      </c>
      <c r="G15" s="93">
        <f t="shared" si="1"/>
        <v>1</v>
      </c>
      <c r="H15" s="25">
        <f t="shared" si="2"/>
        <v>6</v>
      </c>
      <c r="I15" s="94"/>
      <c r="J15" s="63">
        <f>_xlfn.IFNA(VLOOKUP(CONCATENATE($J$4,$B15,$C15),'1KR'!$A$5:$K$150,11,FALSE),0)</f>
        <v>0</v>
      </c>
      <c r="K15" s="63">
        <f>_xlfn.IFNA(VLOOKUP(CONCATENATE($K$4,$B15,$C15),'2Mur'!$A$5:$O$150,15,FALSE),0)</f>
        <v>0</v>
      </c>
      <c r="L15" s="80">
        <f>_xlfn.IFNA(VLOOKUP(CONCATENATE($L$4,$B15,$C15),'3GID'!$A$5:$O$150,15,FALSE),0)</f>
        <v>0</v>
      </c>
      <c r="M15" s="80">
        <f>_xlfn.IFNA(VLOOKUP(CONCATENATE($M$4,$B15,$C15),'4GID'!$A$5:$O$150,15,FALSE),0)</f>
        <v>0</v>
      </c>
      <c r="N15" s="80">
        <f>_xlfn.IFNA(VLOOKUP(CONCATENATE($N$4,$B15,$C15),'5ESP'!$A$5:$O$150,15,FALSE),0)</f>
        <v>6</v>
      </c>
      <c r="O15" s="80">
        <f>_xlfn.IFNA(VLOOKUP(CONCATENATE($M$4,$B15,$C15),'6WAL'!$A$5:$O$150,15,FALSE),0)</f>
        <v>0</v>
      </c>
      <c r="P15" s="80">
        <f>_xlfn.IFNA(VLOOKUP(CONCATENATE($P$4,$B15,$C15),'7ALB'!$A$5:$O$150,15,FALSE),0)</f>
        <v>0</v>
      </c>
      <c r="Q15" s="80">
        <f>_xlfn.IFNA(VLOOKUP(CONCATENATE($Q$4,$B15,$C15),'8BAL'!$A$5:$O$150,15,FALSE),0)</f>
        <v>0</v>
      </c>
      <c r="R15" s="80">
        <f>_xlfn.IFNA(VLOOKUP(CONCATENATE($R$4,$B15,$C15),'9NZ'!$A$5:$O$150,15,FALSE),0)</f>
        <v>0</v>
      </c>
      <c r="S15" s="80">
        <f>_xlfn.IFNA(VLOOKUP(CONCATENATE($S$4,$B15,$C15),'10SR'!$A$5:$O$150,15,FALSE),0)</f>
        <v>0</v>
      </c>
      <c r="T15" s="80">
        <f>_xlfn.IFNA(VLOOKUP(CONCATENATE($T$4,$B15,$C15),'11DRY'!$A$5:$P$150,15,FALSE),0)</f>
        <v>0</v>
      </c>
      <c r="U15" s="80">
        <f>_xlfn.IFNA(VLOOKUP(CONCATENATE($U$4,$B15,$C15),'12SC'!$A$5:$Q$125,15,FALSE),0)</f>
        <v>0</v>
      </c>
      <c r="V15" s="55"/>
    </row>
    <row r="16" spans="1:22" x14ac:dyDescent="0.2">
      <c r="A16" s="276"/>
      <c r="B16" s="57" t="s">
        <v>47</v>
      </c>
      <c r="C16" s="57" t="s">
        <v>48</v>
      </c>
      <c r="D16" s="57" t="s">
        <v>1412</v>
      </c>
      <c r="E16" s="58">
        <v>43882</v>
      </c>
      <c r="F16" s="59">
        <v>15</v>
      </c>
      <c r="G16" s="93">
        <f t="shared" si="1"/>
        <v>1</v>
      </c>
      <c r="H16" s="25">
        <f t="shared" si="2"/>
        <v>6</v>
      </c>
      <c r="I16" s="94"/>
      <c r="J16" s="63">
        <f>_xlfn.IFNA(VLOOKUP(CONCATENATE($J$4,$B16,$C16),'1KR'!$A$5:$K$150,11,FALSE),0)</f>
        <v>0</v>
      </c>
      <c r="K16" s="63">
        <f>_xlfn.IFNA(VLOOKUP(CONCATENATE($K$4,$B16,$C16),'2Mur'!$A$5:$O$150,15,FALSE),0)</f>
        <v>0</v>
      </c>
      <c r="L16" s="80">
        <f>_xlfn.IFNA(VLOOKUP(CONCATENATE($L$4,$B16,$C16),'3GID'!$A$5:$O$150,15,FALSE),0)</f>
        <v>0</v>
      </c>
      <c r="M16" s="80">
        <f>_xlfn.IFNA(VLOOKUP(CONCATENATE($M$4,$B16,$C16),'4GID'!$A$5:$O$150,15,FALSE),0)</f>
        <v>0</v>
      </c>
      <c r="N16" s="80">
        <f>_xlfn.IFNA(VLOOKUP(CONCATENATE($N$4,$B16,$C16),'5ESP'!$A$5:$O$150,15,FALSE),0)</f>
        <v>0</v>
      </c>
      <c r="O16" s="80">
        <f>_xlfn.IFNA(VLOOKUP(CONCATENATE($M$4,$B16,$C16),'6WAL'!$A$5:$O$150,15,FALSE),0)</f>
        <v>0</v>
      </c>
      <c r="P16" s="80">
        <f>_xlfn.IFNA(VLOOKUP(CONCATENATE($P$4,$B16,$C16),'7ALB'!$A$5:$O$150,15,FALSE),0)</f>
        <v>0</v>
      </c>
      <c r="Q16" s="80">
        <f>_xlfn.IFNA(VLOOKUP(CONCATENATE($Q$4,$B16,$C16),'8BAL'!$A$5:$O$150,15,FALSE),0)</f>
        <v>0</v>
      </c>
      <c r="R16" s="80">
        <f>_xlfn.IFNA(VLOOKUP(CONCATENATE($R$4,$B16,$C16),'9NZ'!$A$5:$O$150,15,FALSE),0)</f>
        <v>0</v>
      </c>
      <c r="S16" s="80">
        <f>_xlfn.IFNA(VLOOKUP(CONCATENATE($S$4,$B16,$C16),'10SR'!$A$5:$O$150,15,FALSE),0)</f>
        <v>0</v>
      </c>
      <c r="T16" s="80">
        <f>_xlfn.IFNA(VLOOKUP(CONCATENATE($T$4,$B16,$C16),'11DRY'!$A$5:$P$150,15,FALSE),0)</f>
        <v>6</v>
      </c>
      <c r="U16" s="80">
        <f>_xlfn.IFNA(VLOOKUP(CONCATENATE($U$4,$B16,$C16),'12SC'!$A$5:$Q$125,15,FALSE),0)</f>
        <v>0</v>
      </c>
      <c r="V16" s="55"/>
    </row>
    <row r="17" spans="1:25" x14ac:dyDescent="0.2">
      <c r="A17" s="276"/>
      <c r="B17" s="57" t="s">
        <v>36</v>
      </c>
      <c r="C17" s="57" t="s">
        <v>1335</v>
      </c>
      <c r="D17" s="57" t="s">
        <v>1400</v>
      </c>
      <c r="E17" s="58">
        <v>44025</v>
      </c>
      <c r="F17" s="59">
        <v>16</v>
      </c>
      <c r="G17" s="93">
        <f t="shared" si="1"/>
        <v>1</v>
      </c>
      <c r="H17" s="25">
        <f t="shared" si="2"/>
        <v>6</v>
      </c>
      <c r="I17" s="94"/>
      <c r="J17" s="63">
        <f>_xlfn.IFNA(VLOOKUP(CONCATENATE($J$4,$B17,$C17),'1KR'!$A$5:$K$150,11,FALSE),0)</f>
        <v>0</v>
      </c>
      <c r="K17" s="63">
        <f>_xlfn.IFNA(VLOOKUP(CONCATENATE($K$4,$B17,$C17),'2Mur'!$A$5:$O$150,15,FALSE),0)</f>
        <v>0</v>
      </c>
      <c r="L17" s="80">
        <f>_xlfn.IFNA(VLOOKUP(CONCATENATE($L$4,$B17,$C17),'3GID'!$A$5:$O$150,15,FALSE),0)</f>
        <v>0</v>
      </c>
      <c r="M17" s="80">
        <f>_xlfn.IFNA(VLOOKUP(CONCATENATE($M$4,$B17,$C17),'4GID'!$A$5:$O$150,15,FALSE),0)</f>
        <v>0</v>
      </c>
      <c r="N17" s="80">
        <f>_xlfn.IFNA(VLOOKUP(CONCATENATE($N$4,$B17,$C17),'5ESP'!$A$5:$O$150,15,FALSE),0)</f>
        <v>0</v>
      </c>
      <c r="O17" s="80">
        <f>_xlfn.IFNA(VLOOKUP(CONCATENATE($M$4,$B17,$C17),'6WAL'!$A$5:$O$150,15,FALSE),0)</f>
        <v>6</v>
      </c>
      <c r="P17" s="80">
        <f>_xlfn.IFNA(VLOOKUP(CONCATENATE($P$4,$B17,$C17),'7ALB'!$A$5:$O$150,15,FALSE),0)</f>
        <v>0</v>
      </c>
      <c r="Q17" s="80">
        <f>_xlfn.IFNA(VLOOKUP(CONCATENATE($Q$4,$B17,$C17),'8BAL'!$A$5:$O$150,15,FALSE),0)</f>
        <v>0</v>
      </c>
      <c r="R17" s="80">
        <f>_xlfn.IFNA(VLOOKUP(CONCATENATE($R$4,$B17,$C17),'9NZ'!$A$5:$O$150,15,FALSE),0)</f>
        <v>0</v>
      </c>
      <c r="S17" s="80">
        <f>_xlfn.IFNA(VLOOKUP(CONCATENATE($S$4,$B17,$C17),'10SR'!$A$5:$O$150,15,FALSE),0)</f>
        <v>0</v>
      </c>
      <c r="T17" s="80">
        <f>_xlfn.IFNA(VLOOKUP(CONCATENATE($T$4,$B17,$C17),'11DRY'!$A$5:$P$150,15,FALSE),0)</f>
        <v>0</v>
      </c>
      <c r="U17" s="80">
        <f>_xlfn.IFNA(VLOOKUP(CONCATENATE($U$4,$B17,$C17),'12SC'!$A$5:$Q$125,15,FALSE),0)</f>
        <v>0</v>
      </c>
      <c r="V17" s="55"/>
    </row>
    <row r="18" spans="1:25" x14ac:dyDescent="0.2">
      <c r="A18" s="276"/>
      <c r="B18" s="57" t="s">
        <v>71</v>
      </c>
      <c r="C18" s="57" t="s">
        <v>72</v>
      </c>
      <c r="D18" s="57" t="s">
        <v>1410</v>
      </c>
      <c r="E18" s="58">
        <v>43844</v>
      </c>
      <c r="F18" s="59">
        <v>17</v>
      </c>
      <c r="G18" s="93">
        <f t="shared" si="1"/>
        <v>1</v>
      </c>
      <c r="H18" s="25">
        <f t="shared" si="2"/>
        <v>5</v>
      </c>
      <c r="I18" s="94"/>
      <c r="J18" s="63">
        <f>_xlfn.IFNA(VLOOKUP(CONCATENATE($J$4,$B18,$C18),'1KR'!$A$5:$K$150,11,FALSE),0)</f>
        <v>0</v>
      </c>
      <c r="K18" s="63">
        <f>_xlfn.IFNA(VLOOKUP(CONCATENATE($K$4,$B18,$C18),'2Mur'!$A$5:$O$150,15,FALSE),0)</f>
        <v>0</v>
      </c>
      <c r="L18" s="80">
        <f>_xlfn.IFNA(VLOOKUP(CONCATENATE($L$4,$B18,$C18),'3GID'!$A$5:$O$150,15,FALSE),0)</f>
        <v>0</v>
      </c>
      <c r="M18" s="80">
        <f>_xlfn.IFNA(VLOOKUP(CONCATENATE($M$4,$B18,$C18),'4GID'!$A$5:$O$150,15,FALSE),0)</f>
        <v>0</v>
      </c>
      <c r="N18" s="80">
        <f>_xlfn.IFNA(VLOOKUP(CONCATENATE($N$4,$B18,$C18),'5ESP'!$A$5:$O$150,15,FALSE),0)</f>
        <v>5</v>
      </c>
      <c r="O18" s="80">
        <f>_xlfn.IFNA(VLOOKUP(CONCATENATE($M$4,$B18,$C18),'6WAL'!$A$5:$O$150,15,FALSE),0)</f>
        <v>0</v>
      </c>
      <c r="P18" s="80">
        <f>_xlfn.IFNA(VLOOKUP(CONCATENATE($P$4,$B18,$C18),'7ALB'!$A$5:$O$150,15,FALSE),0)</f>
        <v>0</v>
      </c>
      <c r="Q18" s="80">
        <f>_xlfn.IFNA(VLOOKUP(CONCATENATE($Q$4,$B18,$C18),'8BAL'!$A$5:$O$150,15,FALSE),0)</f>
        <v>0</v>
      </c>
      <c r="R18" s="80">
        <f>_xlfn.IFNA(VLOOKUP(CONCATENATE($R$4,$B18,$C18),'9NZ'!$A$5:$O$150,15,FALSE),0)</f>
        <v>0</v>
      </c>
      <c r="S18" s="80">
        <f>_xlfn.IFNA(VLOOKUP(CONCATENATE($S$4,$B18,$C18),'10SR'!$A$5:$O$150,15,FALSE),0)</f>
        <v>0</v>
      </c>
      <c r="T18" s="80">
        <f>_xlfn.IFNA(VLOOKUP(CONCATENATE($T$4,$B18,$C18),'11DRY'!$A$5:$P$150,15,FALSE),0)</f>
        <v>0</v>
      </c>
      <c r="U18" s="80">
        <f>_xlfn.IFNA(VLOOKUP(CONCATENATE($U$4,$B18,$C18),'12SC'!$A$5:$Q$125,15,FALSE),0)</f>
        <v>0</v>
      </c>
      <c r="V18" s="55"/>
    </row>
    <row r="19" spans="1:25" x14ac:dyDescent="0.2">
      <c r="A19" s="276"/>
      <c r="B19" s="57" t="s">
        <v>198</v>
      </c>
      <c r="C19" s="57" t="s">
        <v>1432</v>
      </c>
      <c r="D19" s="57" t="s">
        <v>1399</v>
      </c>
      <c r="E19" s="58">
        <v>44055</v>
      </c>
      <c r="F19" s="59">
        <v>15</v>
      </c>
      <c r="G19" s="93">
        <f t="shared" si="1"/>
        <v>2</v>
      </c>
      <c r="H19" s="25">
        <f t="shared" si="2"/>
        <v>4</v>
      </c>
      <c r="I19" s="94"/>
      <c r="J19" s="63">
        <f>_xlfn.IFNA(VLOOKUP(CONCATENATE($J$4,$B19,$C19),'1KR'!$A$5:$K$150,11,FALSE),0)</f>
        <v>0</v>
      </c>
      <c r="K19" s="63">
        <f>_xlfn.IFNA(VLOOKUP(CONCATENATE($K$4,$B19,$C19),'2Mur'!$A$5:$O$150,15,FALSE),0)</f>
        <v>0</v>
      </c>
      <c r="L19" s="80">
        <f>_xlfn.IFNA(VLOOKUP(CONCATENATE($L$4,$B19,$C19),'3GID'!$A$5:$O$150,15,FALSE),0)</f>
        <v>0</v>
      </c>
      <c r="M19" s="80">
        <f>_xlfn.IFNA(VLOOKUP(CONCATENATE($M$4,$B19,$C19),'4GID'!$A$5:$O$150,15,FALSE),0)</f>
        <v>0</v>
      </c>
      <c r="N19" s="80">
        <f>_xlfn.IFNA(VLOOKUP(CONCATENATE($N$4,$B19,$C19),'5ESP'!$A$5:$O$150,15,FALSE),0)</f>
        <v>0</v>
      </c>
      <c r="O19" s="80">
        <f>_xlfn.IFNA(VLOOKUP(CONCATENATE($M$4,$B19,$C19),'6WAL'!$A$5:$O$150,15,FALSE),0)</f>
        <v>0</v>
      </c>
      <c r="P19" s="80">
        <f>_xlfn.IFNA(VLOOKUP(CONCATENATE($P$4,$B19,$C19),'7ALB'!$A$5:$O$150,15,FALSE),0)</f>
        <v>0</v>
      </c>
      <c r="Q19" s="80">
        <f>_xlfn.IFNA(VLOOKUP(CONCATENATE($Q$4,$B19,$C19),'8BAL'!$A$5:$O$150,15,FALSE),0)</f>
        <v>0</v>
      </c>
      <c r="R19" s="80">
        <f>_xlfn.IFNA(VLOOKUP(CONCATENATE($R$4,$B19,$C19),'9NZ'!$A$5:$O$150,15,FALSE),0)</f>
        <v>0</v>
      </c>
      <c r="S19" s="80">
        <f>_xlfn.IFNA(VLOOKUP(CONCATENATE($S$4,$B19,$C19),'10SR'!$A$5:$O$150,15,FALSE),0)</f>
        <v>0</v>
      </c>
      <c r="T19" s="80">
        <f>_xlfn.IFNA(VLOOKUP(CONCATENATE($T$4,$B19,$C19),'11DRY'!$A$5:$P$150,15,FALSE),0)</f>
        <v>2</v>
      </c>
      <c r="U19" s="80">
        <f>_xlfn.IFNA(VLOOKUP(CONCATENATE($U$4,$B19,$C19),'12SC'!$A$5:$Q$125,15,FALSE),0)</f>
        <v>2</v>
      </c>
      <c r="V19" s="55"/>
    </row>
    <row r="20" spans="1:25" x14ac:dyDescent="0.2">
      <c r="A20" s="276"/>
      <c r="B20" s="57" t="s">
        <v>57</v>
      </c>
      <c r="C20" s="57" t="s">
        <v>58</v>
      </c>
      <c r="D20" s="57" t="s">
        <v>1414</v>
      </c>
      <c r="E20" s="58">
        <v>43851</v>
      </c>
      <c r="F20" s="59">
        <v>19</v>
      </c>
      <c r="G20" s="93">
        <f t="shared" si="1"/>
        <v>2</v>
      </c>
      <c r="H20" s="25">
        <f t="shared" si="2"/>
        <v>3</v>
      </c>
      <c r="I20" s="94"/>
      <c r="J20" s="63">
        <f>_xlfn.IFNA(VLOOKUP(CONCATENATE($J$4,$B20,$C20),'1KR'!$A$5:$K$150,11,FALSE),0)</f>
        <v>0</v>
      </c>
      <c r="K20" s="63">
        <f>_xlfn.IFNA(VLOOKUP(CONCATENATE($K$4,$B20,$C20),'2Mur'!$A$5:$O$150,15,FALSE),0)</f>
        <v>0</v>
      </c>
      <c r="L20" s="80">
        <f>_xlfn.IFNA(VLOOKUP(CONCATENATE($L$4,$B20,$C20),'3GID'!$A$5:$O$150,15,FALSE),0)</f>
        <v>0</v>
      </c>
      <c r="M20" s="80">
        <f>_xlfn.IFNA(VLOOKUP(CONCATENATE($M$4,$B20,$C20),'4GID'!$A$5:$O$150,15,FALSE),0)</f>
        <v>2</v>
      </c>
      <c r="N20" s="80">
        <f>_xlfn.IFNA(VLOOKUP(CONCATENATE($N$4,$B20,$C20),'5ESP'!$A$5:$O$150,15,FALSE),0)</f>
        <v>0</v>
      </c>
      <c r="O20" s="80">
        <f>_xlfn.IFNA(VLOOKUP(CONCATENATE($M$4,$B20,$C20),'6WAL'!$A$5:$O$150,15,FALSE),0)</f>
        <v>0</v>
      </c>
      <c r="P20" s="80">
        <f>_xlfn.IFNA(VLOOKUP(CONCATENATE($P$4,$B20,$C20),'7ALB'!$A$5:$O$150,15,FALSE),0)</f>
        <v>0</v>
      </c>
      <c r="Q20" s="80">
        <f>_xlfn.IFNA(VLOOKUP(CONCATENATE($Q$4,$B20,$C20),'8BAL'!$A$5:$O$150,15,FALSE),0)</f>
        <v>0</v>
      </c>
      <c r="R20" s="80">
        <f>_xlfn.IFNA(VLOOKUP(CONCATENATE($R$4,$B20,$C20),'9NZ'!$A$5:$O$150,15,FALSE),0)</f>
        <v>0</v>
      </c>
      <c r="S20" s="80">
        <f>_xlfn.IFNA(VLOOKUP(CONCATENATE($S$4,$B20,$C20),'10SR'!$A$5:$O$150,15,FALSE),0)</f>
        <v>0</v>
      </c>
      <c r="T20" s="80">
        <f>_xlfn.IFNA(VLOOKUP(CONCATENATE($T$4,$B20,$C20),'11DRY'!$A$5:$P$150,15,FALSE),0)</f>
        <v>1</v>
      </c>
      <c r="U20" s="80">
        <f>_xlfn.IFNA(VLOOKUP(CONCATENATE($U$4,$B20,$C20),'12SC'!$A$5:$Q$125,15,FALSE),0)</f>
        <v>0</v>
      </c>
      <c r="V20" s="55"/>
    </row>
    <row r="21" spans="1:25" x14ac:dyDescent="0.2">
      <c r="A21" s="276"/>
      <c r="B21" s="57" t="s">
        <v>53</v>
      </c>
      <c r="C21" s="57" t="s">
        <v>54</v>
      </c>
      <c r="D21" s="57" t="s">
        <v>1413</v>
      </c>
      <c r="E21" s="58">
        <v>43871</v>
      </c>
      <c r="F21" s="59">
        <v>15</v>
      </c>
      <c r="G21" s="93">
        <f t="shared" si="1"/>
        <v>1</v>
      </c>
      <c r="H21" s="25">
        <f t="shared" si="2"/>
        <v>2</v>
      </c>
      <c r="I21" s="94"/>
      <c r="J21" s="63">
        <f>_xlfn.IFNA(VLOOKUP(CONCATENATE($J$4,$B21,$C21),'1KR'!$A$5:$K$150,11,FALSE),0)</f>
        <v>0</v>
      </c>
      <c r="K21" s="63">
        <f>_xlfn.IFNA(VLOOKUP(CONCATENATE($K$4,$B21,$C21),'2Mur'!$A$5:$O$150,15,FALSE),0)</f>
        <v>0</v>
      </c>
      <c r="L21" s="80">
        <f>_xlfn.IFNA(VLOOKUP(CONCATENATE($L$4,$B21,$C21),'3GID'!$A$5:$O$150,15,FALSE),0)</f>
        <v>0</v>
      </c>
      <c r="M21" s="80">
        <f>_xlfn.IFNA(VLOOKUP(CONCATENATE($M$4,$B21,$C21),'4GID'!$A$5:$O$150,15,FALSE),0)</f>
        <v>0</v>
      </c>
      <c r="N21" s="80">
        <f>_xlfn.IFNA(VLOOKUP(CONCATENATE($N$4,$B21,$C21),'5ESP'!$A$5:$O$150,15,FALSE),0)</f>
        <v>0</v>
      </c>
      <c r="O21" s="80">
        <f>_xlfn.IFNA(VLOOKUP(CONCATENATE($M$4,$B21,$C21),'6WAL'!$A$5:$O$150,15,FALSE),0)</f>
        <v>0</v>
      </c>
      <c r="P21" s="80">
        <f>_xlfn.IFNA(VLOOKUP(CONCATENATE($P$4,$B21,$C21),'7ALB'!$A$5:$O$150,15,FALSE),0)</f>
        <v>0</v>
      </c>
      <c r="Q21" s="80">
        <f>_xlfn.IFNA(VLOOKUP(CONCATENATE($Q$4,$B21,$C21),'8BAL'!$A$5:$O$150,15,FALSE),0)</f>
        <v>0</v>
      </c>
      <c r="R21" s="80">
        <f>_xlfn.IFNA(VLOOKUP(CONCATENATE($R$4,$B21,$C21),'9NZ'!$A$5:$O$150,15,FALSE),0)</f>
        <v>0</v>
      </c>
      <c r="S21" s="80">
        <f>_xlfn.IFNA(VLOOKUP(CONCATENATE($S$4,$B21,$C21),'10SR'!$A$5:$O$150,15,FALSE),0)</f>
        <v>0</v>
      </c>
      <c r="T21" s="80">
        <f>_xlfn.IFNA(VLOOKUP(CONCATENATE($T$4,$B21,$C21),'11DRY'!$A$5:$P$150,15,FALSE),0)</f>
        <v>0</v>
      </c>
      <c r="U21" s="80">
        <f>_xlfn.IFNA(VLOOKUP(CONCATENATE($U$4,$B21,$C21),'12SC'!$A$5:$Q$125,15,FALSE),0)</f>
        <v>2</v>
      </c>
      <c r="V21" s="55"/>
    </row>
    <row r="22" spans="1:25" x14ac:dyDescent="0.2">
      <c r="A22" s="276"/>
      <c r="B22" s="57" t="s">
        <v>53</v>
      </c>
      <c r="C22" s="57" t="s">
        <v>1733</v>
      </c>
      <c r="D22" s="57" t="s">
        <v>1734</v>
      </c>
      <c r="E22" s="58">
        <v>44124</v>
      </c>
      <c r="F22" s="59">
        <v>15</v>
      </c>
      <c r="G22" s="93">
        <f t="shared" si="1"/>
        <v>1</v>
      </c>
      <c r="H22" s="25">
        <f t="shared" si="2"/>
        <v>1</v>
      </c>
      <c r="I22" s="94"/>
      <c r="J22" s="63">
        <f>_xlfn.IFNA(VLOOKUP(CONCATENATE($J$4,$B22,$C22),'1KR'!$A$5:$K$150,11,FALSE),0)</f>
        <v>0</v>
      </c>
      <c r="K22" s="63">
        <f>_xlfn.IFNA(VLOOKUP(CONCATENATE($K$4,$B22,$C22),'2Mur'!$A$5:$O$150,15,FALSE),0)</f>
        <v>0</v>
      </c>
      <c r="L22" s="80">
        <f>_xlfn.IFNA(VLOOKUP(CONCATENATE($L$4,$B22,$C22),'3GID'!$A$5:$O$150,15,FALSE),0)</f>
        <v>0</v>
      </c>
      <c r="M22" s="80">
        <f>_xlfn.IFNA(VLOOKUP(CONCATENATE($M$4,$B22,$C22),'4GID'!$A$5:$O$150,15,FALSE),0)</f>
        <v>0</v>
      </c>
      <c r="N22" s="80">
        <f>_xlfn.IFNA(VLOOKUP(CONCATENATE($N$4,$B22,$C22),'5ESP'!$A$5:$O$150,15,FALSE),0)</f>
        <v>0</v>
      </c>
      <c r="O22" s="80">
        <f>_xlfn.IFNA(VLOOKUP(CONCATENATE($M$4,$B22,$C22),'6WAL'!$A$5:$O$150,15,FALSE),0)</f>
        <v>0</v>
      </c>
      <c r="P22" s="80">
        <f>_xlfn.IFNA(VLOOKUP(CONCATENATE($P$4,$B22,$C22),'7ALB'!$A$5:$O$150,15,FALSE),0)</f>
        <v>0</v>
      </c>
      <c r="Q22" s="80">
        <f>_xlfn.IFNA(VLOOKUP(CONCATENATE($Q$4,$B22,$C22),'8BAL'!$A$5:$O$150,15,FALSE),0)</f>
        <v>0</v>
      </c>
      <c r="R22" s="80">
        <f>_xlfn.IFNA(VLOOKUP(CONCATENATE($R$4,$B22,$C22),'9NZ'!$A$5:$O$150,15,FALSE),0)</f>
        <v>0</v>
      </c>
      <c r="S22" s="80">
        <f>_xlfn.IFNA(VLOOKUP(CONCATENATE($S$4,$B22,$C22),'10SR'!$A$5:$O$150,15,FALSE),0)</f>
        <v>0</v>
      </c>
      <c r="T22" s="80">
        <f>_xlfn.IFNA(VLOOKUP(CONCATENATE($T$4,$B22,$C22),'11DRY'!$A$5:$P$150,15,FALSE),0)</f>
        <v>1</v>
      </c>
      <c r="U22" s="80">
        <f>_xlfn.IFNA(VLOOKUP(CONCATENATE($U$4,$B22,$C22),'12SC'!$A$5:$Q$125,15,FALSE),0)</f>
        <v>0</v>
      </c>
      <c r="V22" s="55"/>
    </row>
    <row r="23" spans="1:25" x14ac:dyDescent="0.2">
      <c r="A23" s="276"/>
      <c r="B23" s="57" t="s">
        <v>51</v>
      </c>
      <c r="C23" s="57" t="s">
        <v>52</v>
      </c>
      <c r="D23" s="57" t="s">
        <v>1498</v>
      </c>
      <c r="E23" s="58">
        <v>43867</v>
      </c>
      <c r="F23" s="59">
        <v>16</v>
      </c>
      <c r="G23" s="93">
        <f t="shared" si="1"/>
        <v>0</v>
      </c>
      <c r="H23" s="25">
        <f t="shared" si="2"/>
        <v>0</v>
      </c>
      <c r="I23" s="94"/>
      <c r="J23" s="63">
        <f>_xlfn.IFNA(VLOOKUP(CONCATENATE($J$4,$B23,$C23),'1KR'!$A$5:$K$150,11,FALSE),0)</f>
        <v>0</v>
      </c>
      <c r="K23" s="63">
        <f>_xlfn.IFNA(VLOOKUP(CONCATENATE($K$4,$B23,$C23),'2Mur'!$A$5:$O$150,15,FALSE),0)</f>
        <v>0</v>
      </c>
      <c r="L23" s="80">
        <f>_xlfn.IFNA(VLOOKUP(CONCATENATE($L$4,$B23,$C23),'3GID'!$A$5:$O$150,15,FALSE),0)</f>
        <v>0</v>
      </c>
      <c r="M23" s="80">
        <f>_xlfn.IFNA(VLOOKUP(CONCATENATE($M$4,$B23,$C23),'4GID'!$A$5:$O$150,15,FALSE),0)</f>
        <v>0</v>
      </c>
      <c r="N23" s="80">
        <f>_xlfn.IFNA(VLOOKUP(CONCATENATE($N$4,$B23,$C23),'5ESP'!$A$5:$O$150,15,FALSE),0)</f>
        <v>0</v>
      </c>
      <c r="O23" s="80">
        <f>_xlfn.IFNA(VLOOKUP(CONCATENATE($M$4,$B23,$C23),'6WAL'!$A$5:$O$150,15,FALSE),0)</f>
        <v>0</v>
      </c>
      <c r="P23" s="80">
        <f>_xlfn.IFNA(VLOOKUP(CONCATENATE($P$4,$B23,$C23),'7ALB'!$A$5:$O$150,15,FALSE),0)</f>
        <v>0</v>
      </c>
      <c r="Q23" s="80">
        <f>_xlfn.IFNA(VLOOKUP(CONCATENATE($Q$4,$B23,$C23),'8BAL'!$A$5:$O$150,15,FALSE),0)</f>
        <v>0</v>
      </c>
      <c r="R23" s="80">
        <f>_xlfn.IFNA(VLOOKUP(CONCATENATE($R$4,$B23,$C23),'9NZ'!$A$5:$O$150,15,FALSE),0)</f>
        <v>0</v>
      </c>
      <c r="S23" s="80">
        <f>_xlfn.IFNA(VLOOKUP(CONCATENATE($S$4,$B23,$C23),'10SR'!$A$5:$O$150,15,FALSE),0)</f>
        <v>0</v>
      </c>
      <c r="T23" s="80">
        <f>_xlfn.IFNA(VLOOKUP(CONCATENATE($T$4,$B23,$C23),'11DRY'!$A$5:$P$150,15,FALSE),0)</f>
        <v>0</v>
      </c>
      <c r="U23" s="80">
        <f>_xlfn.IFNA(VLOOKUP(CONCATENATE($U$4,$B23,$C23),'12SC'!$A$5:$Q$125,15,FALSE),0)</f>
        <v>0</v>
      </c>
      <c r="V23" s="55"/>
    </row>
    <row r="24" spans="1:25" x14ac:dyDescent="0.2">
      <c r="A24" s="276"/>
      <c r="B24" s="57" t="s">
        <v>25</v>
      </c>
      <c r="C24" s="57" t="s">
        <v>26</v>
      </c>
      <c r="D24" s="57" t="s">
        <v>1403</v>
      </c>
      <c r="E24" s="58">
        <v>43888</v>
      </c>
      <c r="F24" s="59">
        <v>17</v>
      </c>
      <c r="G24" s="93">
        <f t="shared" si="1"/>
        <v>0</v>
      </c>
      <c r="H24" s="25">
        <f t="shared" si="2"/>
        <v>0</v>
      </c>
      <c r="I24" s="94"/>
      <c r="J24" s="63">
        <f>_xlfn.IFNA(VLOOKUP(CONCATENATE($J$4,$B24,$C24),'1KR'!$A$5:$K$150,11,FALSE),0)</f>
        <v>0</v>
      </c>
      <c r="K24" s="63">
        <f>_xlfn.IFNA(VLOOKUP(CONCATENATE($K$4,$B24,$C24),'2Mur'!$A$5:$O$150,15,FALSE),0)</f>
        <v>0</v>
      </c>
      <c r="L24" s="80">
        <f>_xlfn.IFNA(VLOOKUP(CONCATENATE($L$4,$B24,$C24),'3GID'!$A$5:$O$150,15,FALSE),0)</f>
        <v>0</v>
      </c>
      <c r="M24" s="80">
        <f>_xlfn.IFNA(VLOOKUP(CONCATENATE($M$4,$B24,$C24),'4GID'!$A$5:$O$150,15,FALSE),0)</f>
        <v>0</v>
      </c>
      <c r="N24" s="80">
        <f>_xlfn.IFNA(VLOOKUP(CONCATENATE($N$4,$B24,$C24),'5ESP'!$A$5:$O$150,15,FALSE),0)</f>
        <v>0</v>
      </c>
      <c r="O24" s="80">
        <f>_xlfn.IFNA(VLOOKUP(CONCATENATE($M$4,$B24,$C24),'6WAL'!$A$5:$O$150,15,FALSE),0)</f>
        <v>0</v>
      </c>
      <c r="P24" s="80">
        <f>_xlfn.IFNA(VLOOKUP(CONCATENATE($P$4,$B24,$C24),'7ALB'!$A$5:$O$150,15,FALSE),0)</f>
        <v>0</v>
      </c>
      <c r="Q24" s="80">
        <f>_xlfn.IFNA(VLOOKUP(CONCATENATE($Q$4,$B24,$C24),'8BAL'!$A$5:$O$150,15,FALSE),0)</f>
        <v>0</v>
      </c>
      <c r="R24" s="80">
        <f>_xlfn.IFNA(VLOOKUP(CONCATENATE($R$4,$B24,$C24),'9NZ'!$A$5:$O$150,15,FALSE),0)</f>
        <v>0</v>
      </c>
      <c r="S24" s="80">
        <f>_xlfn.IFNA(VLOOKUP(CONCATENATE($S$4,$B24,$C24),'10SR'!$A$5:$O$150,15,FALSE),0)</f>
        <v>0</v>
      </c>
      <c r="T24" s="80">
        <f>_xlfn.IFNA(VLOOKUP(CONCATENATE($T$4,$B24,$C24),'11DRY'!$A$5:$P$150,15,FALSE),0)</f>
        <v>0</v>
      </c>
      <c r="U24" s="80">
        <f>_xlfn.IFNA(VLOOKUP(CONCATENATE($U$4,$B24,$C24),'12SC'!$A$5:$Q$125,15,FALSE),0)</f>
        <v>0</v>
      </c>
      <c r="V24" s="55"/>
    </row>
    <row r="25" spans="1:25" x14ac:dyDescent="0.2">
      <c r="A25" s="276"/>
      <c r="B25" s="57" t="s">
        <v>55</v>
      </c>
      <c r="C25" s="57" t="s">
        <v>56</v>
      </c>
      <c r="D25" s="57" t="s">
        <v>1412</v>
      </c>
      <c r="E25" s="58">
        <v>43882</v>
      </c>
      <c r="F25" s="59">
        <v>17</v>
      </c>
      <c r="G25" s="93">
        <f t="shared" si="1"/>
        <v>0</v>
      </c>
      <c r="H25" s="25">
        <f t="shared" si="2"/>
        <v>0</v>
      </c>
      <c r="I25" s="94"/>
      <c r="J25" s="63">
        <f>_xlfn.IFNA(VLOOKUP(CONCATENATE($J$4,$B25,$C25),'1KR'!$A$5:$K$150,11,FALSE),0)</f>
        <v>0</v>
      </c>
      <c r="K25" s="63">
        <f>_xlfn.IFNA(VLOOKUP(CONCATENATE($K$4,$B25,$C25),'2Mur'!$A$5:$O$150,15,FALSE),0)</f>
        <v>0</v>
      </c>
      <c r="L25" s="80">
        <f>_xlfn.IFNA(VLOOKUP(CONCATENATE($L$4,$B25,$C25),'3GID'!$A$5:$O$150,15,FALSE),0)</f>
        <v>0</v>
      </c>
      <c r="M25" s="80">
        <f>_xlfn.IFNA(VLOOKUP(CONCATENATE($M$4,$B25,$C25),'4GID'!$A$5:$O$150,15,FALSE),0)</f>
        <v>0</v>
      </c>
      <c r="N25" s="80">
        <f>_xlfn.IFNA(VLOOKUP(CONCATENATE($N$4,$B25,$C25),'5ESP'!$A$5:$O$150,15,FALSE),0)</f>
        <v>0</v>
      </c>
      <c r="O25" s="80">
        <f>_xlfn.IFNA(VLOOKUP(CONCATENATE($M$4,$B25,$C25),'6WAL'!$A$5:$O$150,15,FALSE),0)</f>
        <v>0</v>
      </c>
      <c r="P25" s="80">
        <f>_xlfn.IFNA(VLOOKUP(CONCATENATE($P$4,$B25,$C25),'7ALB'!$A$5:$O$150,15,FALSE),0)</f>
        <v>0</v>
      </c>
      <c r="Q25" s="80">
        <f>_xlfn.IFNA(VLOOKUP(CONCATENATE($Q$4,$B25,$C25),'8BAL'!$A$5:$O$150,15,FALSE),0)</f>
        <v>0</v>
      </c>
      <c r="R25" s="80">
        <f>_xlfn.IFNA(VLOOKUP(CONCATENATE($R$4,$B25,$C25),'9NZ'!$A$5:$O$150,15,FALSE),0)</f>
        <v>0</v>
      </c>
      <c r="S25" s="80">
        <f>_xlfn.IFNA(VLOOKUP(CONCATENATE($S$4,$B25,$C25),'10SR'!$A$5:$O$150,15,FALSE),0)</f>
        <v>0</v>
      </c>
      <c r="T25" s="80">
        <f>_xlfn.IFNA(VLOOKUP(CONCATENATE($T$4,$B25,$C25),'11DRY'!$A$5:$P$150,15,FALSE),0)</f>
        <v>0</v>
      </c>
      <c r="U25" s="80">
        <f>_xlfn.IFNA(VLOOKUP(CONCATENATE($U$4,$B25,$C25),'12SC'!$A$5:$Q$125,15,FALSE),0)</f>
        <v>0</v>
      </c>
      <c r="V25" s="55"/>
    </row>
    <row r="26" spans="1:25" x14ac:dyDescent="0.2">
      <c r="A26" s="276"/>
      <c r="B26" s="57" t="s">
        <v>59</v>
      </c>
      <c r="C26" s="57" t="s">
        <v>60</v>
      </c>
      <c r="D26" s="57" t="s">
        <v>1414</v>
      </c>
      <c r="E26" s="58">
        <v>43850</v>
      </c>
      <c r="F26" s="59">
        <v>19</v>
      </c>
      <c r="G26" s="93">
        <f t="shared" si="1"/>
        <v>0</v>
      </c>
      <c r="H26" s="25">
        <f t="shared" si="2"/>
        <v>0</v>
      </c>
      <c r="I26" s="94"/>
      <c r="J26" s="63">
        <f>_xlfn.IFNA(VLOOKUP(CONCATENATE($J$4,$B26,$C26),'1KR'!$A$5:$K$150,11,FALSE),0)</f>
        <v>0</v>
      </c>
      <c r="K26" s="63">
        <f>_xlfn.IFNA(VLOOKUP(CONCATENATE($K$4,$B26,$C26),'2Mur'!$A$5:$O$150,15,FALSE),0)</f>
        <v>0</v>
      </c>
      <c r="L26" s="80">
        <f>_xlfn.IFNA(VLOOKUP(CONCATENATE($L$4,$B26,$C26),'3GID'!$A$5:$O$150,15,FALSE),0)</f>
        <v>0</v>
      </c>
      <c r="M26" s="80">
        <f>_xlfn.IFNA(VLOOKUP(CONCATENATE($M$4,$B26,$C26),'4GID'!$A$5:$O$150,15,FALSE),0)</f>
        <v>0</v>
      </c>
      <c r="N26" s="80">
        <f>_xlfn.IFNA(VLOOKUP(CONCATENATE($N$4,$B26,$C26),'5ESP'!$A$5:$O$150,15,FALSE),0)</f>
        <v>0</v>
      </c>
      <c r="O26" s="80">
        <f>_xlfn.IFNA(VLOOKUP(CONCATENATE($M$4,$B26,$C26),'6WAL'!$A$5:$O$150,15,FALSE),0)</f>
        <v>0</v>
      </c>
      <c r="P26" s="80">
        <f>_xlfn.IFNA(VLOOKUP(CONCATENATE($P$4,$B26,$C26),'7ALB'!$A$5:$O$150,15,FALSE),0)</f>
        <v>0</v>
      </c>
      <c r="Q26" s="80">
        <f>_xlfn.IFNA(VLOOKUP(CONCATENATE($Q$4,$B26,$C26),'8BAL'!$A$5:$O$150,15,FALSE),0)</f>
        <v>0</v>
      </c>
      <c r="R26" s="80">
        <f>_xlfn.IFNA(VLOOKUP(CONCATENATE($R$4,$B26,$C26),'9NZ'!$A$5:$O$150,15,FALSE),0)</f>
        <v>0</v>
      </c>
      <c r="S26" s="80">
        <f>_xlfn.IFNA(VLOOKUP(CONCATENATE($S$4,$B26,$C26),'10SR'!$A$5:$O$150,15,FALSE),0)</f>
        <v>0</v>
      </c>
      <c r="T26" s="80">
        <f>_xlfn.IFNA(VLOOKUP(CONCATENATE($T$4,$B26,$C26),'11DRY'!$A$5:$P$150,15,FALSE),0)</f>
        <v>0</v>
      </c>
      <c r="U26" s="80">
        <f>_xlfn.IFNA(VLOOKUP(CONCATENATE($U$4,$B26,$C26),'12SC'!$A$5:$Q$125,15,FALSE),0)</f>
        <v>0</v>
      </c>
      <c r="V26" s="55"/>
    </row>
    <row r="27" spans="1:25" x14ac:dyDescent="0.2">
      <c r="A27" s="276"/>
      <c r="B27" s="57" t="s">
        <v>63</v>
      </c>
      <c r="C27" s="57" t="s">
        <v>64</v>
      </c>
      <c r="D27" s="57" t="s">
        <v>1414</v>
      </c>
      <c r="E27" s="58">
        <v>43850</v>
      </c>
      <c r="F27" s="59">
        <v>22</v>
      </c>
      <c r="G27" s="93">
        <f t="shared" si="1"/>
        <v>0</v>
      </c>
      <c r="H27" s="25">
        <f t="shared" si="2"/>
        <v>0</v>
      </c>
      <c r="I27" s="94"/>
      <c r="J27" s="63">
        <f>_xlfn.IFNA(VLOOKUP(CONCATENATE($J$4,$B27,$C27),'1KR'!$A$5:$K$150,11,FALSE),0)</f>
        <v>0</v>
      </c>
      <c r="K27" s="63">
        <f>_xlfn.IFNA(VLOOKUP(CONCATENATE($K$4,$B27,$C27),'2Mur'!$A$5:$O$150,15,FALSE),0)</f>
        <v>0</v>
      </c>
      <c r="L27" s="80">
        <f>_xlfn.IFNA(VLOOKUP(CONCATENATE($L$4,$B27,$C27),'3GID'!$A$5:$O$150,15,FALSE),0)</f>
        <v>0</v>
      </c>
      <c r="M27" s="80">
        <f>_xlfn.IFNA(VLOOKUP(CONCATENATE($M$4,$B27,$C27),'4GID'!$A$5:$O$150,15,FALSE),0)</f>
        <v>0</v>
      </c>
      <c r="N27" s="80">
        <f>_xlfn.IFNA(VLOOKUP(CONCATENATE($N$4,$B27,$C27),'5ESP'!$A$5:$O$150,15,FALSE),0)</f>
        <v>0</v>
      </c>
      <c r="O27" s="80">
        <f>_xlfn.IFNA(VLOOKUP(CONCATENATE($M$4,$B27,$C27),'6WAL'!$A$5:$O$150,15,FALSE),0)</f>
        <v>0</v>
      </c>
      <c r="P27" s="80">
        <f>_xlfn.IFNA(VLOOKUP(CONCATENATE($P$4,$B27,$C27),'7ALB'!$A$5:$O$150,15,FALSE),0)</f>
        <v>0</v>
      </c>
      <c r="Q27" s="80">
        <f>_xlfn.IFNA(VLOOKUP(CONCATENATE($Q$4,$B27,$C27),'8BAL'!$A$5:$O$150,15,FALSE),0)</f>
        <v>0</v>
      </c>
      <c r="R27" s="80">
        <f>_xlfn.IFNA(VLOOKUP(CONCATENATE($R$4,$B27,$C27),'9NZ'!$A$5:$O$150,15,FALSE),0)</f>
        <v>0</v>
      </c>
      <c r="S27" s="80">
        <f>_xlfn.IFNA(VLOOKUP(CONCATENATE($S$4,$B27,$C27),'10SR'!$A$5:$O$150,15,FALSE),0)</f>
        <v>0</v>
      </c>
      <c r="T27" s="80">
        <f>_xlfn.IFNA(VLOOKUP(CONCATENATE($T$4,$B27,$C27),'11DRY'!$A$5:$P$150,15,FALSE),0)</f>
        <v>0</v>
      </c>
      <c r="U27" s="80">
        <f>_xlfn.IFNA(VLOOKUP(CONCATENATE($U$4,$B27,$C27),'12SC'!$A$5:$Q$125,15,FALSE),0)</f>
        <v>0</v>
      </c>
      <c r="V27" s="55"/>
    </row>
    <row r="28" spans="1:25" x14ac:dyDescent="0.2">
      <c r="A28" s="276"/>
      <c r="B28" s="57" t="s">
        <v>65</v>
      </c>
      <c r="C28" s="57" t="s">
        <v>66</v>
      </c>
      <c r="D28" s="57" t="s">
        <v>1499</v>
      </c>
      <c r="E28" s="58">
        <v>43829</v>
      </c>
      <c r="F28" s="59">
        <v>14</v>
      </c>
      <c r="G28" s="93">
        <f t="shared" si="1"/>
        <v>0</v>
      </c>
      <c r="H28" s="25">
        <f t="shared" si="2"/>
        <v>0</v>
      </c>
      <c r="I28" s="94"/>
      <c r="J28" s="63">
        <f>_xlfn.IFNA(VLOOKUP(CONCATENATE($J$4,$B28,$C28),'1KR'!$A$5:$K$150,11,FALSE),0)</f>
        <v>0</v>
      </c>
      <c r="K28" s="63">
        <f>_xlfn.IFNA(VLOOKUP(CONCATENATE($K$4,$B28,$C28),'2Mur'!$A$5:$O$150,15,FALSE),0)</f>
        <v>0</v>
      </c>
      <c r="L28" s="80">
        <f>_xlfn.IFNA(VLOOKUP(CONCATENATE($L$4,$B28,$C28),'3GID'!$A$5:$O$150,15,FALSE),0)</f>
        <v>0</v>
      </c>
      <c r="M28" s="80">
        <f>_xlfn.IFNA(VLOOKUP(CONCATENATE($M$4,$B28,$C28),'4GID'!$A$5:$O$150,15,FALSE),0)</f>
        <v>0</v>
      </c>
      <c r="N28" s="80">
        <f>_xlfn.IFNA(VLOOKUP(CONCATENATE($N$4,$B28,$C28),'5ESP'!$A$5:$O$150,15,FALSE),0)</f>
        <v>0</v>
      </c>
      <c r="O28" s="80">
        <f>_xlfn.IFNA(VLOOKUP(CONCATENATE($M$4,$B28,$C28),'6WAL'!$A$5:$O$150,15,FALSE),0)</f>
        <v>0</v>
      </c>
      <c r="P28" s="80">
        <f>_xlfn.IFNA(VLOOKUP(CONCATENATE($P$4,$B28,$C28),'7ALB'!$A$5:$O$150,15,FALSE),0)</f>
        <v>0</v>
      </c>
      <c r="Q28" s="80">
        <f>_xlfn.IFNA(VLOOKUP(CONCATENATE($Q$4,$B28,$C28),'8BAL'!$A$5:$O$150,15,FALSE),0)</f>
        <v>0</v>
      </c>
      <c r="R28" s="80">
        <f>_xlfn.IFNA(VLOOKUP(CONCATENATE($R$4,$B28,$C28),'9NZ'!$A$5:$O$150,15,FALSE),0)</f>
        <v>0</v>
      </c>
      <c r="S28" s="80">
        <f>_xlfn.IFNA(VLOOKUP(CONCATENATE($S$4,$B28,$C28),'10SR'!$A$5:$O$150,15,FALSE),0)</f>
        <v>0</v>
      </c>
      <c r="T28" s="80">
        <f>_xlfn.IFNA(VLOOKUP(CONCATENATE($T$4,$B28,$C28),'11DRY'!$A$5:$P$150,15,FALSE),0)</f>
        <v>0</v>
      </c>
      <c r="U28" s="80">
        <f>_xlfn.IFNA(VLOOKUP(CONCATENATE($U$4,$B28,$C28),'12SC'!$A$5:$Q$125,15,FALSE),0)</f>
        <v>0</v>
      </c>
      <c r="V28" s="55"/>
      <c r="Y28" s="34"/>
    </row>
    <row r="29" spans="1:25" x14ac:dyDescent="0.2">
      <c r="A29" s="276"/>
      <c r="B29" s="57" t="s">
        <v>67</v>
      </c>
      <c r="C29" s="57" t="s">
        <v>68</v>
      </c>
      <c r="D29" s="57" t="s">
        <v>1499</v>
      </c>
      <c r="E29" s="58">
        <v>43787</v>
      </c>
      <c r="F29" s="59">
        <v>14</v>
      </c>
      <c r="G29" s="93">
        <f t="shared" si="1"/>
        <v>0</v>
      </c>
      <c r="H29" s="25">
        <f t="shared" si="2"/>
        <v>0</v>
      </c>
      <c r="I29" s="94"/>
      <c r="J29" s="63">
        <f>_xlfn.IFNA(VLOOKUP(CONCATENATE($J$4,$B29,$C29),'1KR'!$A$5:$K$150,11,FALSE),0)</f>
        <v>0</v>
      </c>
      <c r="K29" s="63">
        <f>_xlfn.IFNA(VLOOKUP(CONCATENATE($K$4,$B29,$C29),'2Mur'!$A$5:$O$150,15,FALSE),0)</f>
        <v>0</v>
      </c>
      <c r="L29" s="80">
        <f>_xlfn.IFNA(VLOOKUP(CONCATENATE($L$4,$B29,$C29),'3GID'!$A$5:$O$150,15,FALSE),0)</f>
        <v>0</v>
      </c>
      <c r="M29" s="80">
        <f>_xlfn.IFNA(VLOOKUP(CONCATENATE($M$4,$B29,$C29),'4GID'!$A$5:$O$150,15,FALSE),0)</f>
        <v>0</v>
      </c>
      <c r="N29" s="80">
        <f>_xlfn.IFNA(VLOOKUP(CONCATENATE($N$4,$B29,$C29),'5ESP'!$A$5:$O$150,15,FALSE),0)</f>
        <v>0</v>
      </c>
      <c r="O29" s="80">
        <f>_xlfn.IFNA(VLOOKUP(CONCATENATE($M$4,$B29,$C29),'6WAL'!$A$5:$O$150,15,FALSE),0)</f>
        <v>0</v>
      </c>
      <c r="P29" s="80">
        <f>_xlfn.IFNA(VLOOKUP(CONCATENATE($P$4,$B29,$C29),'7ALB'!$A$5:$O$150,15,FALSE),0)</f>
        <v>0</v>
      </c>
      <c r="Q29" s="80">
        <f>_xlfn.IFNA(VLOOKUP(CONCATENATE($Q$4,$B29,$C29),'8BAL'!$A$5:$O$150,15,FALSE),0)</f>
        <v>0</v>
      </c>
      <c r="R29" s="80">
        <f>_xlfn.IFNA(VLOOKUP(CONCATENATE($R$4,$B29,$C29),'9NZ'!$A$5:$O$150,15,FALSE),0)</f>
        <v>0</v>
      </c>
      <c r="S29" s="80">
        <f>_xlfn.IFNA(VLOOKUP(CONCATENATE($S$4,$B29,$C29),'10SR'!$A$5:$O$150,15,FALSE),0)</f>
        <v>0</v>
      </c>
      <c r="T29" s="80">
        <f>_xlfn.IFNA(VLOOKUP(CONCATENATE($T$4,$B29,$C29),'11DRY'!$A$5:$P$150,15,FALSE),0)</f>
        <v>0</v>
      </c>
      <c r="U29" s="80">
        <f>_xlfn.IFNA(VLOOKUP(CONCATENATE($U$4,$B29,$C29),'12SC'!$A$5:$Q$125,15,FALSE),0)</f>
        <v>0</v>
      </c>
      <c r="V29" s="55"/>
    </row>
    <row r="30" spans="1:25" x14ac:dyDescent="0.2">
      <c r="A30" s="276"/>
      <c r="B30" s="57" t="s">
        <v>730</v>
      </c>
      <c r="C30" s="57" t="s">
        <v>730</v>
      </c>
      <c r="D30" s="57"/>
      <c r="E30" s="58"/>
      <c r="F30" s="59"/>
      <c r="G30" s="93">
        <f t="shared" si="1"/>
        <v>0</v>
      </c>
      <c r="H30" s="25">
        <f t="shared" si="2"/>
        <v>0</v>
      </c>
      <c r="I30" s="94"/>
      <c r="J30" s="63">
        <f>_xlfn.IFNA(VLOOKUP(CONCATENATE($J$4,$B30,$C30),'1KR'!$A$5:$K$150,11,FALSE),0)</f>
        <v>0</v>
      </c>
      <c r="K30" s="63">
        <f>_xlfn.IFNA(VLOOKUP(CONCATENATE($K$4,$B30,$C30),'2Mur'!$A$5:$O$150,15,FALSE),0)</f>
        <v>0</v>
      </c>
      <c r="L30" s="80">
        <f>_xlfn.IFNA(VLOOKUP(CONCATENATE($L$4,$B30,$C30),'3GID'!$A$5:$O$150,15,FALSE),0)</f>
        <v>0</v>
      </c>
      <c r="M30" s="80">
        <f>_xlfn.IFNA(VLOOKUP(CONCATENATE($M$4,$B30,$C30),'4GID'!$A$5:$O$150,15,FALSE),0)</f>
        <v>0</v>
      </c>
      <c r="N30" s="80">
        <f>_xlfn.IFNA(VLOOKUP(CONCATENATE($N$4,$B30,$C30),'5ESP'!$A$5:$O$150,15,FALSE),0)</f>
        <v>0</v>
      </c>
      <c r="O30" s="80">
        <f>_xlfn.IFNA(VLOOKUP(CONCATENATE($M$4,$B30,$C30),'6WAL'!$A$5:$O$150,15,FALSE),0)</f>
        <v>0</v>
      </c>
      <c r="P30" s="80">
        <f>_xlfn.IFNA(VLOOKUP(CONCATENATE($P$4,$B30,$C30),'7ALB'!$A$5:$O$150,15,FALSE),0)</f>
        <v>0</v>
      </c>
      <c r="Q30" s="80">
        <f>_xlfn.IFNA(VLOOKUP(CONCATENATE($Q$4,$B30,$C30),'8BAL'!$A$5:$O$150,15,FALSE),0)</f>
        <v>0</v>
      </c>
      <c r="R30" s="80">
        <f>_xlfn.IFNA(VLOOKUP(CONCATENATE($R$4,$B30,$C30),'9NZ'!$A$5:$O$150,15,FALSE),0)</f>
        <v>0</v>
      </c>
      <c r="S30" s="80">
        <f>_xlfn.IFNA(VLOOKUP(CONCATENATE($S$4,$B30,$C30),'10SR'!$A$5:$O$150,15,FALSE),0)</f>
        <v>0</v>
      </c>
      <c r="T30" s="80">
        <f>_xlfn.IFNA(VLOOKUP(CONCATENATE($T$4,$B30,$C30),'11DRY'!$A$5:$P$150,15,FALSE),0)</f>
        <v>0</v>
      </c>
      <c r="U30" s="80">
        <f>_xlfn.IFNA(VLOOKUP(CONCATENATE($U$4,$B30,$C30),'12SC'!$A$5:$Q$125,15,FALSE),0)</f>
        <v>0</v>
      </c>
      <c r="V30" s="55"/>
      <c r="Y30" s="34"/>
    </row>
    <row r="31" spans="1:25" x14ac:dyDescent="0.2">
      <c r="A31" s="276"/>
      <c r="B31" s="55" t="s">
        <v>730</v>
      </c>
      <c r="C31" s="55" t="s">
        <v>730</v>
      </c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</row>
    <row r="32" spans="1:25" x14ac:dyDescent="0.2">
      <c r="H32" s="35"/>
      <c r="I32" s="35"/>
    </row>
    <row r="33" spans="8:9" x14ac:dyDescent="0.2">
      <c r="H33" s="35"/>
      <c r="I33" s="35"/>
    </row>
    <row r="34" spans="8:9" x14ac:dyDescent="0.2">
      <c r="H34" s="35"/>
      <c r="I34" s="35"/>
    </row>
    <row r="35" spans="8:9" x14ac:dyDescent="0.2">
      <c r="H35" s="35"/>
      <c r="I35" s="35"/>
    </row>
    <row r="36" spans="8:9" x14ac:dyDescent="0.2">
      <c r="H36" s="35"/>
      <c r="I36" s="35"/>
    </row>
    <row r="37" spans="8:9" x14ac:dyDescent="0.2">
      <c r="H37" s="35"/>
      <c r="I37" s="35"/>
    </row>
    <row r="38" spans="8:9" x14ac:dyDescent="0.2">
      <c r="H38" s="35"/>
      <c r="I38" s="35"/>
    </row>
    <row r="39" spans="8:9" x14ac:dyDescent="0.2">
      <c r="H39" s="35"/>
      <c r="I39" s="35"/>
    </row>
    <row r="40" spans="8:9" x14ac:dyDescent="0.2">
      <c r="H40" s="35"/>
      <c r="I40" s="35"/>
    </row>
    <row r="41" spans="8:9" x14ac:dyDescent="0.2">
      <c r="H41" s="35"/>
      <c r="I41" s="35"/>
    </row>
    <row r="42" spans="8:9" x14ac:dyDescent="0.2">
      <c r="H42" s="35"/>
      <c r="I42" s="35"/>
    </row>
    <row r="43" spans="8:9" x14ac:dyDescent="0.2">
      <c r="H43" s="35"/>
      <c r="I43" s="35"/>
    </row>
    <row r="44" spans="8:9" x14ac:dyDescent="0.2">
      <c r="H44" s="35"/>
      <c r="I44" s="35"/>
    </row>
    <row r="45" spans="8:9" x14ac:dyDescent="0.2">
      <c r="H45" s="35"/>
      <c r="I45" s="35"/>
    </row>
    <row r="46" spans="8:9" x14ac:dyDescent="0.2">
      <c r="H46" s="35"/>
      <c r="I46" s="35"/>
    </row>
    <row r="47" spans="8:9" x14ac:dyDescent="0.2">
      <c r="H47" s="35"/>
      <c r="I47" s="35"/>
    </row>
    <row r="48" spans="8:9" x14ac:dyDescent="0.2">
      <c r="H48" s="35"/>
      <c r="I48" s="35"/>
    </row>
    <row r="49" spans="8:9" x14ac:dyDescent="0.2">
      <c r="H49" s="35"/>
      <c r="I49" s="35"/>
    </row>
    <row r="50" spans="8:9" x14ac:dyDescent="0.2">
      <c r="H50" s="35"/>
      <c r="I50" s="35"/>
    </row>
    <row r="51" spans="8:9" x14ac:dyDescent="0.2">
      <c r="H51" s="35"/>
      <c r="I51" s="35"/>
    </row>
    <row r="52" spans="8:9" x14ac:dyDescent="0.2">
      <c r="H52" s="35"/>
      <c r="I52" s="35"/>
    </row>
    <row r="53" spans="8:9" x14ac:dyDescent="0.2">
      <c r="H53" s="35"/>
      <c r="I53" s="35"/>
    </row>
    <row r="54" spans="8:9" x14ac:dyDescent="0.2">
      <c r="H54" s="35"/>
      <c r="I54" s="35"/>
    </row>
    <row r="55" spans="8:9" x14ac:dyDescent="0.2">
      <c r="H55" s="35"/>
      <c r="I55" s="35"/>
    </row>
    <row r="56" spans="8:9" x14ac:dyDescent="0.2">
      <c r="H56" s="35"/>
      <c r="I56" s="35"/>
    </row>
    <row r="57" spans="8:9" x14ac:dyDescent="0.2">
      <c r="H57" s="35"/>
      <c r="I57" s="35"/>
    </row>
    <row r="58" spans="8:9" x14ac:dyDescent="0.2">
      <c r="H58" s="35"/>
      <c r="I58" s="35"/>
    </row>
    <row r="59" spans="8:9" x14ac:dyDescent="0.2">
      <c r="H59" s="35"/>
      <c r="I59" s="35"/>
    </row>
    <row r="60" spans="8:9" x14ac:dyDescent="0.2">
      <c r="H60" s="35"/>
      <c r="I60" s="35"/>
    </row>
    <row r="61" spans="8:9" x14ac:dyDescent="0.2">
      <c r="H61" s="35"/>
      <c r="I61" s="35"/>
    </row>
    <row r="62" spans="8:9" x14ac:dyDescent="0.2">
      <c r="H62" s="35"/>
      <c r="I62" s="35"/>
    </row>
    <row r="63" spans="8:9" x14ac:dyDescent="0.2">
      <c r="H63" s="35"/>
      <c r="I63" s="35"/>
    </row>
    <row r="64" spans="8:9" x14ac:dyDescent="0.2">
      <c r="H64" s="35"/>
      <c r="I64" s="35"/>
    </row>
    <row r="65" spans="8:9" x14ac:dyDescent="0.2">
      <c r="H65" s="35"/>
      <c r="I65" s="35"/>
    </row>
    <row r="66" spans="8:9" x14ac:dyDescent="0.2">
      <c r="H66" s="35"/>
      <c r="I66" s="35"/>
    </row>
    <row r="67" spans="8:9" x14ac:dyDescent="0.2">
      <c r="H67" s="35"/>
      <c r="I67" s="35"/>
    </row>
    <row r="68" spans="8:9" x14ac:dyDescent="0.2">
      <c r="H68" s="35"/>
      <c r="I68" s="35"/>
    </row>
    <row r="69" spans="8:9" x14ac:dyDescent="0.2">
      <c r="H69" s="35"/>
      <c r="I69" s="35"/>
    </row>
    <row r="70" spans="8:9" x14ac:dyDescent="0.2">
      <c r="H70" s="35"/>
      <c r="I70" s="35"/>
    </row>
    <row r="71" spans="8:9" x14ac:dyDescent="0.2">
      <c r="H71" s="35"/>
      <c r="I71" s="35"/>
    </row>
    <row r="72" spans="8:9" x14ac:dyDescent="0.2">
      <c r="H72" s="35"/>
      <c r="I72" s="35"/>
    </row>
    <row r="73" spans="8:9" x14ac:dyDescent="0.2">
      <c r="H73" s="35"/>
      <c r="I73" s="35"/>
    </row>
    <row r="74" spans="8:9" x14ac:dyDescent="0.2">
      <c r="H74" s="35"/>
      <c r="I74" s="35"/>
    </row>
    <row r="75" spans="8:9" x14ac:dyDescent="0.2">
      <c r="H75" s="35"/>
      <c r="I75" s="35"/>
    </row>
    <row r="76" spans="8:9" x14ac:dyDescent="0.2">
      <c r="H76" s="35"/>
      <c r="I76" s="35"/>
    </row>
    <row r="77" spans="8:9" x14ac:dyDescent="0.2">
      <c r="H77" s="35"/>
      <c r="I77" s="35"/>
    </row>
    <row r="78" spans="8:9" x14ac:dyDescent="0.2">
      <c r="H78" s="35"/>
      <c r="I78" s="35"/>
    </row>
    <row r="79" spans="8:9" x14ac:dyDescent="0.2">
      <c r="H79" s="35"/>
      <c r="I79" s="35"/>
    </row>
    <row r="80" spans="8:9" x14ac:dyDescent="0.2">
      <c r="H80" s="35"/>
      <c r="I80" s="35"/>
    </row>
    <row r="81" spans="8:9" x14ac:dyDescent="0.2">
      <c r="H81" s="35"/>
      <c r="I81" s="35"/>
    </row>
    <row r="82" spans="8:9" x14ac:dyDescent="0.2">
      <c r="H82" s="35"/>
      <c r="I82" s="35"/>
    </row>
    <row r="83" spans="8:9" x14ac:dyDescent="0.2">
      <c r="H83" s="35"/>
      <c r="I83" s="35"/>
    </row>
    <row r="84" spans="8:9" x14ac:dyDescent="0.2">
      <c r="H84" s="35"/>
      <c r="I84" s="35"/>
    </row>
    <row r="85" spans="8:9" x14ac:dyDescent="0.2">
      <c r="H85" s="35"/>
      <c r="I85" s="35"/>
    </row>
    <row r="86" spans="8:9" x14ac:dyDescent="0.2">
      <c r="H86" s="35"/>
      <c r="I86" s="35"/>
    </row>
    <row r="87" spans="8:9" x14ac:dyDescent="0.2">
      <c r="H87" s="35"/>
      <c r="I87" s="35"/>
    </row>
    <row r="88" spans="8:9" x14ac:dyDescent="0.2">
      <c r="H88" s="35"/>
      <c r="I88" s="35"/>
    </row>
    <row r="89" spans="8:9" x14ac:dyDescent="0.2">
      <c r="H89" s="35"/>
      <c r="I89" s="35"/>
    </row>
    <row r="90" spans="8:9" x14ac:dyDescent="0.2">
      <c r="H90" s="35"/>
      <c r="I90" s="35"/>
    </row>
    <row r="91" spans="8:9" x14ac:dyDescent="0.2">
      <c r="H91" s="35"/>
      <c r="I91" s="35"/>
    </row>
    <row r="92" spans="8:9" x14ac:dyDescent="0.2">
      <c r="H92" s="35"/>
      <c r="I92" s="35"/>
    </row>
    <row r="93" spans="8:9" x14ac:dyDescent="0.2">
      <c r="H93" s="35"/>
      <c r="I93" s="35"/>
    </row>
    <row r="94" spans="8:9" x14ac:dyDescent="0.2">
      <c r="H94" s="35"/>
      <c r="I94" s="35"/>
    </row>
    <row r="95" spans="8:9" x14ac:dyDescent="0.2">
      <c r="H95" s="35"/>
      <c r="I95" s="35"/>
    </row>
    <row r="96" spans="8:9" x14ac:dyDescent="0.2">
      <c r="H96" s="35"/>
      <c r="I96" s="35"/>
    </row>
    <row r="97" spans="8:9" x14ac:dyDescent="0.2">
      <c r="H97" s="35"/>
      <c r="I97" s="35"/>
    </row>
    <row r="98" spans="8:9" x14ac:dyDescent="0.2">
      <c r="H98" s="35"/>
      <c r="I98" s="35"/>
    </row>
    <row r="99" spans="8:9" x14ac:dyDescent="0.2">
      <c r="H99" s="35"/>
      <c r="I99" s="35"/>
    </row>
    <row r="100" spans="8:9" x14ac:dyDescent="0.2">
      <c r="H100" s="35"/>
      <c r="I100" s="35"/>
    </row>
    <row r="101" spans="8:9" x14ac:dyDescent="0.2">
      <c r="H101" s="35"/>
      <c r="I101" s="35"/>
    </row>
    <row r="102" spans="8:9" x14ac:dyDescent="0.2">
      <c r="H102" s="35"/>
      <c r="I102" s="35"/>
    </row>
    <row r="103" spans="8:9" x14ac:dyDescent="0.2">
      <c r="H103" s="35"/>
      <c r="I103" s="35"/>
    </row>
    <row r="104" spans="8:9" x14ac:dyDescent="0.2">
      <c r="H104" s="35"/>
      <c r="I104" s="35"/>
    </row>
    <row r="105" spans="8:9" x14ac:dyDescent="0.2">
      <c r="H105" s="35"/>
      <c r="I105" s="35"/>
    </row>
    <row r="106" spans="8:9" x14ac:dyDescent="0.2">
      <c r="H106" s="35"/>
      <c r="I106" s="35"/>
    </row>
    <row r="107" spans="8:9" x14ac:dyDescent="0.2">
      <c r="H107" s="35"/>
      <c r="I107" s="35"/>
    </row>
    <row r="108" spans="8:9" x14ac:dyDescent="0.2">
      <c r="H108" s="35"/>
      <c r="I108" s="35"/>
    </row>
    <row r="109" spans="8:9" x14ac:dyDescent="0.2">
      <c r="H109" s="35"/>
      <c r="I109" s="35"/>
    </row>
    <row r="110" spans="8:9" x14ac:dyDescent="0.2">
      <c r="H110" s="35"/>
      <c r="I110" s="35"/>
    </row>
    <row r="111" spans="8:9" x14ac:dyDescent="0.2">
      <c r="H111" s="35"/>
      <c r="I111" s="35"/>
    </row>
    <row r="112" spans="8:9" x14ac:dyDescent="0.2">
      <c r="H112" s="35"/>
      <c r="I112" s="35"/>
    </row>
    <row r="113" spans="8:9" x14ac:dyDescent="0.2">
      <c r="H113" s="35"/>
      <c r="I113" s="35"/>
    </row>
    <row r="114" spans="8:9" x14ac:dyDescent="0.2">
      <c r="H114" s="35"/>
      <c r="I114" s="35"/>
    </row>
    <row r="115" spans="8:9" x14ac:dyDescent="0.2">
      <c r="H115" s="35"/>
      <c r="I115" s="35"/>
    </row>
    <row r="116" spans="8:9" x14ac:dyDescent="0.2">
      <c r="H116" s="35"/>
      <c r="I116" s="35"/>
    </row>
    <row r="117" spans="8:9" x14ac:dyDescent="0.2">
      <c r="H117" s="35"/>
      <c r="I117" s="35"/>
    </row>
    <row r="118" spans="8:9" x14ac:dyDescent="0.2">
      <c r="H118" s="35"/>
      <c r="I118" s="35"/>
    </row>
    <row r="119" spans="8:9" x14ac:dyDescent="0.2">
      <c r="H119" s="35"/>
      <c r="I119" s="35"/>
    </row>
    <row r="120" spans="8:9" x14ac:dyDescent="0.2">
      <c r="H120" s="35"/>
      <c r="I120" s="35"/>
    </row>
    <row r="121" spans="8:9" x14ac:dyDescent="0.2">
      <c r="H121" s="35"/>
      <c r="I121" s="35"/>
    </row>
    <row r="122" spans="8:9" x14ac:dyDescent="0.2">
      <c r="H122" s="35"/>
      <c r="I122" s="35"/>
    </row>
    <row r="123" spans="8:9" x14ac:dyDescent="0.2">
      <c r="H123" s="35"/>
      <c r="I123" s="35"/>
    </row>
    <row r="124" spans="8:9" x14ac:dyDescent="0.2">
      <c r="H124" s="35"/>
      <c r="I124" s="35"/>
    </row>
    <row r="125" spans="8:9" x14ac:dyDescent="0.2">
      <c r="H125" s="35"/>
      <c r="I125" s="35"/>
    </row>
    <row r="126" spans="8:9" x14ac:dyDescent="0.2">
      <c r="H126" s="35"/>
      <c r="I126" s="35"/>
    </row>
    <row r="127" spans="8:9" x14ac:dyDescent="0.2">
      <c r="H127" s="35"/>
      <c r="I127" s="35"/>
    </row>
    <row r="128" spans="8:9" x14ac:dyDescent="0.2">
      <c r="H128" s="35"/>
      <c r="I128" s="35"/>
    </row>
    <row r="129" spans="8:9" x14ac:dyDescent="0.2">
      <c r="H129" s="35"/>
      <c r="I129" s="35"/>
    </row>
    <row r="130" spans="8:9" x14ac:dyDescent="0.2">
      <c r="H130" s="35"/>
      <c r="I130" s="35"/>
    </row>
    <row r="131" spans="8:9" x14ac:dyDescent="0.2">
      <c r="H131" s="35"/>
      <c r="I131" s="35"/>
    </row>
    <row r="132" spans="8:9" x14ac:dyDescent="0.2">
      <c r="H132" s="35"/>
      <c r="I132" s="35"/>
    </row>
    <row r="133" spans="8:9" x14ac:dyDescent="0.2">
      <c r="H133" s="35"/>
      <c r="I133" s="35"/>
    </row>
    <row r="134" spans="8:9" x14ac:dyDescent="0.2">
      <c r="H134" s="35"/>
      <c r="I134" s="35"/>
    </row>
    <row r="135" spans="8:9" x14ac:dyDescent="0.2">
      <c r="H135" s="35"/>
      <c r="I135" s="35"/>
    </row>
    <row r="136" spans="8:9" x14ac:dyDescent="0.2">
      <c r="H136" s="35"/>
      <c r="I136" s="35"/>
    </row>
    <row r="137" spans="8:9" x14ac:dyDescent="0.2">
      <c r="H137" s="35"/>
      <c r="I137" s="35"/>
    </row>
    <row r="138" spans="8:9" x14ac:dyDescent="0.2">
      <c r="H138" s="35"/>
      <c r="I138" s="35"/>
    </row>
    <row r="139" spans="8:9" x14ac:dyDescent="0.2">
      <c r="H139" s="35"/>
      <c r="I139" s="35"/>
    </row>
    <row r="140" spans="8:9" x14ac:dyDescent="0.2">
      <c r="H140" s="35"/>
      <c r="I140" s="35"/>
    </row>
    <row r="141" spans="8:9" x14ac:dyDescent="0.2">
      <c r="H141" s="35"/>
      <c r="I141" s="35"/>
    </row>
    <row r="142" spans="8:9" x14ac:dyDescent="0.2">
      <c r="H142" s="35"/>
      <c r="I142" s="35"/>
    </row>
    <row r="143" spans="8:9" x14ac:dyDescent="0.2">
      <c r="H143" s="35"/>
      <c r="I143" s="35"/>
    </row>
    <row r="144" spans="8:9" x14ac:dyDescent="0.2">
      <c r="H144" s="35"/>
      <c r="I144" s="35"/>
    </row>
    <row r="145" spans="8:9" x14ac:dyDescent="0.2">
      <c r="H145" s="35"/>
      <c r="I145" s="35"/>
    </row>
    <row r="146" spans="8:9" x14ac:dyDescent="0.2">
      <c r="H146" s="35"/>
      <c r="I146" s="35"/>
    </row>
    <row r="147" spans="8:9" x14ac:dyDescent="0.2">
      <c r="H147" s="35"/>
      <c r="I147" s="35"/>
    </row>
    <row r="148" spans="8:9" x14ac:dyDescent="0.2">
      <c r="H148" s="35"/>
      <c r="I148" s="35"/>
    </row>
    <row r="149" spans="8:9" x14ac:dyDescent="0.2">
      <c r="H149" s="35"/>
      <c r="I149" s="35"/>
    </row>
    <row r="150" spans="8:9" x14ac:dyDescent="0.2">
      <c r="H150" s="35"/>
      <c r="I150" s="35"/>
    </row>
    <row r="151" spans="8:9" x14ac:dyDescent="0.2">
      <c r="H151" s="35"/>
      <c r="I151" s="35"/>
    </row>
    <row r="152" spans="8:9" x14ac:dyDescent="0.2">
      <c r="H152" s="35"/>
      <c r="I152" s="35"/>
    </row>
    <row r="153" spans="8:9" x14ac:dyDescent="0.2">
      <c r="H153" s="35"/>
      <c r="I153" s="35"/>
    </row>
    <row r="154" spans="8:9" x14ac:dyDescent="0.2">
      <c r="H154" s="35"/>
      <c r="I154" s="35"/>
    </row>
    <row r="155" spans="8:9" x14ac:dyDescent="0.2">
      <c r="H155" s="35"/>
      <c r="I155" s="35"/>
    </row>
    <row r="156" spans="8:9" x14ac:dyDescent="0.2">
      <c r="H156" s="35"/>
      <c r="I156" s="35"/>
    </row>
    <row r="157" spans="8:9" x14ac:dyDescent="0.2">
      <c r="H157" s="35"/>
      <c r="I157" s="35"/>
    </row>
    <row r="158" spans="8:9" x14ac:dyDescent="0.2">
      <c r="H158" s="35"/>
      <c r="I158" s="35"/>
    </row>
    <row r="159" spans="8:9" x14ac:dyDescent="0.2">
      <c r="H159" s="35"/>
      <c r="I159" s="35"/>
    </row>
    <row r="160" spans="8:9" x14ac:dyDescent="0.2">
      <c r="H160" s="35"/>
      <c r="I160" s="35"/>
    </row>
    <row r="161" spans="8:9" x14ac:dyDescent="0.2">
      <c r="H161" s="35"/>
      <c r="I161" s="35"/>
    </row>
    <row r="162" spans="8:9" x14ac:dyDescent="0.2">
      <c r="H162" s="35"/>
      <c r="I162" s="35"/>
    </row>
    <row r="163" spans="8:9" x14ac:dyDescent="0.2">
      <c r="H163" s="35"/>
      <c r="I163" s="35"/>
    </row>
    <row r="164" spans="8:9" x14ac:dyDescent="0.2">
      <c r="H164" s="35"/>
      <c r="I164" s="35"/>
    </row>
    <row r="165" spans="8:9" x14ac:dyDescent="0.2">
      <c r="H165" s="35"/>
      <c r="I165" s="35"/>
    </row>
    <row r="166" spans="8:9" x14ac:dyDescent="0.2">
      <c r="H166" s="35"/>
      <c r="I166" s="35"/>
    </row>
    <row r="167" spans="8:9" x14ac:dyDescent="0.2">
      <c r="H167" s="35"/>
      <c r="I167" s="35"/>
    </row>
    <row r="168" spans="8:9" x14ac:dyDescent="0.2">
      <c r="H168" s="35"/>
      <c r="I168" s="35"/>
    </row>
    <row r="169" spans="8:9" x14ac:dyDescent="0.2">
      <c r="H169" s="35"/>
      <c r="I169" s="35"/>
    </row>
    <row r="170" spans="8:9" x14ac:dyDescent="0.2">
      <c r="H170" s="35"/>
      <c r="I170" s="35"/>
    </row>
    <row r="171" spans="8:9" x14ac:dyDescent="0.2">
      <c r="H171" s="35"/>
      <c r="I171" s="35"/>
    </row>
    <row r="172" spans="8:9" x14ac:dyDescent="0.2">
      <c r="H172" s="35"/>
      <c r="I172" s="35"/>
    </row>
    <row r="173" spans="8:9" x14ac:dyDescent="0.2">
      <c r="H173" s="35"/>
      <c r="I173" s="35"/>
    </row>
    <row r="174" spans="8:9" x14ac:dyDescent="0.2">
      <c r="H174" s="35"/>
      <c r="I174" s="35"/>
    </row>
    <row r="175" spans="8:9" x14ac:dyDescent="0.2">
      <c r="H175" s="35"/>
      <c r="I175" s="35"/>
    </row>
    <row r="176" spans="8:9" x14ac:dyDescent="0.2">
      <c r="H176" s="35"/>
      <c r="I176" s="35"/>
    </row>
    <row r="177" spans="8:9" x14ac:dyDescent="0.2">
      <c r="H177" s="35"/>
      <c r="I177" s="35"/>
    </row>
    <row r="178" spans="8:9" x14ac:dyDescent="0.2">
      <c r="H178" s="35"/>
      <c r="I178" s="35"/>
    </row>
    <row r="179" spans="8:9" x14ac:dyDescent="0.2">
      <c r="H179" s="35"/>
      <c r="I179" s="35"/>
    </row>
    <row r="180" spans="8:9" x14ac:dyDescent="0.2">
      <c r="H180" s="35"/>
      <c r="I180" s="35"/>
    </row>
    <row r="181" spans="8:9" x14ac:dyDescent="0.2">
      <c r="H181" s="35"/>
      <c r="I181" s="35"/>
    </row>
    <row r="182" spans="8:9" x14ac:dyDescent="0.2">
      <c r="H182" s="35"/>
      <c r="I182" s="35"/>
    </row>
    <row r="183" spans="8:9" x14ac:dyDescent="0.2">
      <c r="H183" s="35"/>
      <c r="I183" s="35"/>
    </row>
    <row r="184" spans="8:9" x14ac:dyDescent="0.2">
      <c r="H184" s="35"/>
      <c r="I184" s="35"/>
    </row>
    <row r="185" spans="8:9" x14ac:dyDescent="0.2">
      <c r="H185" s="35"/>
      <c r="I185" s="35"/>
    </row>
    <row r="186" spans="8:9" x14ac:dyDescent="0.2">
      <c r="H186" s="35"/>
      <c r="I186" s="35"/>
    </row>
    <row r="187" spans="8:9" x14ac:dyDescent="0.2">
      <c r="H187" s="35"/>
      <c r="I187" s="35"/>
    </row>
    <row r="188" spans="8:9" x14ac:dyDescent="0.2">
      <c r="H188" s="35"/>
      <c r="I188" s="35"/>
    </row>
  </sheetData>
  <sortState xmlns:xlrd2="http://schemas.microsoft.com/office/spreadsheetml/2017/richdata2" ref="B12:U30">
    <sortCondition descending="1" ref="H12:H30"/>
    <sortCondition descending="1" ref="G12:G30"/>
    <sortCondition ref="I12:I30"/>
  </sortState>
  <mergeCells count="28">
    <mergeCell ref="H1:H2"/>
    <mergeCell ref="J1:J2"/>
    <mergeCell ref="K1:K2"/>
    <mergeCell ref="L1:L2"/>
    <mergeCell ref="H3:H4"/>
    <mergeCell ref="I1:I2"/>
    <mergeCell ref="I3:I4"/>
    <mergeCell ref="B1:B2"/>
    <mergeCell ref="C1:C2"/>
    <mergeCell ref="D1:D2"/>
    <mergeCell ref="E1:E2"/>
    <mergeCell ref="F1:F4"/>
    <mergeCell ref="S1:S2"/>
    <mergeCell ref="A1:A31"/>
    <mergeCell ref="R1:R2"/>
    <mergeCell ref="T1:T2"/>
    <mergeCell ref="U1:U2"/>
    <mergeCell ref="M1:M2"/>
    <mergeCell ref="N1:N2"/>
    <mergeCell ref="O1:O2"/>
    <mergeCell ref="P1:P2"/>
    <mergeCell ref="Q1:Q2"/>
    <mergeCell ref="G1:G2"/>
    <mergeCell ref="B3:B4"/>
    <mergeCell ref="C3:C4"/>
    <mergeCell ref="D3:D4"/>
    <mergeCell ref="E3:E4"/>
    <mergeCell ref="G3:G4"/>
  </mergeCells>
  <conditionalFormatting sqref="J6:M8 O6:O8 J12:U30">
    <cfRule type="containsText" dxfId="54" priority="11" operator="containsText" text="0">
      <formula>NOT(ISERROR(SEARCH("0",J6)))</formula>
    </cfRule>
  </conditionalFormatting>
  <conditionalFormatting sqref="N6:N8">
    <cfRule type="containsText" dxfId="53" priority="9" operator="containsText" text="0">
      <formula>NOT(ISERROR(SEARCH("0",N6)))</formula>
    </cfRule>
  </conditionalFormatting>
  <conditionalFormatting sqref="P6:S8 U6:U8">
    <cfRule type="containsText" dxfId="52" priority="6" operator="containsText" text="0">
      <formula>NOT(ISERROR(SEARCH("0",P6)))</formula>
    </cfRule>
  </conditionalFormatting>
  <conditionalFormatting sqref="T6:T8">
    <cfRule type="containsText" dxfId="51" priority="5" operator="containsText" text="0">
      <formula>NOT(ISERROR(SEARCH("0",T6)))</formula>
    </cfRule>
  </conditionalFormatting>
  <conditionalFormatting sqref="O9:O11 J9:M11">
    <cfRule type="containsText" dxfId="50" priority="4" operator="containsText" text="0">
      <formula>NOT(ISERROR(SEARCH("0",J9)))</formula>
    </cfRule>
  </conditionalFormatting>
  <conditionalFormatting sqref="N9:N11">
    <cfRule type="containsText" dxfId="49" priority="3" operator="containsText" text="0">
      <formula>NOT(ISERROR(SEARCH("0",N9)))</formula>
    </cfRule>
  </conditionalFormatting>
  <conditionalFormatting sqref="U9:U11 P9:S11">
    <cfRule type="containsText" dxfId="48" priority="2" operator="containsText" text="0">
      <formula>NOT(ISERROR(SEARCH("0",P9)))</formula>
    </cfRule>
  </conditionalFormatting>
  <conditionalFormatting sqref="T9:T11">
    <cfRule type="containsText" dxfId="47" priority="1" operator="containsText" text="0">
      <formula>NOT(ISERROR(SEARCH("0",T9)))</formula>
    </cfRule>
  </conditionalFormatting>
  <pageMargins left="0.25" right="0.25" top="0.75" bottom="0.75" header="0.3" footer="0.3"/>
  <pageSetup paperSize="8" fitToHeight="0" pageOrder="overThenDown" orientation="landscape" r:id="rId1"/>
  <headerFooter alignWithMargins="0"/>
  <ignoredErrors>
    <ignoredError sqref="G6:U9 G12:U30 G11:U11 G10:H10 J10:U10" emptyCellReferenc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8A7A7-CA1D-433D-891E-E8D94C84B2B4}">
  <sheetPr>
    <tabColor theme="0" tint="-0.499984740745262"/>
    <pageSetUpPr fitToPage="1"/>
  </sheetPr>
  <dimension ref="A1:V177"/>
  <sheetViews>
    <sheetView zoomScaleNormal="100" zoomScaleSheetLayoutView="90" workbookViewId="0">
      <selection activeCell="G41" sqref="G41"/>
    </sheetView>
  </sheetViews>
  <sheetFormatPr defaultColWidth="26.85546875" defaultRowHeight="12.75" x14ac:dyDescent="0.2"/>
  <cols>
    <col min="1" max="1" width="3.85546875" style="28" bestFit="1" customWidth="1"/>
    <col min="2" max="2" width="16.42578125" style="13" bestFit="1" customWidth="1"/>
    <col min="3" max="3" width="26.28515625" style="13" bestFit="1" customWidth="1"/>
    <col min="4" max="4" width="13.42578125" style="13" bestFit="1" customWidth="1"/>
    <col min="5" max="5" width="10.42578125" style="28" bestFit="1" customWidth="1"/>
    <col min="6" max="6" width="4.140625" style="35" bestFit="1" customWidth="1"/>
    <col min="7" max="7" width="9.85546875" style="35" bestFit="1" customWidth="1"/>
    <col min="8" max="8" width="6" style="36" bestFit="1" customWidth="1"/>
    <col min="9" max="9" width="9.42578125" style="32" bestFit="1" customWidth="1"/>
    <col min="10" max="10" width="7.5703125" style="30" customWidth="1"/>
    <col min="11" max="22" width="7.5703125" style="28" customWidth="1"/>
    <col min="23" max="16384" width="26.85546875" style="28"/>
  </cols>
  <sheetData>
    <row r="1" spans="1:22" s="21" customFormat="1" ht="12.75" customHeight="1" x14ac:dyDescent="0.2">
      <c r="A1" s="286" t="s">
        <v>1</v>
      </c>
      <c r="B1" s="290" t="s">
        <v>2</v>
      </c>
      <c r="C1" s="290" t="s">
        <v>74</v>
      </c>
      <c r="D1" s="290" t="s">
        <v>4</v>
      </c>
      <c r="E1" s="290" t="s">
        <v>5</v>
      </c>
      <c r="F1" s="291" t="s">
        <v>6</v>
      </c>
      <c r="G1" s="287" t="s">
        <v>7</v>
      </c>
      <c r="H1" s="290" t="s">
        <v>8</v>
      </c>
      <c r="I1" s="293" t="s">
        <v>1873</v>
      </c>
      <c r="J1" s="285">
        <v>43792</v>
      </c>
      <c r="K1" s="285">
        <v>43904</v>
      </c>
      <c r="L1" s="285">
        <v>44037</v>
      </c>
      <c r="M1" s="285">
        <v>44044</v>
      </c>
      <c r="N1" s="285">
        <v>44065</v>
      </c>
      <c r="O1" s="285">
        <v>44072</v>
      </c>
      <c r="P1" s="285">
        <v>44079</v>
      </c>
      <c r="Q1" s="285">
        <v>44108</v>
      </c>
      <c r="R1" s="285">
        <v>44115</v>
      </c>
      <c r="S1" s="285">
        <v>44121</v>
      </c>
      <c r="T1" s="285">
        <v>44128</v>
      </c>
      <c r="U1" s="285">
        <v>44142</v>
      </c>
      <c r="V1" s="285"/>
    </row>
    <row r="2" spans="1:22" s="21" customFormat="1" ht="12.75" customHeight="1" x14ac:dyDescent="0.2">
      <c r="A2" s="286"/>
      <c r="B2" s="289"/>
      <c r="C2" s="289"/>
      <c r="D2" s="289"/>
      <c r="E2" s="289"/>
      <c r="F2" s="292"/>
      <c r="G2" s="288"/>
      <c r="H2" s="289"/>
      <c r="I2" s="294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</row>
    <row r="3" spans="1:22" s="21" customFormat="1" x14ac:dyDescent="0.2">
      <c r="A3" s="286"/>
      <c r="B3" s="289" t="s">
        <v>10</v>
      </c>
      <c r="C3" s="289" t="s">
        <v>11</v>
      </c>
      <c r="D3" s="289"/>
      <c r="E3" s="289" t="s">
        <v>12</v>
      </c>
      <c r="F3" s="292"/>
      <c r="G3" s="288" t="s">
        <v>13</v>
      </c>
      <c r="H3" s="289" t="s">
        <v>14</v>
      </c>
      <c r="I3" s="294" t="s">
        <v>1871</v>
      </c>
      <c r="J3" s="51" t="s">
        <v>713</v>
      </c>
      <c r="K3" s="51" t="s">
        <v>714</v>
      </c>
      <c r="L3" s="51" t="s">
        <v>715</v>
      </c>
      <c r="M3" s="51" t="s">
        <v>715</v>
      </c>
      <c r="N3" s="51" t="s">
        <v>716</v>
      </c>
      <c r="O3" s="51" t="s">
        <v>717</v>
      </c>
      <c r="P3" s="51" t="s">
        <v>718</v>
      </c>
      <c r="Q3" s="51" t="s">
        <v>719</v>
      </c>
      <c r="R3" s="51" t="s">
        <v>1728</v>
      </c>
      <c r="S3" s="51" t="s">
        <v>1509</v>
      </c>
      <c r="T3" s="51" t="s">
        <v>720</v>
      </c>
      <c r="U3" s="51" t="s">
        <v>1727</v>
      </c>
      <c r="V3" s="285"/>
    </row>
    <row r="4" spans="1:22" s="23" customFormat="1" x14ac:dyDescent="0.2">
      <c r="A4" s="286"/>
      <c r="B4" s="289" t="s">
        <v>10</v>
      </c>
      <c r="C4" s="289"/>
      <c r="D4" s="289"/>
      <c r="E4" s="289" t="s">
        <v>12</v>
      </c>
      <c r="F4" s="292"/>
      <c r="G4" s="288" t="s">
        <v>13</v>
      </c>
      <c r="H4" s="289" t="s">
        <v>14</v>
      </c>
      <c r="I4" s="294"/>
      <c r="J4" s="89" t="s">
        <v>75</v>
      </c>
      <c r="K4" s="73" t="s">
        <v>75</v>
      </c>
      <c r="L4" s="73" t="s">
        <v>75</v>
      </c>
      <c r="M4" s="73" t="s">
        <v>75</v>
      </c>
      <c r="N4" s="143" t="s">
        <v>75</v>
      </c>
      <c r="O4" s="89" t="s">
        <v>75</v>
      </c>
      <c r="P4" s="155" t="s">
        <v>75</v>
      </c>
      <c r="Q4" s="155" t="s">
        <v>75</v>
      </c>
      <c r="R4" s="155" t="s">
        <v>75</v>
      </c>
      <c r="S4" s="155" t="s">
        <v>75</v>
      </c>
      <c r="T4" s="155" t="s">
        <v>75</v>
      </c>
      <c r="U4" s="155" t="s">
        <v>75</v>
      </c>
      <c r="V4" s="285"/>
    </row>
    <row r="5" spans="1:22" s="23" customFormat="1" x14ac:dyDescent="0.2">
      <c r="A5" s="286"/>
      <c r="B5" s="142"/>
      <c r="C5" s="72"/>
      <c r="D5" s="72"/>
      <c r="E5" s="72"/>
      <c r="F5" s="74"/>
      <c r="G5" s="206" t="s">
        <v>13</v>
      </c>
      <c r="H5" s="207" t="s">
        <v>14</v>
      </c>
      <c r="I5" s="116" t="s">
        <v>9</v>
      </c>
      <c r="J5" s="74"/>
      <c r="K5" s="74"/>
      <c r="L5" s="73"/>
      <c r="M5" s="73"/>
      <c r="N5" s="143"/>
      <c r="O5" s="73"/>
      <c r="P5" s="155"/>
      <c r="Q5" s="155"/>
      <c r="R5" s="155"/>
      <c r="S5" s="155"/>
      <c r="T5" s="155"/>
      <c r="U5" s="155"/>
      <c r="V5" s="285"/>
    </row>
    <row r="6" spans="1:22" s="30" customFormat="1" x14ac:dyDescent="0.2">
      <c r="A6" s="286"/>
      <c r="B6" s="227" t="s">
        <v>764</v>
      </c>
      <c r="C6" s="227" t="s">
        <v>84</v>
      </c>
      <c r="D6" s="227" t="s">
        <v>1403</v>
      </c>
      <c r="E6" s="228">
        <v>43854</v>
      </c>
      <c r="F6" s="229">
        <v>19</v>
      </c>
      <c r="G6" s="223">
        <f>COUNTIF(J6:X6,"&gt;0")</f>
        <v>3</v>
      </c>
      <c r="H6" s="215">
        <f>SUM(J6:W6)</f>
        <v>21</v>
      </c>
      <c r="I6" s="224">
        <f>RANK(H6,$H$6:$H$20)</f>
        <v>1</v>
      </c>
      <c r="J6" s="217">
        <f>_xlfn.IFNA(VLOOKUP(CONCATENATE($J$4,$B6,$C6),'1KR'!$A$5:$K$150,11,FALSE),0)</f>
        <v>0</v>
      </c>
      <c r="K6" s="217">
        <f>_xlfn.IFNA(VLOOKUP(CONCATENATE($K$4,$B6,$C6),'2Mur'!$A$5:$O$150,15,FALSE),0)</f>
        <v>0</v>
      </c>
      <c r="L6" s="218">
        <f>_xlfn.IFNA(VLOOKUP(CONCATENATE($L$4,$B6,$C6),'3GID'!$A$5:$O$150,15,FALSE),0)</f>
        <v>7</v>
      </c>
      <c r="M6" s="218">
        <f>_xlfn.IFNA(VLOOKUP(CONCATENATE($M$4,$B6,$C6),'4GID'!$A$5:$O$150,15,FALSE),0)</f>
        <v>0</v>
      </c>
      <c r="N6" s="218">
        <f>_xlfn.IFNA(VLOOKUP(CONCATENATE($N$4,$B6,$C6),'5ESP'!$A$5:$O$150,15,FALSE),0)</f>
        <v>0</v>
      </c>
      <c r="O6" s="218">
        <f>_xlfn.IFNA(VLOOKUP(CONCATENATE($M$4,$B6,$C6),'6WAL'!$A$5:$O$150,15,FALSE),0)</f>
        <v>0</v>
      </c>
      <c r="P6" s="218">
        <f>_xlfn.IFNA(VLOOKUP(CONCATENATE($P$4,$B6,$C6),'7ALB'!$A$5:$O$150,15,FALSE),0)</f>
        <v>0</v>
      </c>
      <c r="Q6" s="218">
        <f>_xlfn.IFNA(VLOOKUP(CONCATENATE($Q$4,$B6,$C6),'8BAL'!$A$5:$O$150,15,FALSE),0)</f>
        <v>7</v>
      </c>
      <c r="R6" s="218">
        <f>_xlfn.IFNA(VLOOKUP(CONCATENATE($R$4,$B6,$C6),'9NZ'!$A$5:$O$150,15,FALSE),0)</f>
        <v>0</v>
      </c>
      <c r="S6" s="218">
        <f>_xlfn.IFNA(VLOOKUP(CONCATENATE($S$4,$B6,$C6),'10SR'!$A$5:$O$150,15,FALSE),0)</f>
        <v>7</v>
      </c>
      <c r="T6" s="218">
        <f>_xlfn.IFNA(VLOOKUP(CONCATENATE($T$4,$B6,$C6),'11DRY'!$A$5:$P$150,15,FALSE),0)</f>
        <v>0</v>
      </c>
      <c r="U6" s="218">
        <f>_xlfn.IFNA(VLOOKUP(CONCATENATE($U$4,$B6,$C6),'12SC'!$A$5:$Q$125,15,FALSE),0)</f>
        <v>0</v>
      </c>
      <c r="V6" s="285"/>
    </row>
    <row r="7" spans="1:22" s="30" customFormat="1" x14ac:dyDescent="0.2">
      <c r="A7" s="286"/>
      <c r="B7" s="227" t="s">
        <v>85</v>
      </c>
      <c r="C7" s="227" t="s">
        <v>86</v>
      </c>
      <c r="D7" s="227" t="s">
        <v>1421</v>
      </c>
      <c r="E7" s="228">
        <v>43889</v>
      </c>
      <c r="F7" s="229">
        <v>17</v>
      </c>
      <c r="G7" s="223">
        <f>COUNTIF(J7:X7,"&gt;0")</f>
        <v>2</v>
      </c>
      <c r="H7" s="215">
        <f>SUM(J7:W7)</f>
        <v>18</v>
      </c>
      <c r="I7" s="224">
        <f>RANK(H7,$H$6:$H$20)</f>
        <v>2</v>
      </c>
      <c r="J7" s="217">
        <f>_xlfn.IFNA(VLOOKUP(CONCATENATE($J$4,$B7,$C7),'1KR'!$A$5:$K$150,11,FALSE),0)</f>
        <v>0</v>
      </c>
      <c r="K7" s="217">
        <f>_xlfn.IFNA(VLOOKUP(CONCATENATE($K$4,$B7,$C7),'2Mur'!$A$5:$O$150,15,FALSE),0)</f>
        <v>0</v>
      </c>
      <c r="L7" s="218">
        <f>_xlfn.IFNA(VLOOKUP(CONCATENATE($L$4,$B7,$C7),'3GID'!$A$5:$O$150,15,FALSE),0)</f>
        <v>0</v>
      </c>
      <c r="M7" s="218">
        <f>_xlfn.IFNA(VLOOKUP(CONCATENATE($M$4,$B7,$C7),'4GID'!$A$5:$O$150,15,FALSE),0)</f>
        <v>0</v>
      </c>
      <c r="N7" s="218">
        <f>_xlfn.IFNA(VLOOKUP(CONCATENATE($N$4,$B7,$C7),'5ESP'!$A$5:$O$150,15,FALSE),0)</f>
        <v>0</v>
      </c>
      <c r="O7" s="218">
        <f>_xlfn.IFNA(VLOOKUP(CONCATENATE($M$4,$B7,$C7),'6WAL'!$A$5:$O$150,15,FALSE),0)</f>
        <v>0</v>
      </c>
      <c r="P7" s="218">
        <f>_xlfn.IFNA(VLOOKUP(CONCATENATE($P$4,$B7,$C7),'7ALB'!$A$5:$O$150,15,FALSE),0)</f>
        <v>0</v>
      </c>
      <c r="Q7" s="218">
        <f>_xlfn.IFNA(VLOOKUP(CONCATENATE($Q$4,$B7,$C7),'8BAL'!$A$5:$O$150,15,FALSE),0)</f>
        <v>0</v>
      </c>
      <c r="R7" s="218">
        <f>_xlfn.IFNA(VLOOKUP(CONCATENATE($R$4,$B7,$C7),'9NZ'!$A$5:$O$150,15,FALSE),0)</f>
        <v>0</v>
      </c>
      <c r="S7" s="218">
        <f>_xlfn.IFNA(VLOOKUP(CONCATENATE($S$4,$B7,$C7),'10SR'!$A$5:$O$150,15,FALSE),0)</f>
        <v>4</v>
      </c>
      <c r="T7" s="218">
        <f>_xlfn.IFNA(VLOOKUP(CONCATENATE($T$4,$B7,$C7),'11DRY'!$A$5:$P$150,15,FALSE),0)</f>
        <v>0</v>
      </c>
      <c r="U7" s="218">
        <f>_xlfn.IFNA(VLOOKUP(CONCATENATE($U$4,$B7,$C7),'12SC'!$A$5:$Q$125,15,FALSE),0)</f>
        <v>14</v>
      </c>
      <c r="V7" s="285"/>
    </row>
    <row r="8" spans="1:22" s="30" customFormat="1" x14ac:dyDescent="0.2">
      <c r="A8" s="286"/>
      <c r="B8" s="227" t="s">
        <v>561</v>
      </c>
      <c r="C8" s="227" t="s">
        <v>562</v>
      </c>
      <c r="D8" s="227" t="s">
        <v>1411</v>
      </c>
      <c r="E8" s="228">
        <v>43848</v>
      </c>
      <c r="F8" s="229">
        <v>18</v>
      </c>
      <c r="G8" s="223">
        <f>COUNTIF(J8:X8,"&gt;0")</f>
        <v>2</v>
      </c>
      <c r="H8" s="215">
        <f>SUM(J8:W8)</f>
        <v>17</v>
      </c>
      <c r="I8" s="224">
        <f>RANK(H8,$H$6:$H$20)</f>
        <v>3</v>
      </c>
      <c r="J8" s="217">
        <f>_xlfn.IFNA(VLOOKUP(CONCATENATE($J$4,$B8,$C8),'1KR'!$A$5:$K$150,11,FALSE),0)</f>
        <v>0</v>
      </c>
      <c r="K8" s="217">
        <f>_xlfn.IFNA(VLOOKUP(CONCATENATE($K$4,$B8,$C8),'2Mur'!$A$5:$O$150,15,FALSE),0)</f>
        <v>0</v>
      </c>
      <c r="L8" s="218">
        <f>_xlfn.IFNA(VLOOKUP(CONCATENATE($L$4,$B8,$C8),'3GID'!$A$5:$O$150,15,FALSE),0)</f>
        <v>0</v>
      </c>
      <c r="M8" s="218">
        <f>_xlfn.IFNA(VLOOKUP(CONCATENATE($M$4,$B8,$C8),'4GID'!$A$5:$O$150,15,FALSE),0)</f>
        <v>0</v>
      </c>
      <c r="N8" s="218">
        <f>_xlfn.IFNA(VLOOKUP(CONCATENATE($N$4,$B8,$C8),'5ESP'!$A$5:$O$150,15,FALSE),0)</f>
        <v>0</v>
      </c>
      <c r="O8" s="218">
        <f>_xlfn.IFNA(VLOOKUP(CONCATENATE($M$4,$B8,$C8),'6WAL'!$A$5:$O$150,15,FALSE),0)</f>
        <v>0</v>
      </c>
      <c r="P8" s="218">
        <f>_xlfn.IFNA(VLOOKUP(CONCATENATE($P$4,$B8,$C8),'7ALB'!$A$5:$O$150,15,FALSE),0)</f>
        <v>0</v>
      </c>
      <c r="Q8" s="218">
        <f>_xlfn.IFNA(VLOOKUP(CONCATENATE($Q$4,$B8,$C8),'8BAL'!$A$5:$O$150,15,FALSE),0)</f>
        <v>5</v>
      </c>
      <c r="R8" s="218">
        <f>_xlfn.IFNA(VLOOKUP(CONCATENATE($R$4,$B8,$C8),'9NZ'!$A$5:$O$150,15,FALSE),0)</f>
        <v>0</v>
      </c>
      <c r="S8" s="218">
        <f>_xlfn.IFNA(VLOOKUP(CONCATENATE($S$4,$B8,$C8),'10SR'!$A$5:$O$150,15,FALSE),0)</f>
        <v>0</v>
      </c>
      <c r="T8" s="218">
        <f>_xlfn.IFNA(VLOOKUP(CONCATENATE($T$4,$B8,$C8),'11DRY'!$A$5:$P$150,15,FALSE),0)</f>
        <v>0</v>
      </c>
      <c r="U8" s="218">
        <f>_xlfn.IFNA(VLOOKUP(CONCATENATE($U$4,$B8,$C8),'12SC'!$A$5:$Q$125,15,FALSE),0)</f>
        <v>12</v>
      </c>
      <c r="V8" s="285"/>
    </row>
    <row r="9" spans="1:22" x14ac:dyDescent="0.2">
      <c r="A9" s="286"/>
      <c r="B9" s="180"/>
      <c r="C9" s="180"/>
      <c r="D9" s="180"/>
      <c r="E9" s="181"/>
      <c r="F9" s="182"/>
      <c r="G9" s="183"/>
      <c r="H9" s="184"/>
      <c r="I9" s="185"/>
      <c r="J9" s="186"/>
      <c r="K9" s="186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60"/>
    </row>
    <row r="10" spans="1:22" x14ac:dyDescent="0.2">
      <c r="A10" s="286"/>
      <c r="B10" s="52" t="s">
        <v>57</v>
      </c>
      <c r="C10" s="52" t="s">
        <v>81</v>
      </c>
      <c r="D10" s="52" t="s">
        <v>1414</v>
      </c>
      <c r="E10" s="53">
        <v>43851</v>
      </c>
      <c r="F10" s="54">
        <v>19</v>
      </c>
      <c r="G10" s="93">
        <f t="shared" ref="G10:G17" si="0">COUNTIF(J10:X10,"&gt;0")</f>
        <v>1</v>
      </c>
      <c r="H10" s="25">
        <f t="shared" ref="H10:H17" si="1">SUM(J10:W10)</f>
        <v>7</v>
      </c>
      <c r="I10" s="94"/>
      <c r="J10" s="63">
        <f>_xlfn.IFNA(VLOOKUP(CONCATENATE($J$4,$B10,$C10),'1KR'!$A$5:$K$150,11,FALSE),0)</f>
        <v>0</v>
      </c>
      <c r="K10" s="63">
        <f>_xlfn.IFNA(VLOOKUP(CONCATENATE($K$4,$B10,$C10),'2Mur'!$A$5:$O$150,15,FALSE),0)</f>
        <v>0</v>
      </c>
      <c r="L10" s="80">
        <f>_xlfn.IFNA(VLOOKUP(CONCATENATE($L$4,$B10,$C10),'3GID'!$A$5:$O$150,15,FALSE),0)</f>
        <v>0</v>
      </c>
      <c r="M10" s="80">
        <f>_xlfn.IFNA(VLOOKUP(CONCATENATE($M$4,$B10,$C10),'4GID'!$A$5:$O$150,15,FALSE),0)</f>
        <v>0</v>
      </c>
      <c r="N10" s="80">
        <f>_xlfn.IFNA(VLOOKUP(CONCATENATE($N$4,$B10,$C10),'5ESP'!$A$5:$O$150,15,FALSE),0)</f>
        <v>0</v>
      </c>
      <c r="O10" s="80">
        <f>_xlfn.IFNA(VLOOKUP(CONCATENATE($M$4,$B10,$C10),'6WAL'!$A$5:$O$150,15,FALSE),0)</f>
        <v>7</v>
      </c>
      <c r="P10" s="80">
        <f>_xlfn.IFNA(VLOOKUP(CONCATENATE($P$4,$B10,$C10),'7ALB'!$A$5:$O$150,15,FALSE),0)</f>
        <v>0</v>
      </c>
      <c r="Q10" s="80">
        <f>_xlfn.IFNA(VLOOKUP(CONCATENATE($Q$4,$B10,$C10),'8BAL'!$A$5:$O$150,15,FALSE),0)</f>
        <v>0</v>
      </c>
      <c r="R10" s="80">
        <f>_xlfn.IFNA(VLOOKUP(CONCATENATE($R$4,$B10,$C10),'9NZ'!$A$5:$O$150,15,FALSE),0)</f>
        <v>0</v>
      </c>
      <c r="S10" s="80">
        <f>_xlfn.IFNA(VLOOKUP(CONCATENATE($S$4,$B10,$C10),'10SR'!$A$5:$O$150,15,FALSE),0)</f>
        <v>0</v>
      </c>
      <c r="T10" s="80">
        <f>_xlfn.IFNA(VLOOKUP(CONCATENATE($T$4,$B10,$C10),'11DRY'!$A$5:$P$150,15,FALSE),0)</f>
        <v>0</v>
      </c>
      <c r="U10" s="80">
        <f>_xlfn.IFNA(VLOOKUP(CONCATENATE($U$4,$B10,$C10),'12SC'!$A$5:$Q$125,15,FALSE),0)</f>
        <v>0</v>
      </c>
      <c r="V10" s="285"/>
    </row>
    <row r="11" spans="1:22" x14ac:dyDescent="0.2">
      <c r="A11" s="286"/>
      <c r="B11" s="52" t="s">
        <v>87</v>
      </c>
      <c r="C11" s="52" t="s">
        <v>88</v>
      </c>
      <c r="D11" s="52" t="s">
        <v>1411</v>
      </c>
      <c r="E11" s="53">
        <v>43893</v>
      </c>
      <c r="F11" s="54">
        <v>18</v>
      </c>
      <c r="G11" s="93">
        <f t="shared" si="0"/>
        <v>1</v>
      </c>
      <c r="H11" s="25">
        <f t="shared" si="1"/>
        <v>1</v>
      </c>
      <c r="I11" s="94"/>
      <c r="J11" s="63">
        <f>_xlfn.IFNA(VLOOKUP(CONCATENATE($J$4,$B11,$C11),'1KR'!$A$5:$K$150,11,FALSE),0)</f>
        <v>0</v>
      </c>
      <c r="K11" s="63">
        <f>_xlfn.IFNA(VLOOKUP(CONCATENATE($K$4,$B11,$C11),'2Mur'!$A$5:$O$150,15,FALSE),0)</f>
        <v>0</v>
      </c>
      <c r="L11" s="80">
        <f>_xlfn.IFNA(VLOOKUP(CONCATENATE($L$4,$B11,$C11),'3GID'!$A$5:$O$150,15,FALSE),0)</f>
        <v>1</v>
      </c>
      <c r="M11" s="80">
        <f>_xlfn.IFNA(VLOOKUP(CONCATENATE($M$4,$B11,$C11),'4GID'!$A$5:$O$150,15,FALSE),0)</f>
        <v>0</v>
      </c>
      <c r="N11" s="80">
        <f>_xlfn.IFNA(VLOOKUP(CONCATENATE($N$4,$B11,$C11),'5ESP'!$A$5:$O$150,15,FALSE),0)</f>
        <v>0</v>
      </c>
      <c r="O11" s="80">
        <f>_xlfn.IFNA(VLOOKUP(CONCATENATE($M$4,$B11,$C11),'6WAL'!$A$5:$O$150,15,FALSE),0)</f>
        <v>0</v>
      </c>
      <c r="P11" s="80">
        <f>_xlfn.IFNA(VLOOKUP(CONCATENATE($P$4,$B11,$C11),'7ALB'!$A$5:$O$150,15,FALSE),0)</f>
        <v>0</v>
      </c>
      <c r="Q11" s="80">
        <f>_xlfn.IFNA(VLOOKUP(CONCATENATE($Q$4,$B11,$C11),'8BAL'!$A$5:$O$150,15,FALSE),0)</f>
        <v>0</v>
      </c>
      <c r="R11" s="80">
        <f>_xlfn.IFNA(VLOOKUP(CONCATENATE($R$4,$B11,$C11),'9NZ'!$A$5:$O$150,15,FALSE),0)</f>
        <v>0</v>
      </c>
      <c r="S11" s="80">
        <f>_xlfn.IFNA(VLOOKUP(CONCATENATE($S$4,$B11,$C11),'10SR'!$A$5:$O$150,15,FALSE),0)</f>
        <v>0</v>
      </c>
      <c r="T11" s="80">
        <f>_xlfn.IFNA(VLOOKUP(CONCATENATE($T$4,$B11,$C11),'11DRY'!$A$5:$P$150,15,FALSE),0)</f>
        <v>0</v>
      </c>
      <c r="U11" s="80">
        <f>_xlfn.IFNA(VLOOKUP(CONCATENATE($U$4,$B11,$C11),'12SC'!$A$5:$Q$125,15,FALSE),0)</f>
        <v>0</v>
      </c>
      <c r="V11" s="285"/>
    </row>
    <row r="12" spans="1:22" x14ac:dyDescent="0.2">
      <c r="A12" s="286"/>
      <c r="B12" s="52" t="s">
        <v>76</v>
      </c>
      <c r="C12" s="52" t="s">
        <v>77</v>
      </c>
      <c r="D12" s="52" t="s">
        <v>1498</v>
      </c>
      <c r="E12" s="53">
        <v>43838</v>
      </c>
      <c r="F12" s="54">
        <v>17</v>
      </c>
      <c r="G12" s="93">
        <f t="shared" si="0"/>
        <v>0</v>
      </c>
      <c r="H12" s="25">
        <f t="shared" si="1"/>
        <v>0</v>
      </c>
      <c r="I12" s="94"/>
      <c r="J12" s="63">
        <f>_xlfn.IFNA(VLOOKUP(CONCATENATE($J$4,$B12,$C12),'1KR'!$A$5:$K$150,11,FALSE),0)</f>
        <v>0</v>
      </c>
      <c r="K12" s="63">
        <f>_xlfn.IFNA(VLOOKUP(CONCATENATE($K$4,$B12,$C12),'2Mur'!$A$5:$O$150,15,FALSE),0)</f>
        <v>0</v>
      </c>
      <c r="L12" s="80">
        <f>_xlfn.IFNA(VLOOKUP(CONCATENATE($L$4,$B12,$C12),'3GID'!$A$5:$O$150,15,FALSE),0)</f>
        <v>0</v>
      </c>
      <c r="M12" s="80">
        <f>_xlfn.IFNA(VLOOKUP(CONCATENATE($M$4,$B12,$C12),'4GID'!$A$5:$O$150,15,FALSE),0)</f>
        <v>0</v>
      </c>
      <c r="N12" s="80">
        <f>_xlfn.IFNA(VLOOKUP(CONCATENATE($N$4,$B12,$C12),'5ESP'!$A$5:$O$150,15,FALSE),0)</f>
        <v>0</v>
      </c>
      <c r="O12" s="80">
        <f>_xlfn.IFNA(VLOOKUP(CONCATENATE($M$4,$B12,$C12),'6WAL'!$A$5:$O$150,15,FALSE),0)</f>
        <v>0</v>
      </c>
      <c r="P12" s="80">
        <f>_xlfn.IFNA(VLOOKUP(CONCATENATE($P$4,$B12,$C12),'7ALB'!$A$5:$O$150,15,FALSE),0)</f>
        <v>0</v>
      </c>
      <c r="Q12" s="80">
        <f>_xlfn.IFNA(VLOOKUP(CONCATENATE($Q$4,$B12,$C12),'8BAL'!$A$5:$O$150,15,FALSE),0)</f>
        <v>0</v>
      </c>
      <c r="R12" s="80">
        <f>_xlfn.IFNA(VLOOKUP(CONCATENATE($R$4,$B12,$C12),'9NZ'!$A$5:$O$150,15,FALSE),0)</f>
        <v>0</v>
      </c>
      <c r="S12" s="80">
        <f>_xlfn.IFNA(VLOOKUP(CONCATENATE($S$4,$B12,$C12),'10SR'!$A$5:$O$150,15,FALSE),0)</f>
        <v>0</v>
      </c>
      <c r="T12" s="80">
        <f>_xlfn.IFNA(VLOOKUP(CONCATENATE($T$4,$B12,$C12),'11DRY'!$A$5:$P$150,15,FALSE),0)</f>
        <v>0</v>
      </c>
      <c r="U12" s="80">
        <f>_xlfn.IFNA(VLOOKUP(CONCATENATE($U$4,$B12,$C12),'12SC'!$A$5:$Q$125,15,FALSE),0)</f>
        <v>0</v>
      </c>
      <c r="V12" s="285"/>
    </row>
    <row r="13" spans="1:22" x14ac:dyDescent="0.2">
      <c r="A13" s="286"/>
      <c r="B13" s="52" t="s">
        <v>78</v>
      </c>
      <c r="C13" s="52" t="s">
        <v>79</v>
      </c>
      <c r="D13" s="52" t="s">
        <v>1412</v>
      </c>
      <c r="E13" s="53">
        <v>43882</v>
      </c>
      <c r="F13" s="54">
        <v>18</v>
      </c>
      <c r="G13" s="93">
        <f t="shared" si="0"/>
        <v>0</v>
      </c>
      <c r="H13" s="25">
        <f t="shared" si="1"/>
        <v>0</v>
      </c>
      <c r="I13" s="94"/>
      <c r="J13" s="63">
        <f>_xlfn.IFNA(VLOOKUP(CONCATENATE($J$4,$B13,$C13),'1KR'!$A$5:$K$150,11,FALSE),0)</f>
        <v>0</v>
      </c>
      <c r="K13" s="63">
        <f>_xlfn.IFNA(VLOOKUP(CONCATENATE($K$4,$B13,$C13),'2Mur'!$A$5:$O$150,15,FALSE),0)</f>
        <v>0</v>
      </c>
      <c r="L13" s="80">
        <f>_xlfn.IFNA(VLOOKUP(CONCATENATE($L$4,$B13,$C13),'3GID'!$A$5:$O$150,15,FALSE),0)</f>
        <v>0</v>
      </c>
      <c r="M13" s="80">
        <f>_xlfn.IFNA(VLOOKUP(CONCATENATE($M$4,$B13,$C13),'4GID'!$A$5:$O$150,15,FALSE),0)</f>
        <v>0</v>
      </c>
      <c r="N13" s="80">
        <f>_xlfn.IFNA(VLOOKUP(CONCATENATE($N$4,$B13,$C13),'5ESP'!$A$5:$O$150,15,FALSE),0)</f>
        <v>0</v>
      </c>
      <c r="O13" s="80">
        <f>_xlfn.IFNA(VLOOKUP(CONCATENATE($M$4,$B13,$C13),'6WAL'!$A$5:$O$150,15,FALSE),0)</f>
        <v>0</v>
      </c>
      <c r="P13" s="80">
        <f>_xlfn.IFNA(VLOOKUP(CONCATENATE($P$4,$B13,$C13),'7ALB'!$A$5:$O$150,15,FALSE),0)</f>
        <v>0</v>
      </c>
      <c r="Q13" s="80">
        <f>_xlfn.IFNA(VLOOKUP(CONCATENATE($Q$4,$B13,$C13),'8BAL'!$A$5:$O$150,15,FALSE),0)</f>
        <v>0</v>
      </c>
      <c r="R13" s="80">
        <f>_xlfn.IFNA(VLOOKUP(CONCATENATE($R$4,$B13,$C13),'9NZ'!$A$5:$O$150,15,FALSE),0)</f>
        <v>0</v>
      </c>
      <c r="S13" s="80">
        <f>_xlfn.IFNA(VLOOKUP(CONCATENATE($S$4,$B13,$C13),'10SR'!$A$5:$O$150,15,FALSE),0)</f>
        <v>0</v>
      </c>
      <c r="T13" s="80">
        <f>_xlfn.IFNA(VLOOKUP(CONCATENATE($T$4,$B13,$C13),'11DRY'!$A$5:$P$150,15,FALSE),0)</f>
        <v>0</v>
      </c>
      <c r="U13" s="80">
        <f>_xlfn.IFNA(VLOOKUP(CONCATENATE($U$4,$B13,$C13),'12SC'!$A$5:$Q$125,15,FALSE),0)</f>
        <v>0</v>
      </c>
      <c r="V13" s="285"/>
    </row>
    <row r="14" spans="1:22" x14ac:dyDescent="0.2">
      <c r="A14" s="286"/>
      <c r="B14" s="52" t="s">
        <v>25</v>
      </c>
      <c r="C14" s="52" t="s">
        <v>1164</v>
      </c>
      <c r="D14" s="52" t="s">
        <v>1403</v>
      </c>
      <c r="E14" s="53">
        <v>43817</v>
      </c>
      <c r="F14" s="54">
        <v>17</v>
      </c>
      <c r="G14" s="93">
        <f t="shared" si="0"/>
        <v>0</v>
      </c>
      <c r="H14" s="25">
        <f t="shared" si="1"/>
        <v>0</v>
      </c>
      <c r="I14" s="94"/>
      <c r="J14" s="63">
        <f>_xlfn.IFNA(VLOOKUP(CONCATENATE($J$4,$B14,$C14),'1KR'!$A$5:$K$150,11,FALSE),0)</f>
        <v>0</v>
      </c>
      <c r="K14" s="63">
        <f>_xlfn.IFNA(VLOOKUP(CONCATENATE($K$4,$B14,$C14),'2Mur'!$A$5:$O$150,15,FALSE),0)</f>
        <v>0</v>
      </c>
      <c r="L14" s="80">
        <f>_xlfn.IFNA(VLOOKUP(CONCATENATE($L$4,$B14,$C14),'3GID'!$A$5:$O$150,15,FALSE),0)</f>
        <v>0</v>
      </c>
      <c r="M14" s="80">
        <f>_xlfn.IFNA(VLOOKUP(CONCATENATE($M$4,$B14,$C14),'4GID'!$A$5:$O$150,15,FALSE),0)</f>
        <v>0</v>
      </c>
      <c r="N14" s="80">
        <f>_xlfn.IFNA(VLOOKUP(CONCATENATE($N$4,$B14,$C14),'5ESP'!$A$5:$O$150,15,FALSE),0)</f>
        <v>0</v>
      </c>
      <c r="O14" s="80">
        <f>_xlfn.IFNA(VLOOKUP(CONCATENATE($M$4,$B14,$C14),'6WAL'!$A$5:$O$150,15,FALSE),0)</f>
        <v>0</v>
      </c>
      <c r="P14" s="80">
        <f>_xlfn.IFNA(VLOOKUP(CONCATENATE($P$4,$B14,$C14),'7ALB'!$A$5:$O$150,15,FALSE),0)</f>
        <v>0</v>
      </c>
      <c r="Q14" s="80">
        <f>_xlfn.IFNA(VLOOKUP(CONCATENATE($Q$4,$B14,$C14),'8BAL'!$A$5:$O$150,15,FALSE),0)</f>
        <v>0</v>
      </c>
      <c r="R14" s="80">
        <f>_xlfn.IFNA(VLOOKUP(CONCATENATE($R$4,$B14,$C14),'9NZ'!$A$5:$O$150,15,FALSE),0)</f>
        <v>0</v>
      </c>
      <c r="S14" s="80">
        <f>_xlfn.IFNA(VLOOKUP(CONCATENATE($S$4,$B14,$C14),'10SR'!$A$5:$O$150,15,FALSE),0)</f>
        <v>0</v>
      </c>
      <c r="T14" s="80">
        <f>_xlfn.IFNA(VLOOKUP(CONCATENATE($T$4,$B14,$C14),'11DRY'!$A$5:$P$150,15,FALSE),0)</f>
        <v>0</v>
      </c>
      <c r="U14" s="80">
        <f>_xlfn.IFNA(VLOOKUP(CONCATENATE($U$4,$B14,$C14),'12SC'!$A$5:$Q$125,15,FALSE),0)</f>
        <v>0</v>
      </c>
      <c r="V14" s="285"/>
    </row>
    <row r="15" spans="1:22" x14ac:dyDescent="0.2">
      <c r="A15" s="286"/>
      <c r="B15" s="52" t="s">
        <v>80</v>
      </c>
      <c r="C15" s="52" t="s">
        <v>1165</v>
      </c>
      <c r="D15" s="52" t="s">
        <v>1424</v>
      </c>
      <c r="E15" s="53">
        <v>43859</v>
      </c>
      <c r="F15" s="54">
        <v>22</v>
      </c>
      <c r="G15" s="93">
        <f t="shared" si="0"/>
        <v>0</v>
      </c>
      <c r="H15" s="25">
        <f t="shared" si="1"/>
        <v>0</v>
      </c>
      <c r="I15" s="94"/>
      <c r="J15" s="63">
        <f>_xlfn.IFNA(VLOOKUP(CONCATENATE($J$4,$B15,$C15),'1KR'!$A$5:$K$150,11,FALSE),0)</f>
        <v>0</v>
      </c>
      <c r="K15" s="63">
        <f>_xlfn.IFNA(VLOOKUP(CONCATENATE($K$4,$B15,$C15),'2Mur'!$A$5:$O$150,15,FALSE),0)</f>
        <v>0</v>
      </c>
      <c r="L15" s="80">
        <f>_xlfn.IFNA(VLOOKUP(CONCATENATE($L$4,$B15,$C15),'3GID'!$A$5:$O$150,15,FALSE),0)</f>
        <v>0</v>
      </c>
      <c r="M15" s="80">
        <f>_xlfn.IFNA(VLOOKUP(CONCATENATE($M$4,$B15,$C15),'4GID'!$A$5:$O$150,15,FALSE),0)</f>
        <v>0</v>
      </c>
      <c r="N15" s="80">
        <f>_xlfn.IFNA(VLOOKUP(CONCATENATE($N$4,$B15,$C15),'5ESP'!$A$5:$O$150,15,FALSE),0)</f>
        <v>0</v>
      </c>
      <c r="O15" s="80">
        <f>_xlfn.IFNA(VLOOKUP(CONCATENATE($M$4,$B15,$C15),'6WAL'!$A$5:$O$150,15,FALSE),0)</f>
        <v>0</v>
      </c>
      <c r="P15" s="80">
        <f>_xlfn.IFNA(VLOOKUP(CONCATENATE($P$4,$B15,$C15),'7ALB'!$A$5:$O$150,15,FALSE),0)</f>
        <v>0</v>
      </c>
      <c r="Q15" s="80">
        <f>_xlfn.IFNA(VLOOKUP(CONCATENATE($Q$4,$B15,$C15),'8BAL'!$A$5:$O$150,15,FALSE),0)</f>
        <v>0</v>
      </c>
      <c r="R15" s="80">
        <f>_xlfn.IFNA(VLOOKUP(CONCATENATE($R$4,$B15,$C15),'9NZ'!$A$5:$O$150,15,FALSE),0)</f>
        <v>0</v>
      </c>
      <c r="S15" s="80">
        <f>_xlfn.IFNA(VLOOKUP(CONCATENATE($S$4,$B15,$C15),'10SR'!$A$5:$O$150,15,FALSE),0)</f>
        <v>0</v>
      </c>
      <c r="T15" s="80">
        <f>_xlfn.IFNA(VLOOKUP(CONCATENATE($T$4,$B15,$C15),'11DRY'!$A$5:$P$150,15,FALSE),0)</f>
        <v>0</v>
      </c>
      <c r="U15" s="80">
        <f>_xlfn.IFNA(VLOOKUP(CONCATENATE($U$4,$B15,$C15),'12SC'!$A$5:$Q$125,15,FALSE),0)</f>
        <v>0</v>
      </c>
      <c r="V15" s="285"/>
    </row>
    <row r="16" spans="1:22" x14ac:dyDescent="0.2">
      <c r="A16" s="286"/>
      <c r="B16" s="52" t="s">
        <v>82</v>
      </c>
      <c r="C16" s="52" t="s">
        <v>83</v>
      </c>
      <c r="D16" s="52" t="s">
        <v>1414</v>
      </c>
      <c r="E16" s="53">
        <v>43889</v>
      </c>
      <c r="F16" s="54">
        <v>20</v>
      </c>
      <c r="G16" s="93">
        <f t="shared" si="0"/>
        <v>0</v>
      </c>
      <c r="H16" s="25">
        <f t="shared" si="1"/>
        <v>0</v>
      </c>
      <c r="I16" s="94"/>
      <c r="J16" s="63">
        <f>_xlfn.IFNA(VLOOKUP(CONCATENATE($J$4,$B16,$C16),'1KR'!$A$5:$K$150,11,FALSE),0)</f>
        <v>0</v>
      </c>
      <c r="K16" s="63">
        <f>_xlfn.IFNA(VLOOKUP(CONCATENATE($K$4,$B16,$C16),'2Mur'!$A$5:$O$150,15,FALSE),0)</f>
        <v>0</v>
      </c>
      <c r="L16" s="80">
        <f>_xlfn.IFNA(VLOOKUP(CONCATENATE($L$4,$B16,$C16),'3GID'!$A$5:$O$150,15,FALSE),0)</f>
        <v>0</v>
      </c>
      <c r="M16" s="80">
        <f>_xlfn.IFNA(VLOOKUP(CONCATENATE($M$4,$B16,$C16),'4GID'!$A$5:$O$150,15,FALSE),0)</f>
        <v>0</v>
      </c>
      <c r="N16" s="80">
        <f>_xlfn.IFNA(VLOOKUP(CONCATENATE($N$4,$B16,$C16),'5ESP'!$A$5:$O$150,15,FALSE),0)</f>
        <v>0</v>
      </c>
      <c r="O16" s="80">
        <f>_xlfn.IFNA(VLOOKUP(CONCATENATE($M$4,$B16,$C16),'6WAL'!$A$5:$O$150,15,FALSE),0)</f>
        <v>0</v>
      </c>
      <c r="P16" s="80">
        <f>_xlfn.IFNA(VLOOKUP(CONCATENATE($P$4,$B16,$C16),'7ALB'!$A$5:$O$150,15,FALSE),0)</f>
        <v>0</v>
      </c>
      <c r="Q16" s="80">
        <f>_xlfn.IFNA(VLOOKUP(CONCATENATE($Q$4,$B16,$C16),'8BAL'!$A$5:$O$150,15,FALSE),0)</f>
        <v>0</v>
      </c>
      <c r="R16" s="80">
        <f>_xlfn.IFNA(VLOOKUP(CONCATENATE($R$4,$B16,$C16),'9NZ'!$A$5:$O$150,15,FALSE),0)</f>
        <v>0</v>
      </c>
      <c r="S16" s="80">
        <f>_xlfn.IFNA(VLOOKUP(CONCATENATE($S$4,$B16,$C16),'10SR'!$A$5:$O$150,15,FALSE),0)</f>
        <v>0</v>
      </c>
      <c r="T16" s="80">
        <f>_xlfn.IFNA(VLOOKUP(CONCATENATE($T$4,$B16,$C16),'11DRY'!$A$5:$P$150,15,FALSE),0)</f>
        <v>0</v>
      </c>
      <c r="U16" s="80">
        <f>_xlfn.IFNA(VLOOKUP(CONCATENATE($U$4,$B16,$C16),'12SC'!$A$5:$Q$125,15,FALSE),0)</f>
        <v>0</v>
      </c>
      <c r="V16" s="285"/>
    </row>
    <row r="17" spans="1:22" x14ac:dyDescent="0.2">
      <c r="A17" s="286"/>
      <c r="B17" s="52" t="s">
        <v>730</v>
      </c>
      <c r="C17" s="52" t="s">
        <v>730</v>
      </c>
      <c r="D17" s="52"/>
      <c r="E17" s="53"/>
      <c r="F17" s="54"/>
      <c r="G17" s="93">
        <f t="shared" si="0"/>
        <v>0</v>
      </c>
      <c r="H17" s="25">
        <f t="shared" si="1"/>
        <v>0</v>
      </c>
      <c r="I17" s="94"/>
      <c r="J17" s="63">
        <f>_xlfn.IFNA(VLOOKUP(CONCATENATE($J$4,$B17,$C17),'1KR'!$A$5:$K$150,11,FALSE),0)</f>
        <v>0</v>
      </c>
      <c r="K17" s="63">
        <f>_xlfn.IFNA(VLOOKUP(CONCATENATE($K$4,$B17,$C17),'2Mur'!$A$5:$O$150,15,FALSE),0)</f>
        <v>0</v>
      </c>
      <c r="L17" s="80">
        <f>_xlfn.IFNA(VLOOKUP(CONCATENATE($L$4,$B17,$C17),'3GID'!$A$5:$O$150,15,FALSE),0)</f>
        <v>0</v>
      </c>
      <c r="M17" s="80">
        <f>_xlfn.IFNA(VLOOKUP(CONCATENATE($M$4,$B17,$C17),'4GID'!$A$5:$O$150,15,FALSE),0)</f>
        <v>0</v>
      </c>
      <c r="N17" s="80">
        <f>_xlfn.IFNA(VLOOKUP(CONCATENATE($N$4,$B17,$C17),'5ESP'!$A$5:$O$150,15,FALSE),0)</f>
        <v>0</v>
      </c>
      <c r="O17" s="80">
        <f>_xlfn.IFNA(VLOOKUP(CONCATENATE($M$4,$B17,$C17),'6WAL'!$A$5:$O$150,15,FALSE),0)</f>
        <v>0</v>
      </c>
      <c r="P17" s="80">
        <f>_xlfn.IFNA(VLOOKUP(CONCATENATE($P$4,$B17,$C17),'7ALB'!$A$5:$O$150,15,FALSE),0)</f>
        <v>0</v>
      </c>
      <c r="Q17" s="80">
        <f>_xlfn.IFNA(VLOOKUP(CONCATENATE($Q$4,$B17,$C17),'8BAL'!$A$5:$O$150,15,FALSE),0)</f>
        <v>0</v>
      </c>
      <c r="R17" s="80">
        <f>_xlfn.IFNA(VLOOKUP(CONCATENATE($R$4,$B17,$C17),'9NZ'!$A$5:$O$150,15,FALSE),0)</f>
        <v>0</v>
      </c>
      <c r="S17" s="80">
        <f>_xlfn.IFNA(VLOOKUP(CONCATENATE($S$4,$B17,$C17),'10SR'!$A$5:$O$150,15,FALSE),0)</f>
        <v>0</v>
      </c>
      <c r="T17" s="80">
        <f>_xlfn.IFNA(VLOOKUP(CONCATENATE($T$4,$B17,$C17),'11DRY'!$A$5:$P$150,15,FALSE),0)</f>
        <v>0</v>
      </c>
      <c r="U17" s="80">
        <f>_xlfn.IFNA(VLOOKUP(CONCATENATE($U$4,$B17,$C17),'12SC'!$A$5:$Q$125,15,FALSE),0)</f>
        <v>0</v>
      </c>
      <c r="V17" s="285"/>
    </row>
    <row r="18" spans="1:22" x14ac:dyDescent="0.2">
      <c r="A18" s="286"/>
      <c r="B18" s="50" t="s">
        <v>730</v>
      </c>
      <c r="C18" s="50" t="s">
        <v>730</v>
      </c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158"/>
    </row>
    <row r="19" spans="1:22" x14ac:dyDescent="0.2">
      <c r="A19" s="31"/>
      <c r="H19" s="35"/>
    </row>
    <row r="20" spans="1:22" x14ac:dyDescent="0.2">
      <c r="A20" s="31"/>
      <c r="H20" s="35"/>
    </row>
    <row r="21" spans="1:22" x14ac:dyDescent="0.2">
      <c r="H21" s="35"/>
    </row>
    <row r="22" spans="1:22" x14ac:dyDescent="0.2">
      <c r="H22" s="35"/>
    </row>
    <row r="23" spans="1:22" x14ac:dyDescent="0.2">
      <c r="H23" s="35"/>
    </row>
    <row r="24" spans="1:22" x14ac:dyDescent="0.2">
      <c r="H24" s="35"/>
    </row>
    <row r="25" spans="1:22" x14ac:dyDescent="0.2">
      <c r="H25" s="35"/>
    </row>
    <row r="26" spans="1:22" x14ac:dyDescent="0.2">
      <c r="H26" s="35"/>
    </row>
    <row r="27" spans="1:22" x14ac:dyDescent="0.2">
      <c r="H27" s="35"/>
    </row>
    <row r="28" spans="1:22" x14ac:dyDescent="0.2">
      <c r="H28" s="35"/>
    </row>
    <row r="29" spans="1:22" x14ac:dyDescent="0.2">
      <c r="H29" s="35"/>
    </row>
    <row r="30" spans="1:22" x14ac:dyDescent="0.2">
      <c r="H30" s="35"/>
    </row>
    <row r="31" spans="1:22" x14ac:dyDescent="0.2">
      <c r="H31" s="35"/>
    </row>
    <row r="32" spans="1:22" x14ac:dyDescent="0.2">
      <c r="H32" s="35"/>
    </row>
    <row r="33" spans="8:8" x14ac:dyDescent="0.2">
      <c r="H33" s="35"/>
    </row>
    <row r="34" spans="8:8" x14ac:dyDescent="0.2">
      <c r="H34" s="35"/>
    </row>
    <row r="35" spans="8:8" x14ac:dyDescent="0.2">
      <c r="H35" s="35"/>
    </row>
    <row r="36" spans="8:8" x14ac:dyDescent="0.2">
      <c r="H36" s="35"/>
    </row>
    <row r="37" spans="8:8" x14ac:dyDescent="0.2">
      <c r="H37" s="35"/>
    </row>
    <row r="38" spans="8:8" x14ac:dyDescent="0.2">
      <c r="H38" s="35"/>
    </row>
    <row r="39" spans="8:8" x14ac:dyDescent="0.2">
      <c r="H39" s="35"/>
    </row>
    <row r="40" spans="8:8" x14ac:dyDescent="0.2">
      <c r="H40" s="35"/>
    </row>
    <row r="41" spans="8:8" x14ac:dyDescent="0.2">
      <c r="H41" s="35"/>
    </row>
    <row r="42" spans="8:8" x14ac:dyDescent="0.2">
      <c r="H42" s="35"/>
    </row>
    <row r="43" spans="8:8" x14ac:dyDescent="0.2">
      <c r="H43" s="35"/>
    </row>
    <row r="44" spans="8:8" x14ac:dyDescent="0.2">
      <c r="H44" s="35"/>
    </row>
    <row r="45" spans="8:8" x14ac:dyDescent="0.2">
      <c r="H45" s="35"/>
    </row>
    <row r="46" spans="8:8" x14ac:dyDescent="0.2">
      <c r="H46" s="35"/>
    </row>
    <row r="47" spans="8:8" x14ac:dyDescent="0.2">
      <c r="H47" s="35"/>
    </row>
    <row r="48" spans="8:8" x14ac:dyDescent="0.2">
      <c r="H48" s="35"/>
    </row>
    <row r="49" spans="8:8" x14ac:dyDescent="0.2">
      <c r="H49" s="35"/>
    </row>
    <row r="50" spans="8:8" x14ac:dyDescent="0.2">
      <c r="H50" s="35"/>
    </row>
    <row r="51" spans="8:8" x14ac:dyDescent="0.2">
      <c r="H51" s="35"/>
    </row>
    <row r="52" spans="8:8" x14ac:dyDescent="0.2">
      <c r="H52" s="35"/>
    </row>
    <row r="53" spans="8:8" x14ac:dyDescent="0.2">
      <c r="H53" s="35"/>
    </row>
    <row r="54" spans="8:8" x14ac:dyDescent="0.2">
      <c r="H54" s="35"/>
    </row>
    <row r="55" spans="8:8" x14ac:dyDescent="0.2">
      <c r="H55" s="35"/>
    </row>
    <row r="56" spans="8:8" x14ac:dyDescent="0.2">
      <c r="H56" s="35"/>
    </row>
    <row r="57" spans="8:8" x14ac:dyDescent="0.2">
      <c r="H57" s="35"/>
    </row>
    <row r="58" spans="8:8" x14ac:dyDescent="0.2">
      <c r="H58" s="35"/>
    </row>
    <row r="59" spans="8:8" x14ac:dyDescent="0.2">
      <c r="H59" s="35"/>
    </row>
    <row r="60" spans="8:8" x14ac:dyDescent="0.2">
      <c r="H60" s="35"/>
    </row>
    <row r="61" spans="8:8" x14ac:dyDescent="0.2">
      <c r="H61" s="35"/>
    </row>
    <row r="62" spans="8:8" x14ac:dyDescent="0.2">
      <c r="H62" s="35"/>
    </row>
    <row r="63" spans="8:8" x14ac:dyDescent="0.2">
      <c r="H63" s="35"/>
    </row>
    <row r="64" spans="8:8" x14ac:dyDescent="0.2">
      <c r="H64" s="35"/>
    </row>
    <row r="65" spans="8:8" x14ac:dyDescent="0.2">
      <c r="H65" s="35"/>
    </row>
    <row r="66" spans="8:8" x14ac:dyDescent="0.2">
      <c r="H66" s="35"/>
    </row>
    <row r="67" spans="8:8" x14ac:dyDescent="0.2">
      <c r="H67" s="35"/>
    </row>
    <row r="68" spans="8:8" x14ac:dyDescent="0.2">
      <c r="H68" s="35"/>
    </row>
    <row r="69" spans="8:8" x14ac:dyDescent="0.2">
      <c r="H69" s="35"/>
    </row>
    <row r="70" spans="8:8" x14ac:dyDescent="0.2">
      <c r="H70" s="35"/>
    </row>
    <row r="71" spans="8:8" x14ac:dyDescent="0.2">
      <c r="H71" s="35"/>
    </row>
    <row r="72" spans="8:8" x14ac:dyDescent="0.2">
      <c r="H72" s="35"/>
    </row>
    <row r="73" spans="8:8" x14ac:dyDescent="0.2">
      <c r="H73" s="35"/>
    </row>
    <row r="74" spans="8:8" x14ac:dyDescent="0.2">
      <c r="H74" s="35"/>
    </row>
    <row r="75" spans="8:8" x14ac:dyDescent="0.2">
      <c r="H75" s="35"/>
    </row>
    <row r="76" spans="8:8" x14ac:dyDescent="0.2">
      <c r="H76" s="35"/>
    </row>
    <row r="77" spans="8:8" x14ac:dyDescent="0.2">
      <c r="H77" s="35"/>
    </row>
    <row r="78" spans="8:8" x14ac:dyDescent="0.2">
      <c r="H78" s="35"/>
    </row>
    <row r="79" spans="8:8" x14ac:dyDescent="0.2">
      <c r="H79" s="35"/>
    </row>
    <row r="80" spans="8:8" x14ac:dyDescent="0.2">
      <c r="H80" s="35"/>
    </row>
    <row r="81" spans="8:8" x14ac:dyDescent="0.2">
      <c r="H81" s="35"/>
    </row>
    <row r="82" spans="8:8" x14ac:dyDescent="0.2">
      <c r="H82" s="35"/>
    </row>
    <row r="83" spans="8:8" x14ac:dyDescent="0.2">
      <c r="H83" s="35"/>
    </row>
    <row r="84" spans="8:8" x14ac:dyDescent="0.2">
      <c r="H84" s="35"/>
    </row>
    <row r="85" spans="8:8" x14ac:dyDescent="0.2">
      <c r="H85" s="35"/>
    </row>
    <row r="86" spans="8:8" x14ac:dyDescent="0.2">
      <c r="H86" s="35"/>
    </row>
    <row r="87" spans="8:8" x14ac:dyDescent="0.2">
      <c r="H87" s="35"/>
    </row>
    <row r="88" spans="8:8" x14ac:dyDescent="0.2">
      <c r="H88" s="35"/>
    </row>
    <row r="89" spans="8:8" x14ac:dyDescent="0.2">
      <c r="H89" s="35"/>
    </row>
    <row r="90" spans="8:8" x14ac:dyDescent="0.2">
      <c r="H90" s="35"/>
    </row>
    <row r="91" spans="8:8" x14ac:dyDescent="0.2">
      <c r="H91" s="35"/>
    </row>
    <row r="92" spans="8:8" x14ac:dyDescent="0.2">
      <c r="H92" s="35"/>
    </row>
    <row r="93" spans="8:8" x14ac:dyDescent="0.2">
      <c r="H93" s="35"/>
    </row>
    <row r="94" spans="8:8" x14ac:dyDescent="0.2">
      <c r="H94" s="35"/>
    </row>
    <row r="95" spans="8:8" x14ac:dyDescent="0.2">
      <c r="H95" s="35"/>
    </row>
    <row r="96" spans="8:8" x14ac:dyDescent="0.2">
      <c r="H96" s="35"/>
    </row>
    <row r="97" spans="8:8" x14ac:dyDescent="0.2">
      <c r="H97" s="35"/>
    </row>
    <row r="98" spans="8:8" x14ac:dyDescent="0.2">
      <c r="H98" s="35"/>
    </row>
    <row r="99" spans="8:8" x14ac:dyDescent="0.2">
      <c r="H99" s="35"/>
    </row>
    <row r="100" spans="8:8" x14ac:dyDescent="0.2">
      <c r="H100" s="35"/>
    </row>
    <row r="101" spans="8:8" x14ac:dyDescent="0.2">
      <c r="H101" s="35"/>
    </row>
    <row r="102" spans="8:8" x14ac:dyDescent="0.2">
      <c r="H102" s="35"/>
    </row>
    <row r="103" spans="8:8" x14ac:dyDescent="0.2">
      <c r="H103" s="35"/>
    </row>
    <row r="104" spans="8:8" x14ac:dyDescent="0.2">
      <c r="H104" s="35"/>
    </row>
    <row r="105" spans="8:8" x14ac:dyDescent="0.2">
      <c r="H105" s="35"/>
    </row>
    <row r="106" spans="8:8" x14ac:dyDescent="0.2">
      <c r="H106" s="35"/>
    </row>
    <row r="107" spans="8:8" x14ac:dyDescent="0.2">
      <c r="H107" s="35"/>
    </row>
    <row r="108" spans="8:8" x14ac:dyDescent="0.2">
      <c r="H108" s="35"/>
    </row>
    <row r="109" spans="8:8" x14ac:dyDescent="0.2">
      <c r="H109" s="35"/>
    </row>
    <row r="110" spans="8:8" x14ac:dyDescent="0.2">
      <c r="H110" s="35"/>
    </row>
    <row r="111" spans="8:8" x14ac:dyDescent="0.2">
      <c r="H111" s="35"/>
    </row>
    <row r="112" spans="8:8" x14ac:dyDescent="0.2">
      <c r="H112" s="35"/>
    </row>
    <row r="113" spans="8:8" x14ac:dyDescent="0.2">
      <c r="H113" s="35"/>
    </row>
    <row r="114" spans="8:8" x14ac:dyDescent="0.2">
      <c r="H114" s="35"/>
    </row>
    <row r="115" spans="8:8" x14ac:dyDescent="0.2">
      <c r="H115" s="35"/>
    </row>
    <row r="116" spans="8:8" x14ac:dyDescent="0.2">
      <c r="H116" s="35"/>
    </row>
    <row r="117" spans="8:8" x14ac:dyDescent="0.2">
      <c r="H117" s="35"/>
    </row>
    <row r="118" spans="8:8" x14ac:dyDescent="0.2">
      <c r="H118" s="35"/>
    </row>
    <row r="119" spans="8:8" x14ac:dyDescent="0.2">
      <c r="H119" s="35"/>
    </row>
    <row r="120" spans="8:8" x14ac:dyDescent="0.2">
      <c r="H120" s="35"/>
    </row>
    <row r="121" spans="8:8" x14ac:dyDescent="0.2">
      <c r="H121" s="35"/>
    </row>
    <row r="122" spans="8:8" x14ac:dyDescent="0.2">
      <c r="H122" s="35"/>
    </row>
    <row r="123" spans="8:8" x14ac:dyDescent="0.2">
      <c r="H123" s="35"/>
    </row>
    <row r="124" spans="8:8" x14ac:dyDescent="0.2">
      <c r="H124" s="35"/>
    </row>
    <row r="125" spans="8:8" x14ac:dyDescent="0.2">
      <c r="H125" s="35"/>
    </row>
    <row r="126" spans="8:8" x14ac:dyDescent="0.2">
      <c r="H126" s="35"/>
    </row>
    <row r="127" spans="8:8" x14ac:dyDescent="0.2">
      <c r="H127" s="35"/>
    </row>
    <row r="128" spans="8:8" x14ac:dyDescent="0.2">
      <c r="H128" s="35"/>
    </row>
    <row r="129" spans="8:8" x14ac:dyDescent="0.2">
      <c r="H129" s="35"/>
    </row>
    <row r="130" spans="8:8" x14ac:dyDescent="0.2">
      <c r="H130" s="35"/>
    </row>
    <row r="131" spans="8:8" x14ac:dyDescent="0.2">
      <c r="H131" s="35"/>
    </row>
    <row r="132" spans="8:8" x14ac:dyDescent="0.2">
      <c r="H132" s="35"/>
    </row>
    <row r="133" spans="8:8" x14ac:dyDescent="0.2">
      <c r="H133" s="35"/>
    </row>
    <row r="134" spans="8:8" x14ac:dyDescent="0.2">
      <c r="H134" s="35"/>
    </row>
    <row r="135" spans="8:8" x14ac:dyDescent="0.2">
      <c r="H135" s="35"/>
    </row>
    <row r="136" spans="8:8" x14ac:dyDescent="0.2">
      <c r="H136" s="35"/>
    </row>
    <row r="137" spans="8:8" x14ac:dyDescent="0.2">
      <c r="H137" s="35"/>
    </row>
    <row r="138" spans="8:8" x14ac:dyDescent="0.2">
      <c r="H138" s="35"/>
    </row>
    <row r="139" spans="8:8" x14ac:dyDescent="0.2">
      <c r="H139" s="35"/>
    </row>
    <row r="140" spans="8:8" x14ac:dyDescent="0.2">
      <c r="H140" s="35"/>
    </row>
    <row r="141" spans="8:8" x14ac:dyDescent="0.2">
      <c r="H141" s="35"/>
    </row>
    <row r="142" spans="8:8" x14ac:dyDescent="0.2">
      <c r="H142" s="35"/>
    </row>
    <row r="143" spans="8:8" x14ac:dyDescent="0.2">
      <c r="H143" s="35"/>
    </row>
    <row r="144" spans="8:8" x14ac:dyDescent="0.2">
      <c r="H144" s="35"/>
    </row>
    <row r="145" spans="8:8" x14ac:dyDescent="0.2">
      <c r="H145" s="35"/>
    </row>
    <row r="146" spans="8:8" x14ac:dyDescent="0.2">
      <c r="H146" s="35"/>
    </row>
    <row r="147" spans="8:8" x14ac:dyDescent="0.2">
      <c r="H147" s="35"/>
    </row>
    <row r="148" spans="8:8" x14ac:dyDescent="0.2">
      <c r="H148" s="35"/>
    </row>
    <row r="149" spans="8:8" x14ac:dyDescent="0.2">
      <c r="H149" s="35"/>
    </row>
    <row r="150" spans="8:8" x14ac:dyDescent="0.2">
      <c r="H150" s="35"/>
    </row>
    <row r="151" spans="8:8" x14ac:dyDescent="0.2">
      <c r="H151" s="35"/>
    </row>
    <row r="152" spans="8:8" x14ac:dyDescent="0.2">
      <c r="H152" s="35"/>
    </row>
    <row r="153" spans="8:8" x14ac:dyDescent="0.2">
      <c r="H153" s="35"/>
    </row>
    <row r="154" spans="8:8" x14ac:dyDescent="0.2">
      <c r="H154" s="35"/>
    </row>
    <row r="155" spans="8:8" x14ac:dyDescent="0.2">
      <c r="H155" s="35"/>
    </row>
    <row r="156" spans="8:8" x14ac:dyDescent="0.2">
      <c r="H156" s="35"/>
    </row>
    <row r="157" spans="8:8" x14ac:dyDescent="0.2">
      <c r="H157" s="35"/>
    </row>
    <row r="158" spans="8:8" x14ac:dyDescent="0.2">
      <c r="H158" s="35"/>
    </row>
    <row r="159" spans="8:8" x14ac:dyDescent="0.2">
      <c r="H159" s="35"/>
    </row>
    <row r="160" spans="8:8" x14ac:dyDescent="0.2">
      <c r="H160" s="35"/>
    </row>
    <row r="161" spans="8:8" x14ac:dyDescent="0.2">
      <c r="H161" s="35"/>
    </row>
    <row r="162" spans="8:8" x14ac:dyDescent="0.2">
      <c r="H162" s="35"/>
    </row>
    <row r="163" spans="8:8" x14ac:dyDescent="0.2">
      <c r="H163" s="35"/>
    </row>
    <row r="164" spans="8:8" x14ac:dyDescent="0.2">
      <c r="H164" s="35"/>
    </row>
    <row r="165" spans="8:8" x14ac:dyDescent="0.2">
      <c r="H165" s="35"/>
    </row>
    <row r="166" spans="8:8" x14ac:dyDescent="0.2">
      <c r="H166" s="35"/>
    </row>
    <row r="167" spans="8:8" x14ac:dyDescent="0.2">
      <c r="H167" s="35"/>
    </row>
    <row r="168" spans="8:8" x14ac:dyDescent="0.2">
      <c r="H168" s="35"/>
    </row>
    <row r="169" spans="8:8" x14ac:dyDescent="0.2">
      <c r="H169" s="35"/>
    </row>
    <row r="170" spans="8:8" x14ac:dyDescent="0.2">
      <c r="H170" s="35"/>
    </row>
    <row r="171" spans="8:8" x14ac:dyDescent="0.2">
      <c r="H171" s="35"/>
    </row>
    <row r="172" spans="8:8" x14ac:dyDescent="0.2">
      <c r="H172" s="35"/>
    </row>
    <row r="173" spans="8:8" x14ac:dyDescent="0.2">
      <c r="H173" s="35"/>
    </row>
    <row r="174" spans="8:8" x14ac:dyDescent="0.2">
      <c r="H174" s="35"/>
    </row>
    <row r="175" spans="8:8" x14ac:dyDescent="0.2">
      <c r="H175" s="35"/>
    </row>
    <row r="176" spans="8:8" x14ac:dyDescent="0.2">
      <c r="H176" s="35"/>
    </row>
    <row r="177" spans="8:8" x14ac:dyDescent="0.2">
      <c r="H177" s="35"/>
    </row>
  </sheetData>
  <sortState xmlns:xlrd2="http://schemas.microsoft.com/office/spreadsheetml/2017/richdata2" ref="B5:U17">
    <sortCondition descending="1" ref="H5:H17"/>
    <sortCondition ref="G5:G17"/>
    <sortCondition descending="1" ref="I5:I17"/>
  </sortState>
  <mergeCells count="36">
    <mergeCell ref="V14:V15"/>
    <mergeCell ref="V16:V17"/>
    <mergeCell ref="V3:V4"/>
    <mergeCell ref="V5:V6"/>
    <mergeCell ref="V7:V8"/>
    <mergeCell ref="V10:V11"/>
    <mergeCell ref="V12:V13"/>
    <mergeCell ref="H1:H2"/>
    <mergeCell ref="J1:J2"/>
    <mergeCell ref="K1:K2"/>
    <mergeCell ref="L1:L2"/>
    <mergeCell ref="H3:H4"/>
    <mergeCell ref="I1:I2"/>
    <mergeCell ref="I3:I4"/>
    <mergeCell ref="A1:A18"/>
    <mergeCell ref="M1:M2"/>
    <mergeCell ref="N1:N2"/>
    <mergeCell ref="O1:O2"/>
    <mergeCell ref="P1:P2"/>
    <mergeCell ref="G1:G2"/>
    <mergeCell ref="B3:B4"/>
    <mergeCell ref="C3:C4"/>
    <mergeCell ref="D3:D4"/>
    <mergeCell ref="E3:E4"/>
    <mergeCell ref="G3:G4"/>
    <mergeCell ref="B1:B2"/>
    <mergeCell ref="C1:C2"/>
    <mergeCell ref="D1:D2"/>
    <mergeCell ref="E1:E2"/>
    <mergeCell ref="F1:F4"/>
    <mergeCell ref="Q1:Q2"/>
    <mergeCell ref="R1:R2"/>
    <mergeCell ref="T1:T2"/>
    <mergeCell ref="U1:U2"/>
    <mergeCell ref="V1:V2"/>
    <mergeCell ref="S1:S2"/>
  </mergeCells>
  <conditionalFormatting sqref="J6:M17 O6:O17">
    <cfRule type="containsText" dxfId="46" priority="6" operator="containsText" text="0">
      <formula>NOT(ISERROR(SEARCH("0",J6)))</formula>
    </cfRule>
  </conditionalFormatting>
  <conditionalFormatting sqref="N6:N17">
    <cfRule type="containsText" dxfId="45" priority="4" operator="containsText" text="0">
      <formula>NOT(ISERROR(SEARCH("0",N6)))</formula>
    </cfRule>
  </conditionalFormatting>
  <conditionalFormatting sqref="P6:S17 U6:U17">
    <cfRule type="containsText" dxfId="44" priority="2" operator="containsText" text="0">
      <formula>NOT(ISERROR(SEARCH("0",P6)))</formula>
    </cfRule>
  </conditionalFormatting>
  <conditionalFormatting sqref="T6:T17">
    <cfRule type="containsText" dxfId="43" priority="1" operator="containsText" text="0">
      <formula>NOT(ISERROR(SEARCH("0",T6)))</formula>
    </cfRule>
  </conditionalFormatting>
  <pageMargins left="0.25" right="0.25" top="0.75" bottom="0.75" header="0.3" footer="0.3"/>
  <pageSetup paperSize="8" fitToHeight="0" pageOrder="overThenDown" orientation="landscape" r:id="rId1"/>
  <headerFooter alignWithMargins="0"/>
  <ignoredErrors>
    <ignoredError sqref="G6:U17" emptyCellReferenc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25E57-EBE0-4A0E-9648-031BEA62A670}">
  <sheetPr>
    <tabColor theme="0" tint="-0.499984740745262"/>
    <pageSetUpPr fitToPage="1"/>
  </sheetPr>
  <dimension ref="A1:V37"/>
  <sheetViews>
    <sheetView zoomScale="80" zoomScaleNormal="80" zoomScaleSheetLayoutView="90" workbookViewId="0">
      <selection activeCell="F47" sqref="F47"/>
    </sheetView>
  </sheetViews>
  <sheetFormatPr defaultColWidth="26.85546875" defaultRowHeight="12.75" x14ac:dyDescent="0.2"/>
  <cols>
    <col min="1" max="1" width="3.85546875" style="28" bestFit="1" customWidth="1"/>
    <col min="2" max="2" width="18.7109375" style="13" bestFit="1" customWidth="1"/>
    <col min="3" max="3" width="26.28515625" style="13" bestFit="1" customWidth="1"/>
    <col min="4" max="4" width="29" style="13" bestFit="1" customWidth="1"/>
    <col min="5" max="5" width="10.42578125" style="28" bestFit="1" customWidth="1"/>
    <col min="6" max="6" width="4.140625" style="35" bestFit="1" customWidth="1"/>
    <col min="7" max="7" width="9.85546875" style="35" bestFit="1" customWidth="1"/>
    <col min="8" max="8" width="6" style="36" bestFit="1" customWidth="1"/>
    <col min="9" max="9" width="10.28515625" style="32" bestFit="1" customWidth="1"/>
    <col min="10" max="10" width="7.5703125" style="30" customWidth="1"/>
    <col min="11" max="22" width="7.5703125" style="28" customWidth="1"/>
    <col min="23" max="16384" width="26.85546875" style="28"/>
  </cols>
  <sheetData>
    <row r="1" spans="1:22" s="21" customFormat="1" ht="12.75" customHeight="1" x14ac:dyDescent="0.2">
      <c r="A1" s="286" t="s">
        <v>1</v>
      </c>
      <c r="B1" s="290" t="s">
        <v>2</v>
      </c>
      <c r="C1" s="290" t="s">
        <v>89</v>
      </c>
      <c r="D1" s="290" t="s">
        <v>4</v>
      </c>
      <c r="E1" s="290" t="s">
        <v>5</v>
      </c>
      <c r="F1" s="291" t="s">
        <v>6</v>
      </c>
      <c r="G1" s="287" t="s">
        <v>7</v>
      </c>
      <c r="H1" s="290" t="s">
        <v>8</v>
      </c>
      <c r="I1" s="293" t="s">
        <v>1873</v>
      </c>
      <c r="J1" s="285">
        <v>43792</v>
      </c>
      <c r="K1" s="285">
        <v>43904</v>
      </c>
      <c r="L1" s="285">
        <v>44037</v>
      </c>
      <c r="M1" s="285">
        <v>44044</v>
      </c>
      <c r="N1" s="285">
        <v>44065</v>
      </c>
      <c r="O1" s="285">
        <v>44072</v>
      </c>
      <c r="P1" s="285">
        <v>44079</v>
      </c>
      <c r="Q1" s="285">
        <v>44108</v>
      </c>
      <c r="R1" s="285">
        <v>44115</v>
      </c>
      <c r="S1" s="285">
        <v>44121</v>
      </c>
      <c r="T1" s="285">
        <v>44128</v>
      </c>
      <c r="U1" s="285">
        <v>44142</v>
      </c>
      <c r="V1" s="285"/>
    </row>
    <row r="2" spans="1:22" s="21" customFormat="1" ht="12.75" customHeight="1" x14ac:dyDescent="0.2">
      <c r="A2" s="286"/>
      <c r="B2" s="289"/>
      <c r="C2" s="289"/>
      <c r="D2" s="289"/>
      <c r="E2" s="289"/>
      <c r="F2" s="292"/>
      <c r="G2" s="288"/>
      <c r="H2" s="289"/>
      <c r="I2" s="294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</row>
    <row r="3" spans="1:22" s="21" customFormat="1" x14ac:dyDescent="0.2">
      <c r="A3" s="286"/>
      <c r="B3" s="289" t="s">
        <v>10</v>
      </c>
      <c r="C3" s="289" t="s">
        <v>11</v>
      </c>
      <c r="D3" s="289"/>
      <c r="E3" s="289" t="s">
        <v>12</v>
      </c>
      <c r="F3" s="292"/>
      <c r="G3" s="288" t="s">
        <v>13</v>
      </c>
      <c r="H3" s="289" t="s">
        <v>14</v>
      </c>
      <c r="I3" s="294" t="s">
        <v>1871</v>
      </c>
      <c r="J3" s="51" t="s">
        <v>713</v>
      </c>
      <c r="K3" s="51" t="s">
        <v>714</v>
      </c>
      <c r="L3" s="51" t="s">
        <v>715</v>
      </c>
      <c r="M3" s="51" t="s">
        <v>715</v>
      </c>
      <c r="N3" s="51" t="s">
        <v>716</v>
      </c>
      <c r="O3" s="51" t="s">
        <v>717</v>
      </c>
      <c r="P3" s="51" t="s">
        <v>718</v>
      </c>
      <c r="Q3" s="51" t="s">
        <v>719</v>
      </c>
      <c r="R3" s="51" t="s">
        <v>1728</v>
      </c>
      <c r="S3" s="51" t="s">
        <v>1509</v>
      </c>
      <c r="T3" s="51" t="s">
        <v>720</v>
      </c>
      <c r="U3" s="51" t="s">
        <v>1727</v>
      </c>
      <c r="V3" s="285"/>
    </row>
    <row r="4" spans="1:22" s="23" customFormat="1" x14ac:dyDescent="0.2">
      <c r="A4" s="286"/>
      <c r="B4" s="289" t="s">
        <v>10</v>
      </c>
      <c r="C4" s="289"/>
      <c r="D4" s="289"/>
      <c r="E4" s="289" t="s">
        <v>12</v>
      </c>
      <c r="F4" s="292"/>
      <c r="G4" s="288" t="s">
        <v>13</v>
      </c>
      <c r="H4" s="289" t="s">
        <v>14</v>
      </c>
      <c r="I4" s="294"/>
      <c r="J4" s="89" t="s">
        <v>75</v>
      </c>
      <c r="K4" s="89" t="s">
        <v>75</v>
      </c>
      <c r="L4" s="89" t="s">
        <v>75</v>
      </c>
      <c r="M4" s="89" t="s">
        <v>75</v>
      </c>
      <c r="N4" s="73" t="s">
        <v>75</v>
      </c>
      <c r="O4" s="89" t="s">
        <v>75</v>
      </c>
      <c r="P4" s="155" t="s">
        <v>75</v>
      </c>
      <c r="Q4" s="155" t="s">
        <v>75</v>
      </c>
      <c r="R4" s="155" t="s">
        <v>75</v>
      </c>
      <c r="S4" s="155" t="s">
        <v>75</v>
      </c>
      <c r="T4" s="155" t="s">
        <v>75</v>
      </c>
      <c r="U4" s="155" t="s">
        <v>75</v>
      </c>
      <c r="V4" s="285"/>
    </row>
    <row r="5" spans="1:22" s="23" customFormat="1" x14ac:dyDescent="0.2">
      <c r="A5" s="286"/>
      <c r="B5" s="142"/>
      <c r="C5" s="72"/>
      <c r="D5" s="72"/>
      <c r="E5" s="72"/>
      <c r="F5" s="74"/>
      <c r="G5" s="206" t="s">
        <v>13</v>
      </c>
      <c r="H5" s="207" t="s">
        <v>14</v>
      </c>
      <c r="I5" s="116" t="s">
        <v>9</v>
      </c>
      <c r="J5" s="74"/>
      <c r="K5" s="74"/>
      <c r="L5" s="73"/>
      <c r="M5" s="73"/>
      <c r="N5" s="73"/>
      <c r="O5" s="73"/>
      <c r="P5" s="155"/>
      <c r="Q5" s="155"/>
      <c r="R5" s="155"/>
      <c r="S5" s="155"/>
      <c r="T5" s="155"/>
      <c r="U5" s="155"/>
      <c r="V5" s="285"/>
    </row>
    <row r="6" spans="1:22" s="30" customFormat="1" x14ac:dyDescent="0.2">
      <c r="A6" s="286"/>
      <c r="B6" s="227" t="s">
        <v>1227</v>
      </c>
      <c r="C6" s="227" t="s">
        <v>1226</v>
      </c>
      <c r="D6" s="227" t="s">
        <v>1399</v>
      </c>
      <c r="E6" s="228">
        <v>44102</v>
      </c>
      <c r="F6" s="229">
        <v>13</v>
      </c>
      <c r="G6" s="223">
        <f t="shared" ref="G6:G18" si="0">COUNTIF(J6:V6,"&gt;0")</f>
        <v>3</v>
      </c>
      <c r="H6" s="215">
        <f>SUM(J6:U6)</f>
        <v>24</v>
      </c>
      <c r="I6" s="224">
        <f>RANK(H6,$H$6:$H$18)</f>
        <v>1</v>
      </c>
      <c r="J6" s="217">
        <f>_xlfn.IFNA(VLOOKUP(CONCATENATE($J$4,$B6,$C6),'1KR'!$A$5:$K$150,11,FALSE),0)</f>
        <v>0</v>
      </c>
      <c r="K6" s="217">
        <f>_xlfn.IFNA(VLOOKUP(CONCATENATE($K$4,$B6,$C6),'2Mur'!$A$5:$O$150,15,FALSE),0)</f>
        <v>0</v>
      </c>
      <c r="L6" s="218">
        <f>_xlfn.IFNA(VLOOKUP(CONCATENATE($L$4,$B6,$C6),'3GID'!$A$5:$O$150,15,FALSE),0)</f>
        <v>0</v>
      </c>
      <c r="M6" s="218">
        <f>_xlfn.IFNA(VLOOKUP(CONCATENATE($M$4,$B6,$C6),'4GID'!$A$5:$O$150,15,FALSE),0)</f>
        <v>0</v>
      </c>
      <c r="N6" s="218">
        <f>_xlfn.IFNA(VLOOKUP(CONCATENATE($N$4,$B6,$C6),'5ESP'!$A$5:$O$150,15,FALSE),0)</f>
        <v>0</v>
      </c>
      <c r="O6" s="218">
        <f>_xlfn.IFNA(VLOOKUP(CONCATENATE($M$4,$B6,$C6),'6WAL'!$A$5:$O$150,15,FALSE),0)</f>
        <v>7</v>
      </c>
      <c r="P6" s="218">
        <f>_xlfn.IFNA(VLOOKUP(CONCATENATE($P$4,$B6,$C6),'7ALB'!$A$5:$O$150,15,FALSE),0)</f>
        <v>0</v>
      </c>
      <c r="Q6" s="218">
        <f>_xlfn.IFNA(VLOOKUP(CONCATENATE($Q$4,$B6,$C6),'8BAL'!$A$5:$O$150,15,FALSE),0)</f>
        <v>0</v>
      </c>
      <c r="R6" s="218">
        <f>_xlfn.IFNA(VLOOKUP(CONCATENATE($R$4,$B6,$C6),'9NZ'!$A$5:$O$150,15,FALSE),0)</f>
        <v>0</v>
      </c>
      <c r="S6" s="218">
        <f>_xlfn.IFNA(VLOOKUP(CONCATENATE($S$4,$B6,$C6),'10SR'!$A$5:$O$150,15,FALSE),0)</f>
        <v>0</v>
      </c>
      <c r="T6" s="218">
        <f>_xlfn.IFNA(VLOOKUP(CONCATENATE($T$4,$B6,$C6),'11DRY'!$A$5:$P$150,15,FALSE),0)</f>
        <v>7</v>
      </c>
      <c r="U6" s="230">
        <f>_xlfn.IFNA(VLOOKUP(CONCATENATE($U$4,$B6,$C6),'12SC'!$A$5:$Q$125,15,FALSE),0)</f>
        <v>10</v>
      </c>
      <c r="V6" s="285"/>
    </row>
    <row r="7" spans="1:22" s="30" customFormat="1" x14ac:dyDescent="0.2">
      <c r="A7" s="286"/>
      <c r="B7" s="227" t="s">
        <v>114</v>
      </c>
      <c r="C7" s="227" t="s">
        <v>115</v>
      </c>
      <c r="D7" s="227" t="s">
        <v>298</v>
      </c>
      <c r="E7" s="228">
        <v>43839</v>
      </c>
      <c r="F7" s="229">
        <v>16</v>
      </c>
      <c r="G7" s="223">
        <f t="shared" si="0"/>
        <v>3</v>
      </c>
      <c r="H7" s="215">
        <f>SUM(J7:U7)</f>
        <v>24</v>
      </c>
      <c r="I7" s="224">
        <v>2</v>
      </c>
      <c r="J7" s="231">
        <f>_xlfn.IFNA(VLOOKUP(CONCATENATE($J$4,$B7,$C7),'1KR'!$A$5:$K$150,11,FALSE),0)</f>
        <v>0</v>
      </c>
      <c r="K7" s="231">
        <f>_xlfn.IFNA(VLOOKUP(CONCATENATE($K$4,$B7,$C7),'2Mur'!$A$5:$O$150,15,FALSE),0)</f>
        <v>0</v>
      </c>
      <c r="L7" s="232">
        <f>_xlfn.IFNA(VLOOKUP(CONCATENATE($L$4,$B7,$C7),'3GID'!$A$5:$O$150,15,FALSE),0)</f>
        <v>0</v>
      </c>
      <c r="M7" s="232">
        <f>_xlfn.IFNA(VLOOKUP(CONCATENATE($M$4,$B7,$C7),'4GID'!$A$5:$O$150,15,FALSE),0)</f>
        <v>0</v>
      </c>
      <c r="N7" s="232">
        <f>_xlfn.IFNA(VLOOKUP(CONCATENATE($N$4,$B7,$C7),'5ESP'!$A$5:$O$150,15,FALSE),0)</f>
        <v>0</v>
      </c>
      <c r="O7" s="232">
        <f>_xlfn.IFNA(VLOOKUP(CONCATENATE($M$4,$B7,$C7),'6WAL'!$A$5:$O$150,15,FALSE),0)</f>
        <v>3</v>
      </c>
      <c r="P7" s="232">
        <f>_xlfn.IFNA(VLOOKUP(CONCATENATE($P$4,$B7,$C7),'7ALB'!$A$5:$O$150,15,FALSE),0)</f>
        <v>0</v>
      </c>
      <c r="Q7" s="232">
        <f>_xlfn.IFNA(VLOOKUP(CONCATENATE($Q$4,$B7,$C7),'8BAL'!$A$5:$O$150,15,FALSE),0)</f>
        <v>0</v>
      </c>
      <c r="R7" s="232">
        <f>_xlfn.IFNA(VLOOKUP(CONCATENATE($R$4,$B7,$C7),'9NZ'!$A$5:$O$150,15,FALSE),0)</f>
        <v>0</v>
      </c>
      <c r="S7" s="232">
        <f>_xlfn.IFNA(VLOOKUP(CONCATENATE($S$4,$B7,$C7),'10SR'!$A$5:$O$150,15,FALSE),0)</f>
        <v>0</v>
      </c>
      <c r="T7" s="232">
        <f>_xlfn.IFNA(VLOOKUP(CONCATENATE($T$4,$B7,$C7),'11DRY'!$A$5:$P$150,15,FALSE),0)</f>
        <v>7</v>
      </c>
      <c r="U7" s="232">
        <f>_xlfn.IFNA(VLOOKUP(CONCATENATE($U$4,$B7,$C7),'12SC'!$A$5:$Q$125,15,FALSE),0)</f>
        <v>14</v>
      </c>
      <c r="V7" s="285"/>
    </row>
    <row r="8" spans="1:22" s="30" customFormat="1" x14ac:dyDescent="0.2">
      <c r="A8" s="286"/>
      <c r="B8" s="227" t="s">
        <v>118</v>
      </c>
      <c r="C8" s="227" t="s">
        <v>119</v>
      </c>
      <c r="D8" s="227" t="s">
        <v>1415</v>
      </c>
      <c r="E8" s="228">
        <v>43871</v>
      </c>
      <c r="F8" s="229">
        <v>13</v>
      </c>
      <c r="G8" s="223">
        <f t="shared" si="0"/>
        <v>3</v>
      </c>
      <c r="H8" s="215">
        <f t="shared" ref="H8:H18" si="1">SUM(J8:V8)</f>
        <v>17</v>
      </c>
      <c r="I8" s="224">
        <f>RANK(H8,$H$6:$H$18)</f>
        <v>3</v>
      </c>
      <c r="J8" s="217">
        <f>_xlfn.IFNA(VLOOKUP(CONCATENATE($J$4,$B8,$C8),'1KR'!$A$5:$K$150,11,FALSE),0)</f>
        <v>0</v>
      </c>
      <c r="K8" s="217">
        <f>_xlfn.IFNA(VLOOKUP(CONCATENATE($K$4,$B8,$C8),'2Mur'!$A$5:$O$150,15,FALSE),0)</f>
        <v>0</v>
      </c>
      <c r="L8" s="218">
        <f>_xlfn.IFNA(VLOOKUP(CONCATENATE($L$4,$B8,$C8),'3GID'!$A$5:$O$150,15,FALSE),0)</f>
        <v>0</v>
      </c>
      <c r="M8" s="218">
        <f>_xlfn.IFNA(VLOOKUP(CONCATENATE($M$4,$B8,$C8),'4GID'!$A$5:$O$150,15,FALSE),0)</f>
        <v>0</v>
      </c>
      <c r="N8" s="218">
        <f>_xlfn.IFNA(VLOOKUP(CONCATENATE($N$4,$B8,$C8),'5ESP'!$A$5:$O$150,15,FALSE),0)</f>
        <v>0</v>
      </c>
      <c r="O8" s="218">
        <f>_xlfn.IFNA(VLOOKUP(CONCATENATE($M$4,$B8,$C8),'6WAL'!$A$5:$O$150,15,FALSE),0)</f>
        <v>5</v>
      </c>
      <c r="P8" s="218">
        <f>_xlfn.IFNA(VLOOKUP(CONCATENATE($P$4,$B8,$C8),'7ALB'!$A$5:$O$150,15,FALSE),0)</f>
        <v>0</v>
      </c>
      <c r="Q8" s="218">
        <f>_xlfn.IFNA(VLOOKUP(CONCATENATE($Q$4,$B8,$C8),'8BAL'!$A$5:$O$150,15,FALSE),0)</f>
        <v>0</v>
      </c>
      <c r="R8" s="218">
        <f>_xlfn.IFNA(VLOOKUP(CONCATENATE($R$4,$B8,$C8),'9NZ'!$A$5:$O$150,15,FALSE),0)</f>
        <v>0</v>
      </c>
      <c r="S8" s="218">
        <f>_xlfn.IFNA(VLOOKUP(CONCATENATE($S$4,$B8,$C8),'10SR'!$A$5:$O$150,15,FALSE),0)</f>
        <v>0</v>
      </c>
      <c r="T8" s="218">
        <f>_xlfn.IFNA(VLOOKUP(CONCATENATE($T$4,$B8,$C8),'11DRY'!$A$5:$P$150,15,FALSE),0)</f>
        <v>6</v>
      </c>
      <c r="U8" s="218">
        <f>_xlfn.IFNA(VLOOKUP(CONCATENATE($U$4,$B8,$C8),'12SC'!$A$5:$Q$125,15,FALSE),0)</f>
        <v>6</v>
      </c>
      <c r="V8" s="285"/>
    </row>
    <row r="9" spans="1:22" s="30" customFormat="1" x14ac:dyDescent="0.2">
      <c r="A9" s="286"/>
      <c r="B9" s="227" t="s">
        <v>530</v>
      </c>
      <c r="C9" s="227" t="s">
        <v>531</v>
      </c>
      <c r="D9" s="227" t="s">
        <v>1398</v>
      </c>
      <c r="E9" s="228">
        <v>44070</v>
      </c>
      <c r="F9" s="229">
        <v>15</v>
      </c>
      <c r="G9" s="223">
        <f t="shared" si="0"/>
        <v>3</v>
      </c>
      <c r="H9" s="215">
        <f t="shared" si="1"/>
        <v>14</v>
      </c>
      <c r="I9" s="224">
        <f>RANK(H9,$H$6:$H$18)</f>
        <v>4</v>
      </c>
      <c r="J9" s="217">
        <f>_xlfn.IFNA(VLOOKUP(CONCATENATE($J$4,$B9,$C9),'1KR'!$A$5:$K$150,11,FALSE),0)</f>
        <v>0</v>
      </c>
      <c r="K9" s="217">
        <f>_xlfn.IFNA(VLOOKUP(CONCATENATE($K$4,$B9,$C9),'2Mur'!$A$5:$O$150,15,FALSE),0)</f>
        <v>0</v>
      </c>
      <c r="L9" s="218">
        <f>_xlfn.IFNA(VLOOKUP(CONCATENATE($L$4,$B9,$C9),'3GID'!$A$5:$O$150,15,FALSE),0)</f>
        <v>1</v>
      </c>
      <c r="M9" s="218">
        <f>_xlfn.IFNA(VLOOKUP(CONCATENATE($M$4,$B9,$C9),'4GID'!$A$5:$O$150,15,FALSE),0)</f>
        <v>0</v>
      </c>
      <c r="N9" s="218">
        <f>_xlfn.IFNA(VLOOKUP(CONCATENATE($N$4,$B9,$C9),'5ESP'!$A$5:$O$150,15,FALSE),0)</f>
        <v>0</v>
      </c>
      <c r="O9" s="218">
        <f>_xlfn.IFNA(VLOOKUP(CONCATENATE($M$4,$B9,$C9),'6WAL'!$A$5:$O$150,15,FALSE),0)</f>
        <v>0</v>
      </c>
      <c r="P9" s="218">
        <f>_xlfn.IFNA(VLOOKUP(CONCATENATE($P$4,$B9,$C9),'7ALB'!$A$5:$O$150,15,FALSE),0)</f>
        <v>0</v>
      </c>
      <c r="Q9" s="218">
        <f>_xlfn.IFNA(VLOOKUP(CONCATENATE($Q$4,$B9,$C9),'8BAL'!$A$5:$O$150,15,FALSE),0)</f>
        <v>0</v>
      </c>
      <c r="R9" s="218">
        <f>_xlfn.IFNA(VLOOKUP(CONCATENATE($R$4,$B9,$C9),'9NZ'!$A$5:$O$150,15,FALSE),0)</f>
        <v>0</v>
      </c>
      <c r="S9" s="218">
        <f>_xlfn.IFNA(VLOOKUP(CONCATENATE($S$4,$B9,$C9),'10SR'!$A$5:$O$150,15,FALSE),0)</f>
        <v>5</v>
      </c>
      <c r="T9" s="218">
        <f>_xlfn.IFNA(VLOOKUP(CONCATENATE($T$4,$B9,$C9),'11DRY'!$A$5:$P$150,15,FALSE),0)</f>
        <v>0</v>
      </c>
      <c r="U9" s="218">
        <f>_xlfn.IFNA(VLOOKUP(CONCATENATE($U$4,$B9,$C9),'12SC'!$A$5:$Q$125,15,FALSE),0)</f>
        <v>8</v>
      </c>
      <c r="V9" s="285"/>
    </row>
    <row r="10" spans="1:22" s="30" customFormat="1" x14ac:dyDescent="0.2">
      <c r="A10" s="286"/>
      <c r="B10" s="227" t="s">
        <v>120</v>
      </c>
      <c r="C10" s="227" t="s">
        <v>1596</v>
      </c>
      <c r="D10" s="227" t="s">
        <v>1404</v>
      </c>
      <c r="E10" s="228">
        <v>43826</v>
      </c>
      <c r="F10" s="229">
        <v>13</v>
      </c>
      <c r="G10" s="223">
        <f t="shared" si="0"/>
        <v>3</v>
      </c>
      <c r="H10" s="215">
        <f t="shared" si="1"/>
        <v>13</v>
      </c>
      <c r="I10" s="224">
        <f>RANK(H10,$H$6:$H$18)</f>
        <v>5</v>
      </c>
      <c r="J10" s="217">
        <f>_xlfn.IFNA(VLOOKUP(CONCATENATE($J$4,$B10,$C10),'1KR'!$A$5:$K$150,11,FALSE),0)</f>
        <v>0</v>
      </c>
      <c r="K10" s="217">
        <f>_xlfn.IFNA(VLOOKUP(CONCATENATE($K$4,$B10,$C10),'2Mur'!$A$5:$O$150,15,FALSE),0)</f>
        <v>0</v>
      </c>
      <c r="L10" s="218">
        <f>_xlfn.IFNA(VLOOKUP(CONCATENATE($L$4,$B10,$C10),'3GID'!$A$5:$O$150,15,FALSE),0)</f>
        <v>0</v>
      </c>
      <c r="M10" s="218">
        <f>_xlfn.IFNA(VLOOKUP(CONCATENATE($M$4,$B10,$C10),'4GID'!$A$5:$O$150,15,FALSE),0)</f>
        <v>0</v>
      </c>
      <c r="N10" s="218">
        <f>_xlfn.IFNA(VLOOKUP(CONCATENATE($N$4,$B10,$C10),'5ESP'!$A$5:$O$150,15,FALSE),0)</f>
        <v>0</v>
      </c>
      <c r="O10" s="218">
        <f>_xlfn.IFNA(VLOOKUP(CONCATENATE($M$4,$B10,$C10),'6WAL'!$A$5:$O$150,15,FALSE),0)</f>
        <v>0</v>
      </c>
      <c r="P10" s="218">
        <f>_xlfn.IFNA(VLOOKUP(CONCATENATE($P$4,$B10,$C10),'7ALB'!$A$5:$O$150,15,FALSE),0)</f>
        <v>0</v>
      </c>
      <c r="Q10" s="218">
        <f>_xlfn.IFNA(VLOOKUP(CONCATENATE($Q$4,$B10,$C10),'8BAL'!$A$5:$O$150,15,FALSE),0)</f>
        <v>0</v>
      </c>
      <c r="R10" s="218">
        <f>_xlfn.IFNA(VLOOKUP(CONCATENATE($R$4,$B10,$C10),'9NZ'!$A$5:$O$150,15,FALSE),0)</f>
        <v>7</v>
      </c>
      <c r="S10" s="218">
        <f>_xlfn.IFNA(VLOOKUP(CONCATENATE($S$4,$B10,$C10),'10SR'!$A$5:$O$150,15,FALSE),0)</f>
        <v>0</v>
      </c>
      <c r="T10" s="218">
        <f>_xlfn.IFNA(VLOOKUP(CONCATENATE($T$4,$B10,$C10),'11DRY'!$A$5:$P$150,15,FALSE),0)</f>
        <v>4</v>
      </c>
      <c r="U10" s="218">
        <f>_xlfn.IFNA(VLOOKUP(CONCATENATE($U$4,$B10,$C10),'12SC'!$A$5:$Q$125,15,FALSE),0)</f>
        <v>2</v>
      </c>
      <c r="V10" s="285"/>
    </row>
    <row r="11" spans="1:22" s="30" customFormat="1" x14ac:dyDescent="0.2">
      <c r="A11" s="286"/>
      <c r="B11" s="227" t="s">
        <v>125</v>
      </c>
      <c r="C11" s="227" t="s">
        <v>126</v>
      </c>
      <c r="D11" s="227" t="s">
        <v>1416</v>
      </c>
      <c r="E11" s="228">
        <v>43836</v>
      </c>
      <c r="F11" s="229">
        <v>16</v>
      </c>
      <c r="G11" s="223">
        <f t="shared" si="0"/>
        <v>3</v>
      </c>
      <c r="H11" s="215">
        <f t="shared" si="1"/>
        <v>12</v>
      </c>
      <c r="I11" s="224">
        <f>RANK(H11,$H$6:$H$18)</f>
        <v>6</v>
      </c>
      <c r="J11" s="217">
        <f>_xlfn.IFNA(VLOOKUP(CONCATENATE($J$4,$B11,$C11),'1KR'!$A$5:$K$150,11,FALSE),0)</f>
        <v>0</v>
      </c>
      <c r="K11" s="217">
        <f>_xlfn.IFNA(VLOOKUP(CONCATENATE($K$4,$B11,$C11),'2Mur'!$A$5:$O$150,15,FALSE),0)</f>
        <v>0</v>
      </c>
      <c r="L11" s="218">
        <f>_xlfn.IFNA(VLOOKUP(CONCATENATE($L$4,$B11,$C11),'3GID'!$A$5:$O$150,15,FALSE),0)</f>
        <v>0</v>
      </c>
      <c r="M11" s="218">
        <f>_xlfn.IFNA(VLOOKUP(CONCATENATE($M$4,$B11,$C11),'4GID'!$A$5:$O$150,15,FALSE),0)</f>
        <v>0</v>
      </c>
      <c r="N11" s="218">
        <f>_xlfn.IFNA(VLOOKUP(CONCATENATE($N$4,$B11,$C11),'5ESP'!$A$5:$O$150,15,FALSE),0)</f>
        <v>0</v>
      </c>
      <c r="O11" s="218">
        <f>_xlfn.IFNA(VLOOKUP(CONCATENATE($M$4,$B11,$C11),'6WAL'!$A$5:$O$150,15,FALSE),0)</f>
        <v>6</v>
      </c>
      <c r="P11" s="218">
        <f>_xlfn.IFNA(VLOOKUP(CONCATENATE($P$4,$B11,$C11),'7ALB'!$A$5:$O$150,15,FALSE),0)</f>
        <v>0</v>
      </c>
      <c r="Q11" s="218">
        <f>_xlfn.IFNA(VLOOKUP(CONCATENATE($Q$4,$B11,$C11),'8BAL'!$A$5:$O$150,15,FALSE),0)</f>
        <v>0</v>
      </c>
      <c r="R11" s="218">
        <f>_xlfn.IFNA(VLOOKUP(CONCATENATE($R$4,$B11,$C11),'9NZ'!$A$5:$O$150,15,FALSE),0)</f>
        <v>0</v>
      </c>
      <c r="S11" s="218">
        <f>_xlfn.IFNA(VLOOKUP(CONCATENATE($S$4,$B11,$C11),'10SR'!$A$5:$O$150,15,FALSE),0)</f>
        <v>0</v>
      </c>
      <c r="T11" s="218">
        <f>_xlfn.IFNA(VLOOKUP(CONCATENATE($T$4,$B11,$C11),'11DRY'!$A$5:$P$150,15,FALSE),0)</f>
        <v>4</v>
      </c>
      <c r="U11" s="218">
        <f>_xlfn.IFNA(VLOOKUP(CONCATENATE($U$4,$B11,$C11),'12SC'!$A$5:$Q$125,15,FALSE),0)</f>
        <v>2</v>
      </c>
      <c r="V11" s="285"/>
    </row>
    <row r="12" spans="1:22" x14ac:dyDescent="0.2">
      <c r="A12" s="286"/>
      <c r="B12" s="180"/>
      <c r="C12" s="180"/>
      <c r="D12" s="180"/>
      <c r="E12" s="181"/>
      <c r="F12" s="182"/>
      <c r="G12" s="183"/>
      <c r="H12" s="184"/>
      <c r="I12" s="185"/>
      <c r="J12" s="186"/>
      <c r="K12" s="186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210"/>
    </row>
    <row r="13" spans="1:22" x14ac:dyDescent="0.2">
      <c r="A13" s="286"/>
      <c r="B13" s="52" t="s">
        <v>90</v>
      </c>
      <c r="C13" s="52" t="s">
        <v>91</v>
      </c>
      <c r="D13" s="52" t="s">
        <v>1421</v>
      </c>
      <c r="E13" s="53">
        <v>43855</v>
      </c>
      <c r="F13" s="54">
        <v>16</v>
      </c>
      <c r="G13" s="93">
        <f t="shared" si="0"/>
        <v>4</v>
      </c>
      <c r="H13" s="25">
        <f t="shared" si="1"/>
        <v>11</v>
      </c>
      <c r="I13" s="94">
        <f t="shared" ref="I13:I18" si="2">RANK(H13,$H$6:$H$18)</f>
        <v>7</v>
      </c>
      <c r="J13" s="63">
        <f>_xlfn.IFNA(VLOOKUP(CONCATENATE($J$4,$B13,$C13),'1KR'!$A$5:$K$150,11,FALSE),0)</f>
        <v>0</v>
      </c>
      <c r="K13" s="63">
        <f>_xlfn.IFNA(VLOOKUP(CONCATENATE($K$4,$B13,$C13),'2Mur'!$A$5:$O$150,15,FALSE),0)</f>
        <v>2</v>
      </c>
      <c r="L13" s="80">
        <f>_xlfn.IFNA(VLOOKUP(CONCATENATE($L$4,$B13,$C13),'3GID'!$A$5:$O$150,15,FALSE),0)</f>
        <v>1</v>
      </c>
      <c r="M13" s="80">
        <f>_xlfn.IFNA(VLOOKUP(CONCATENATE($M$4,$B13,$C13),'4GID'!$A$5:$O$150,15,FALSE),0)</f>
        <v>0</v>
      </c>
      <c r="N13" s="80">
        <f>_xlfn.IFNA(VLOOKUP(CONCATENATE($N$4,$B13,$C13),'5ESP'!$A$5:$O$150,15,FALSE),0)</f>
        <v>0</v>
      </c>
      <c r="O13" s="80">
        <f>_xlfn.IFNA(VLOOKUP(CONCATENATE($M$4,$B13,$C13),'6WAL'!$A$5:$O$150,15,FALSE),0)</f>
        <v>0</v>
      </c>
      <c r="P13" s="80">
        <f>_xlfn.IFNA(VLOOKUP(CONCATENATE($P$4,$B13,$C13),'7ALB'!$A$5:$O$150,15,FALSE),0)</f>
        <v>0</v>
      </c>
      <c r="Q13" s="80">
        <f>_xlfn.IFNA(VLOOKUP(CONCATENATE($Q$4,$B13,$C13),'8BAL'!$A$5:$O$150,15,FALSE),0)</f>
        <v>4</v>
      </c>
      <c r="R13" s="80">
        <f>_xlfn.IFNA(VLOOKUP(CONCATENATE($R$4,$B13,$C13),'9NZ'!$A$5:$O$150,15,FALSE),0)</f>
        <v>0</v>
      </c>
      <c r="S13" s="80">
        <f>_xlfn.IFNA(VLOOKUP(CONCATENATE($S$4,$B13,$C13),'10SR'!$A$5:$O$150,15,FALSE),0)</f>
        <v>0</v>
      </c>
      <c r="T13" s="80">
        <f>_xlfn.IFNA(VLOOKUP(CONCATENATE($T$4,$B13,$C13),'11DRY'!$A$5:$P$150,15,FALSE),0)</f>
        <v>0</v>
      </c>
      <c r="U13" s="80">
        <f>_xlfn.IFNA(VLOOKUP(CONCATENATE($U$4,$B13,$C13),'12SC'!$A$5:$Q$125,15,FALSE),0)</f>
        <v>4</v>
      </c>
      <c r="V13" s="285"/>
    </row>
    <row r="14" spans="1:22" x14ac:dyDescent="0.2">
      <c r="A14" s="286"/>
      <c r="B14" s="52" t="s">
        <v>92</v>
      </c>
      <c r="C14" s="52" t="s">
        <v>93</v>
      </c>
      <c r="D14" s="52" t="s">
        <v>1414</v>
      </c>
      <c r="E14" s="53">
        <v>43855</v>
      </c>
      <c r="F14" s="54">
        <v>14</v>
      </c>
      <c r="G14" s="93">
        <f t="shared" si="0"/>
        <v>4</v>
      </c>
      <c r="H14" s="25">
        <f t="shared" si="1"/>
        <v>8</v>
      </c>
      <c r="I14" s="94">
        <f t="shared" si="2"/>
        <v>8</v>
      </c>
      <c r="J14" s="63">
        <f>_xlfn.IFNA(VLOOKUP(CONCATENATE($J$4,$B14,$C14),'1KR'!$A$5:$K$150,11,FALSE),0)</f>
        <v>0</v>
      </c>
      <c r="K14" s="63">
        <f>_xlfn.IFNA(VLOOKUP(CONCATENATE($K$4,$B14,$C14),'2Mur'!$A$5:$O$150,15,FALSE),0)</f>
        <v>1</v>
      </c>
      <c r="L14" s="80">
        <f>_xlfn.IFNA(VLOOKUP(CONCATENATE($L$4,$B14,$C14),'3GID'!$A$5:$O$150,15,FALSE),0)</f>
        <v>2</v>
      </c>
      <c r="M14" s="80">
        <f>_xlfn.IFNA(VLOOKUP(CONCATENATE($M$4,$B14,$C14),'4GID'!$A$5:$O$150,15,FALSE),0)</f>
        <v>0</v>
      </c>
      <c r="N14" s="80">
        <f>_xlfn.IFNA(VLOOKUP(CONCATENATE($N$4,$B14,$C14),'5ESP'!$A$5:$O$150,15,FALSE),0)</f>
        <v>0</v>
      </c>
      <c r="O14" s="80">
        <f>_xlfn.IFNA(VLOOKUP(CONCATENATE($M$4,$B14,$C14),'6WAL'!$A$5:$O$150,15,FALSE),0)</f>
        <v>0</v>
      </c>
      <c r="P14" s="80">
        <f>_xlfn.IFNA(VLOOKUP(CONCATENATE($P$4,$B14,$C14),'7ALB'!$A$5:$O$150,15,FALSE),0)</f>
        <v>0</v>
      </c>
      <c r="Q14" s="80">
        <f>_xlfn.IFNA(VLOOKUP(CONCATENATE($Q$4,$B14,$C14),'8BAL'!$A$5:$O$150,15,FALSE),0)</f>
        <v>0</v>
      </c>
      <c r="R14" s="80">
        <f>_xlfn.IFNA(VLOOKUP(CONCATENATE($R$4,$B14,$C14),'9NZ'!$A$5:$O$150,15,FALSE),0)</f>
        <v>0</v>
      </c>
      <c r="S14" s="80">
        <f>_xlfn.IFNA(VLOOKUP(CONCATENATE($S$4,$B14,$C14),'10SR'!$A$5:$O$150,15,FALSE),0)</f>
        <v>0</v>
      </c>
      <c r="T14" s="80">
        <f>_xlfn.IFNA(VLOOKUP(CONCATENATE($T$4,$B14,$C14),'11DRY'!$A$5:$P$150,15,FALSE),0)</f>
        <v>3</v>
      </c>
      <c r="U14" s="80">
        <f>_xlfn.IFNA(VLOOKUP(CONCATENATE($U$4,$B14,$C14),'12SC'!$A$5:$Q$125,15,FALSE),0)</f>
        <v>2</v>
      </c>
      <c r="V14" s="285"/>
    </row>
    <row r="15" spans="1:22" x14ac:dyDescent="0.2">
      <c r="A15" s="286"/>
      <c r="B15" s="52" t="s">
        <v>102</v>
      </c>
      <c r="C15" s="52" t="s">
        <v>103</v>
      </c>
      <c r="D15" s="52" t="s">
        <v>298</v>
      </c>
      <c r="E15" s="53">
        <v>43854</v>
      </c>
      <c r="F15" s="54">
        <v>11</v>
      </c>
      <c r="G15" s="93">
        <f t="shared" si="0"/>
        <v>3</v>
      </c>
      <c r="H15" s="25">
        <f t="shared" si="1"/>
        <v>7</v>
      </c>
      <c r="I15" s="94">
        <f t="shared" si="2"/>
        <v>9</v>
      </c>
      <c r="J15" s="63">
        <f>_xlfn.IFNA(VLOOKUP(CONCATENATE($J$4,$B15,$C15),'1KR'!$A$5:$K$150,11,FALSE),0)</f>
        <v>0</v>
      </c>
      <c r="K15" s="63">
        <f>_xlfn.IFNA(VLOOKUP(CONCATENATE($K$4,$B15,$C15),'2Mur'!$A$5:$O$150,15,FALSE),0)</f>
        <v>0</v>
      </c>
      <c r="L15" s="80">
        <f>_xlfn.IFNA(VLOOKUP(CONCATENATE($L$4,$B15,$C15),'3GID'!$A$5:$O$150,15,FALSE),0)</f>
        <v>0</v>
      </c>
      <c r="M15" s="80">
        <f>_xlfn.IFNA(VLOOKUP(CONCATENATE($M$4,$B15,$C15),'4GID'!$A$5:$O$150,15,FALSE),0)</f>
        <v>0</v>
      </c>
      <c r="N15" s="80">
        <f>_xlfn.IFNA(VLOOKUP(CONCATENATE($N$4,$B15,$C15),'5ESP'!$A$5:$O$150,15,FALSE),0)</f>
        <v>0</v>
      </c>
      <c r="O15" s="80">
        <f>_xlfn.IFNA(VLOOKUP(CONCATENATE($M$4,$B15,$C15),'6WAL'!$A$5:$O$150,15,FALSE),0)</f>
        <v>1</v>
      </c>
      <c r="P15" s="80">
        <f>_xlfn.IFNA(VLOOKUP(CONCATENATE($P$4,$B15,$C15),'7ALB'!$A$5:$O$150,15,FALSE),0)</f>
        <v>0</v>
      </c>
      <c r="Q15" s="80">
        <f>_xlfn.IFNA(VLOOKUP(CONCATENATE($Q$4,$B15,$C15),'8BAL'!$A$5:$O$150,15,FALSE),0)</f>
        <v>4</v>
      </c>
      <c r="R15" s="80">
        <f>_xlfn.IFNA(VLOOKUP(CONCATENATE($R$4,$B15,$C15),'9NZ'!$A$5:$O$150,15,FALSE),0)</f>
        <v>0</v>
      </c>
      <c r="S15" s="80">
        <f>_xlfn.IFNA(VLOOKUP(CONCATENATE($S$4,$B15,$C15),'10SR'!$A$5:$O$150,15,FALSE),0)</f>
        <v>0</v>
      </c>
      <c r="T15" s="80">
        <f>_xlfn.IFNA(VLOOKUP(CONCATENATE($T$4,$B15,$C15),'11DRY'!$A$5:$P$150,15,FALSE),0)</f>
        <v>0</v>
      </c>
      <c r="U15" s="80">
        <f>_xlfn.IFNA(VLOOKUP(CONCATENATE($U$4,$B15,$C15),'12SC'!$A$5:$Q$125,15,FALSE),0)</f>
        <v>2</v>
      </c>
      <c r="V15" s="285"/>
    </row>
    <row r="16" spans="1:22" x14ac:dyDescent="0.2">
      <c r="A16" s="286"/>
      <c r="B16" s="52" t="s">
        <v>132</v>
      </c>
      <c r="C16" s="52" t="s">
        <v>133</v>
      </c>
      <c r="D16" s="52" t="s">
        <v>1426</v>
      </c>
      <c r="E16" s="53">
        <v>44012</v>
      </c>
      <c r="F16" s="54">
        <v>14</v>
      </c>
      <c r="G16" s="93">
        <f t="shared" si="0"/>
        <v>4</v>
      </c>
      <c r="H16" s="25">
        <f t="shared" si="1"/>
        <v>6</v>
      </c>
      <c r="I16" s="94">
        <f t="shared" si="2"/>
        <v>10</v>
      </c>
      <c r="J16" s="63">
        <f>_xlfn.IFNA(VLOOKUP(CONCATENATE($J$4,$B16,$C16),'1KR'!$A$5:$K$150,11,FALSE),0)</f>
        <v>0</v>
      </c>
      <c r="K16" s="63">
        <f>_xlfn.IFNA(VLOOKUP(CONCATENATE($K$4,$B16,$C16),'2Mur'!$A$5:$O$150,15,FALSE),0)</f>
        <v>0</v>
      </c>
      <c r="L16" s="80">
        <f>_xlfn.IFNA(VLOOKUP(CONCATENATE($L$4,$B16,$C16),'3GID'!$A$5:$O$150,15,FALSE),0)</f>
        <v>1</v>
      </c>
      <c r="M16" s="80">
        <f>_xlfn.IFNA(VLOOKUP(CONCATENATE($M$4,$B16,$C16),'4GID'!$A$5:$O$150,15,FALSE),0)</f>
        <v>0</v>
      </c>
      <c r="N16" s="80">
        <f>_xlfn.IFNA(VLOOKUP(CONCATENATE($N$4,$B16,$C16),'5ESP'!$A$5:$O$150,15,FALSE),0)</f>
        <v>0</v>
      </c>
      <c r="O16" s="80">
        <f>_xlfn.IFNA(VLOOKUP(CONCATENATE($M$4,$B16,$C16),'6WAL'!$A$5:$O$150,15,FALSE),0)</f>
        <v>1</v>
      </c>
      <c r="P16" s="80">
        <f>_xlfn.IFNA(VLOOKUP(CONCATENATE($P$4,$B16,$C16),'7ALB'!$A$5:$O$150,15,FALSE),0)</f>
        <v>0</v>
      </c>
      <c r="Q16" s="80">
        <f>_xlfn.IFNA(VLOOKUP(CONCATENATE($Q$4,$B16,$C16),'8BAL'!$A$5:$O$150,15,FALSE),0)</f>
        <v>0</v>
      </c>
      <c r="R16" s="80">
        <f>_xlfn.IFNA(VLOOKUP(CONCATENATE($R$4,$B16,$C16),'9NZ'!$A$5:$O$150,15,FALSE),0)</f>
        <v>0</v>
      </c>
      <c r="S16" s="80">
        <f>_xlfn.IFNA(VLOOKUP(CONCATENATE($S$4,$B16,$C16),'10SR'!$A$5:$O$150,15,FALSE),0)</f>
        <v>2</v>
      </c>
      <c r="T16" s="80">
        <f>_xlfn.IFNA(VLOOKUP(CONCATENATE($T$4,$B16,$C16),'11DRY'!$A$5:$P$150,15,FALSE),0)</f>
        <v>0</v>
      </c>
      <c r="U16" s="80">
        <f>_xlfn.IFNA(VLOOKUP(CONCATENATE($U$4,$B16,$C16),'12SC'!$A$5:$Q$125,15,FALSE),0)</f>
        <v>2</v>
      </c>
      <c r="V16" s="285"/>
    </row>
    <row r="17" spans="1:22" x14ac:dyDescent="0.2">
      <c r="A17" s="286"/>
      <c r="B17" s="52" t="s">
        <v>96</v>
      </c>
      <c r="C17" s="52" t="s">
        <v>97</v>
      </c>
      <c r="D17" s="52" t="s">
        <v>1403</v>
      </c>
      <c r="E17" s="53">
        <v>43858</v>
      </c>
      <c r="F17" s="54">
        <v>16</v>
      </c>
      <c r="G17" s="93">
        <f t="shared" si="0"/>
        <v>3</v>
      </c>
      <c r="H17" s="25">
        <f t="shared" si="1"/>
        <v>5</v>
      </c>
      <c r="I17" s="94">
        <f t="shared" si="2"/>
        <v>11</v>
      </c>
      <c r="J17" s="63">
        <f>_xlfn.IFNA(VLOOKUP(CONCATENATE($J$4,$B17,$C17),'1KR'!$A$5:$K$150,11,FALSE),0)</f>
        <v>0</v>
      </c>
      <c r="K17" s="63">
        <f>_xlfn.IFNA(VLOOKUP(CONCATENATE($K$4,$B17,$C17),'2Mur'!$A$5:$O$150,15,FALSE),0)</f>
        <v>0</v>
      </c>
      <c r="L17" s="80">
        <f>_xlfn.IFNA(VLOOKUP(CONCATENATE($L$4,$B17,$C17),'3GID'!$A$5:$O$150,15,FALSE),0)</f>
        <v>1</v>
      </c>
      <c r="M17" s="80">
        <f>_xlfn.IFNA(VLOOKUP(CONCATENATE($M$4,$B17,$C17),'4GID'!$A$5:$O$150,15,FALSE),0)</f>
        <v>0</v>
      </c>
      <c r="N17" s="80">
        <f>_xlfn.IFNA(VLOOKUP(CONCATENATE($N$4,$B17,$C17),'5ESP'!$A$5:$O$150,15,FALSE),0)</f>
        <v>0</v>
      </c>
      <c r="O17" s="80">
        <f>_xlfn.IFNA(VLOOKUP(CONCATENATE($M$4,$B17,$C17),'6WAL'!$A$5:$O$150,15,FALSE),0)</f>
        <v>1</v>
      </c>
      <c r="P17" s="80">
        <f>_xlfn.IFNA(VLOOKUP(CONCATENATE($P$4,$B17,$C17),'7ALB'!$A$5:$O$150,15,FALSE),0)</f>
        <v>0</v>
      </c>
      <c r="Q17" s="80">
        <f>_xlfn.IFNA(VLOOKUP(CONCATENATE($Q$4,$B17,$C17),'8BAL'!$A$5:$O$150,15,FALSE),0)</f>
        <v>3</v>
      </c>
      <c r="R17" s="80">
        <f>_xlfn.IFNA(VLOOKUP(CONCATENATE($R$4,$B17,$C17),'9NZ'!$A$5:$O$150,15,FALSE),0)</f>
        <v>0</v>
      </c>
      <c r="S17" s="80">
        <f>_xlfn.IFNA(VLOOKUP(CONCATENATE($S$4,$B17,$C17),'10SR'!$A$5:$O$150,15,FALSE),0)</f>
        <v>0</v>
      </c>
      <c r="T17" s="80">
        <f>_xlfn.IFNA(VLOOKUP(CONCATENATE($T$4,$B17,$C17),'11DRY'!$A$5:$P$150,15,FALSE),0)</f>
        <v>0</v>
      </c>
      <c r="U17" s="80">
        <f>_xlfn.IFNA(VLOOKUP(CONCATENATE($U$4,$B17,$C17),'12SC'!$A$5:$Q$125,15,FALSE),0)</f>
        <v>0</v>
      </c>
      <c r="V17" s="285"/>
    </row>
    <row r="18" spans="1:22" x14ac:dyDescent="0.2">
      <c r="A18" s="286"/>
      <c r="B18" s="52" t="s">
        <v>40</v>
      </c>
      <c r="C18" s="52" t="s">
        <v>134</v>
      </c>
      <c r="D18" s="52" t="s">
        <v>1426</v>
      </c>
      <c r="E18" s="53">
        <v>43997</v>
      </c>
      <c r="F18" s="54">
        <v>13</v>
      </c>
      <c r="G18" s="93">
        <f t="shared" si="0"/>
        <v>3</v>
      </c>
      <c r="H18" s="25">
        <f t="shared" si="1"/>
        <v>3</v>
      </c>
      <c r="I18" s="94">
        <f t="shared" si="2"/>
        <v>12</v>
      </c>
      <c r="J18" s="63">
        <f>_xlfn.IFNA(VLOOKUP(CONCATENATE($J$4,$B18,$C18),'1KR'!$A$5:$K$150,11,FALSE),0)</f>
        <v>0</v>
      </c>
      <c r="K18" s="63">
        <f>_xlfn.IFNA(VLOOKUP(CONCATENATE($K$4,$B18,$C18),'2Mur'!$A$5:$O$150,15,FALSE),0)</f>
        <v>0</v>
      </c>
      <c r="L18" s="80">
        <f>_xlfn.IFNA(VLOOKUP(CONCATENATE($L$4,$B18,$C18),'3GID'!$A$5:$O$150,15,FALSE),0)</f>
        <v>1</v>
      </c>
      <c r="M18" s="80">
        <f>_xlfn.IFNA(VLOOKUP(CONCATENATE($M$4,$B18,$C18),'4GID'!$A$5:$O$150,15,FALSE),0)</f>
        <v>0</v>
      </c>
      <c r="N18" s="80">
        <f>_xlfn.IFNA(VLOOKUP(CONCATENATE($N$4,$B18,$C18),'5ESP'!$A$5:$O$150,15,FALSE),0)</f>
        <v>0</v>
      </c>
      <c r="O18" s="80">
        <f>_xlfn.IFNA(VLOOKUP(CONCATENATE($M$4,$B18,$C18),'6WAL'!$A$5:$O$150,15,FALSE),0)</f>
        <v>1</v>
      </c>
      <c r="P18" s="80">
        <f>_xlfn.IFNA(VLOOKUP(CONCATENATE($P$4,$B18,$C18),'7ALB'!$A$5:$O$150,15,FALSE),0)</f>
        <v>0</v>
      </c>
      <c r="Q18" s="80">
        <f>_xlfn.IFNA(VLOOKUP(CONCATENATE($Q$4,$B18,$C18),'8BAL'!$A$5:$O$150,15,FALSE),0)</f>
        <v>0</v>
      </c>
      <c r="R18" s="80">
        <f>_xlfn.IFNA(VLOOKUP(CONCATENATE($R$4,$B18,$C18),'9NZ'!$A$5:$O$150,15,FALSE),0)</f>
        <v>0</v>
      </c>
      <c r="S18" s="80">
        <f>_xlfn.IFNA(VLOOKUP(CONCATENATE($S$4,$B18,$C18),'10SR'!$A$5:$O$150,15,FALSE),0)</f>
        <v>1</v>
      </c>
      <c r="T18" s="80">
        <f>_xlfn.IFNA(VLOOKUP(CONCATENATE($T$4,$B18,$C18),'11DRY'!$A$5:$P$150,15,FALSE),0)</f>
        <v>0</v>
      </c>
      <c r="U18" s="80">
        <f>_xlfn.IFNA(VLOOKUP(CONCATENATE($U$4,$B18,$C18),'12SC'!$A$5:$Q$125,15,FALSE),0)</f>
        <v>0</v>
      </c>
      <c r="V18" s="285"/>
    </row>
    <row r="19" spans="1:22" x14ac:dyDescent="0.2">
      <c r="A19" s="286"/>
      <c r="B19" s="180"/>
      <c r="C19" s="180"/>
      <c r="D19" s="180"/>
      <c r="E19" s="181"/>
      <c r="F19" s="182"/>
      <c r="G19" s="183"/>
      <c r="H19" s="184"/>
      <c r="I19" s="185"/>
      <c r="J19" s="186"/>
      <c r="K19" s="186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60"/>
    </row>
    <row r="20" spans="1:22" x14ac:dyDescent="0.2">
      <c r="A20" s="286"/>
      <c r="B20" s="52" t="s">
        <v>94</v>
      </c>
      <c r="C20" s="52" t="s">
        <v>95</v>
      </c>
      <c r="D20" s="52" t="s">
        <v>1399</v>
      </c>
      <c r="E20" s="53">
        <v>43835</v>
      </c>
      <c r="F20" s="54">
        <v>14</v>
      </c>
      <c r="G20" s="93">
        <f t="shared" ref="G20:G36" si="3">COUNTIF(J20:V20,"&gt;0")</f>
        <v>0</v>
      </c>
      <c r="H20" s="25">
        <f t="shared" ref="H20:H36" si="4">SUM(J20:V20)</f>
        <v>0</v>
      </c>
      <c r="I20" s="94"/>
      <c r="J20" s="63">
        <f>_xlfn.IFNA(VLOOKUP(CONCATENATE($J$4,$B20,$C20),'1KR'!$A$5:$K$150,11,FALSE),0)</f>
        <v>0</v>
      </c>
      <c r="K20" s="63">
        <f>_xlfn.IFNA(VLOOKUP(CONCATENATE($K$4,$B20,$C20),'2Mur'!$A$5:$O$150,15,FALSE),0)</f>
        <v>0</v>
      </c>
      <c r="L20" s="80">
        <f>_xlfn.IFNA(VLOOKUP(CONCATENATE($L$4,$B20,$C20),'3GID'!$A$5:$O$150,15,FALSE),0)</f>
        <v>0</v>
      </c>
      <c r="M20" s="80">
        <f>_xlfn.IFNA(VLOOKUP(CONCATENATE($M$4,$B20,$C20),'4GID'!$A$5:$O$150,15,FALSE),0)</f>
        <v>0</v>
      </c>
      <c r="N20" s="80">
        <f>_xlfn.IFNA(VLOOKUP(CONCATENATE($N$4,$B20,$C20),'5ESP'!$A$5:$O$150,15,FALSE),0)</f>
        <v>0</v>
      </c>
      <c r="O20" s="80">
        <f>_xlfn.IFNA(VLOOKUP(CONCATENATE($M$4,$B20,$C20),'6WAL'!$A$5:$O$150,15,FALSE),0)</f>
        <v>0</v>
      </c>
      <c r="P20" s="80">
        <f>_xlfn.IFNA(VLOOKUP(CONCATENATE($P$4,$B20,$C20),'7ALB'!$A$5:$O$150,15,FALSE),0)</f>
        <v>0</v>
      </c>
      <c r="Q20" s="80">
        <f>_xlfn.IFNA(VLOOKUP(CONCATENATE($Q$4,$B20,$C20),'8BAL'!$A$5:$O$150,15,FALSE),0)</f>
        <v>0</v>
      </c>
      <c r="R20" s="80">
        <f>_xlfn.IFNA(VLOOKUP(CONCATENATE($R$4,$B20,$C20),'9NZ'!$A$5:$O$150,15,FALSE),0)</f>
        <v>0</v>
      </c>
      <c r="S20" s="80">
        <f>_xlfn.IFNA(VLOOKUP(CONCATENATE($S$4,$B20,$C20),'10SR'!$A$5:$O$150,15,FALSE),0)</f>
        <v>0</v>
      </c>
      <c r="T20" s="80">
        <f>_xlfn.IFNA(VLOOKUP(CONCATENATE($T$4,$B20,$C20),'11DRY'!$A$5:$P$150,15,FALSE),0)</f>
        <v>0</v>
      </c>
      <c r="U20" s="80">
        <f>_xlfn.IFNA(VLOOKUP(CONCATENATE($U$4,$B20,$C20),'12SC'!$A$5:$Q$125,15,FALSE),0)</f>
        <v>0</v>
      </c>
      <c r="V20" s="285"/>
    </row>
    <row r="21" spans="1:22" x14ac:dyDescent="0.2">
      <c r="A21" s="286"/>
      <c r="B21" s="52" t="s">
        <v>98</v>
      </c>
      <c r="C21" s="52" t="s">
        <v>99</v>
      </c>
      <c r="D21" s="52" t="s">
        <v>1425</v>
      </c>
      <c r="E21" s="53">
        <v>43890</v>
      </c>
      <c r="F21" s="54">
        <v>14</v>
      </c>
      <c r="G21" s="93">
        <f t="shared" si="3"/>
        <v>0</v>
      </c>
      <c r="H21" s="25">
        <f t="shared" si="4"/>
        <v>0</v>
      </c>
      <c r="I21" s="94"/>
      <c r="J21" s="63">
        <f>_xlfn.IFNA(VLOOKUP(CONCATENATE($J$4,$B21,$C21),'1KR'!$A$5:$K$150,11,FALSE),0)</f>
        <v>0</v>
      </c>
      <c r="K21" s="63">
        <f>_xlfn.IFNA(VLOOKUP(CONCATENATE($K$4,$B21,$C21),'2Mur'!$A$5:$O$150,15,FALSE),0)</f>
        <v>0</v>
      </c>
      <c r="L21" s="80">
        <f>_xlfn.IFNA(VLOOKUP(CONCATENATE($L$4,$B21,$C21),'3GID'!$A$5:$O$150,15,FALSE),0)</f>
        <v>0</v>
      </c>
      <c r="M21" s="80">
        <f>_xlfn.IFNA(VLOOKUP(CONCATENATE($M$4,$B21,$C21),'4GID'!$A$5:$O$150,15,FALSE),0)</f>
        <v>0</v>
      </c>
      <c r="N21" s="80">
        <f>_xlfn.IFNA(VLOOKUP(CONCATENATE($N$4,$B21,$C21),'5ESP'!$A$5:$O$150,15,FALSE),0)</f>
        <v>0</v>
      </c>
      <c r="O21" s="80">
        <f>_xlfn.IFNA(VLOOKUP(CONCATENATE($M$4,$B21,$C21),'6WAL'!$A$5:$O$150,15,FALSE),0)</f>
        <v>0</v>
      </c>
      <c r="P21" s="80">
        <f>_xlfn.IFNA(VLOOKUP(CONCATENATE($P$4,$B21,$C21),'7ALB'!$A$5:$O$150,15,FALSE),0)</f>
        <v>0</v>
      </c>
      <c r="Q21" s="80">
        <f>_xlfn.IFNA(VLOOKUP(CONCATENATE($Q$4,$B21,$C21),'8BAL'!$A$5:$O$150,15,FALSE),0)</f>
        <v>0</v>
      </c>
      <c r="R21" s="80">
        <f>_xlfn.IFNA(VLOOKUP(CONCATENATE($R$4,$B21,$C21),'9NZ'!$A$5:$O$150,15,FALSE),0)</f>
        <v>0</v>
      </c>
      <c r="S21" s="80">
        <f>_xlfn.IFNA(VLOOKUP(CONCATENATE($S$4,$B21,$C21),'10SR'!$A$5:$O$150,15,FALSE),0)</f>
        <v>0</v>
      </c>
      <c r="T21" s="80">
        <f>_xlfn.IFNA(VLOOKUP(CONCATENATE($T$4,$B21,$C21),'11DRY'!$A$5:$P$150,15,FALSE),0)</f>
        <v>0</v>
      </c>
      <c r="U21" s="80">
        <f>_xlfn.IFNA(VLOOKUP(CONCATENATE($U$4,$B21,$C21),'12SC'!$A$5:$Q$125,15,FALSE),0)</f>
        <v>0</v>
      </c>
      <c r="V21" s="285"/>
    </row>
    <row r="22" spans="1:22" x14ac:dyDescent="0.2">
      <c r="A22" s="286"/>
      <c r="B22" s="52" t="s">
        <v>100</v>
      </c>
      <c r="C22" s="52" t="s">
        <v>101</v>
      </c>
      <c r="D22" s="52" t="s">
        <v>1406</v>
      </c>
      <c r="E22" s="53">
        <v>43840</v>
      </c>
      <c r="F22" s="54">
        <v>13</v>
      </c>
      <c r="G22" s="93">
        <f t="shared" si="3"/>
        <v>0</v>
      </c>
      <c r="H22" s="25">
        <f t="shared" si="4"/>
        <v>0</v>
      </c>
      <c r="I22" s="94"/>
      <c r="J22" s="63">
        <f>_xlfn.IFNA(VLOOKUP(CONCATENATE($J$4,$B22,$C22),'1KR'!$A$5:$K$150,11,FALSE),0)</f>
        <v>0</v>
      </c>
      <c r="K22" s="63">
        <f>_xlfn.IFNA(VLOOKUP(CONCATENATE($K$4,$B22,$C22),'2Mur'!$A$5:$O$150,15,FALSE),0)</f>
        <v>0</v>
      </c>
      <c r="L22" s="80">
        <f>_xlfn.IFNA(VLOOKUP(CONCATENATE($L$4,$B22,$C22),'3GID'!$A$5:$O$150,15,FALSE),0)</f>
        <v>0</v>
      </c>
      <c r="M22" s="80">
        <f>_xlfn.IFNA(VLOOKUP(CONCATENATE($M$4,$B22,$C22),'4GID'!$A$5:$O$150,15,FALSE),0)</f>
        <v>0</v>
      </c>
      <c r="N22" s="80">
        <f>_xlfn.IFNA(VLOOKUP(CONCATENATE($N$4,$B22,$C22),'5ESP'!$A$5:$O$150,15,FALSE),0)</f>
        <v>0</v>
      </c>
      <c r="O22" s="80">
        <f>_xlfn.IFNA(VLOOKUP(CONCATENATE($M$4,$B22,$C22),'6WAL'!$A$5:$O$150,15,FALSE),0)</f>
        <v>0</v>
      </c>
      <c r="P22" s="80">
        <f>_xlfn.IFNA(VLOOKUP(CONCATENATE($P$4,$B22,$C22),'7ALB'!$A$5:$O$150,15,FALSE),0)</f>
        <v>0</v>
      </c>
      <c r="Q22" s="80">
        <f>_xlfn.IFNA(VLOOKUP(CONCATENATE($Q$4,$B22,$C22),'8BAL'!$A$5:$O$150,15,FALSE),0)</f>
        <v>0</v>
      </c>
      <c r="R22" s="80">
        <f>_xlfn.IFNA(VLOOKUP(CONCATENATE($R$4,$B22,$C22),'9NZ'!$A$5:$O$150,15,FALSE),0)</f>
        <v>0</v>
      </c>
      <c r="S22" s="80">
        <f>_xlfn.IFNA(VLOOKUP(CONCATENATE($S$4,$B22,$C22),'10SR'!$A$5:$O$150,15,FALSE),0)</f>
        <v>0</v>
      </c>
      <c r="T22" s="80">
        <f>_xlfn.IFNA(VLOOKUP(CONCATENATE($T$4,$B22,$C22),'11DRY'!$A$5:$P$150,15,FALSE),0)</f>
        <v>0</v>
      </c>
      <c r="U22" s="80">
        <f>_xlfn.IFNA(VLOOKUP(CONCATENATE($U$4,$B22,$C22),'12SC'!$A$5:$Q$125,15,FALSE),0)</f>
        <v>0</v>
      </c>
      <c r="V22" s="285"/>
    </row>
    <row r="23" spans="1:22" x14ac:dyDescent="0.2">
      <c r="A23" s="286"/>
      <c r="B23" s="52" t="s">
        <v>104</v>
      </c>
      <c r="C23" s="52" t="s">
        <v>105</v>
      </c>
      <c r="D23" s="52" t="s">
        <v>298</v>
      </c>
      <c r="E23" s="53">
        <v>43885</v>
      </c>
      <c r="F23" s="54">
        <v>16</v>
      </c>
      <c r="G23" s="93">
        <f t="shared" si="3"/>
        <v>0</v>
      </c>
      <c r="H23" s="25">
        <f t="shared" si="4"/>
        <v>0</v>
      </c>
      <c r="I23" s="94"/>
      <c r="J23" s="63">
        <f>_xlfn.IFNA(VLOOKUP(CONCATENATE($J$4,$B23,$C23),'1KR'!$A$5:$K$150,11,FALSE),0)</f>
        <v>0</v>
      </c>
      <c r="K23" s="63">
        <f>_xlfn.IFNA(VLOOKUP(CONCATENATE($K$4,$B23,$C23),'2Mur'!$A$5:$O$150,15,FALSE),0)</f>
        <v>0</v>
      </c>
      <c r="L23" s="80">
        <f>_xlfn.IFNA(VLOOKUP(CONCATENATE($L$4,$B23,$C23),'3GID'!$A$5:$O$150,15,FALSE),0)</f>
        <v>0</v>
      </c>
      <c r="M23" s="80">
        <f>_xlfn.IFNA(VLOOKUP(CONCATENATE($M$4,$B23,$C23),'4GID'!$A$5:$O$150,15,FALSE),0)</f>
        <v>0</v>
      </c>
      <c r="N23" s="80">
        <f>_xlfn.IFNA(VLOOKUP(CONCATENATE($N$4,$B23,$C23),'5ESP'!$A$5:$O$150,15,FALSE),0)</f>
        <v>0</v>
      </c>
      <c r="O23" s="80">
        <f>_xlfn.IFNA(VLOOKUP(CONCATENATE($M$4,$B23,$C23),'6WAL'!$A$5:$O$150,15,FALSE),0)</f>
        <v>0</v>
      </c>
      <c r="P23" s="80">
        <f>_xlfn.IFNA(VLOOKUP(CONCATENATE($P$4,$B23,$C23),'7ALB'!$A$5:$O$150,15,FALSE),0)</f>
        <v>0</v>
      </c>
      <c r="Q23" s="80">
        <f>_xlfn.IFNA(VLOOKUP(CONCATENATE($Q$4,$B23,$C23),'8BAL'!$A$5:$O$150,15,FALSE),0)</f>
        <v>0</v>
      </c>
      <c r="R23" s="80">
        <f>_xlfn.IFNA(VLOOKUP(CONCATENATE($R$4,$B23,$C23),'9NZ'!$A$5:$O$150,15,FALSE),0)</f>
        <v>0</v>
      </c>
      <c r="S23" s="80">
        <f>_xlfn.IFNA(VLOOKUP(CONCATENATE($S$4,$B23,$C23),'10SR'!$A$5:$O$150,15,FALSE),0)</f>
        <v>0</v>
      </c>
      <c r="T23" s="80">
        <f>_xlfn.IFNA(VLOOKUP(CONCATENATE($T$4,$B23,$C23),'11DRY'!$A$5:$P$150,15,FALSE),0)</f>
        <v>0</v>
      </c>
      <c r="U23" s="80">
        <f>_xlfn.IFNA(VLOOKUP(CONCATENATE($U$4,$B23,$C23),'12SC'!$A$5:$Q$125,15,FALSE),0)</f>
        <v>0</v>
      </c>
      <c r="V23" s="285"/>
    </row>
    <row r="24" spans="1:22" x14ac:dyDescent="0.2">
      <c r="A24" s="286"/>
      <c r="B24" s="52" t="s">
        <v>29</v>
      </c>
      <c r="C24" s="52" t="s">
        <v>30</v>
      </c>
      <c r="D24" s="52" t="s">
        <v>1420</v>
      </c>
      <c r="E24" s="53">
        <v>43899</v>
      </c>
      <c r="F24" s="54">
        <v>14</v>
      </c>
      <c r="G24" s="93">
        <f t="shared" si="3"/>
        <v>0</v>
      </c>
      <c r="H24" s="25">
        <f t="shared" si="4"/>
        <v>0</v>
      </c>
      <c r="I24" s="94"/>
      <c r="J24" s="63">
        <f>_xlfn.IFNA(VLOOKUP(CONCATENATE($J$4,$B24,$C24),'1KR'!$A$5:$K$150,11,FALSE),0)</f>
        <v>0</v>
      </c>
      <c r="K24" s="63">
        <f>_xlfn.IFNA(VLOOKUP(CONCATENATE($K$4,$B24,$C24),'2Mur'!$A$5:$O$150,15,FALSE),0)</f>
        <v>0</v>
      </c>
      <c r="L24" s="80">
        <f>_xlfn.IFNA(VLOOKUP(CONCATENATE($L$4,$B24,$C24),'3GID'!$A$5:$O$150,15,FALSE),0)</f>
        <v>0</v>
      </c>
      <c r="M24" s="80">
        <f>_xlfn.IFNA(VLOOKUP(CONCATENATE($M$4,$B24,$C24),'4GID'!$A$5:$O$150,15,FALSE),0)</f>
        <v>0</v>
      </c>
      <c r="N24" s="80">
        <f>_xlfn.IFNA(VLOOKUP(CONCATENATE($N$4,$B24,$C24),'5ESP'!$A$5:$O$150,15,FALSE),0)</f>
        <v>0</v>
      </c>
      <c r="O24" s="80">
        <f>_xlfn.IFNA(VLOOKUP(CONCATENATE($M$4,$B24,$C24),'6WAL'!$A$5:$O$150,15,FALSE),0)</f>
        <v>0</v>
      </c>
      <c r="P24" s="80">
        <f>_xlfn.IFNA(VLOOKUP(CONCATENATE($P$4,$B24,$C24),'7ALB'!$A$5:$O$150,15,FALSE),0)</f>
        <v>0</v>
      </c>
      <c r="Q24" s="80">
        <f>_xlfn.IFNA(VLOOKUP(CONCATENATE($Q$4,$B24,$C24),'8BAL'!$A$5:$O$150,15,FALSE),0)</f>
        <v>0</v>
      </c>
      <c r="R24" s="80">
        <f>_xlfn.IFNA(VLOOKUP(CONCATENATE($R$4,$B24,$C24),'9NZ'!$A$5:$O$150,15,FALSE),0)</f>
        <v>0</v>
      </c>
      <c r="S24" s="80">
        <f>_xlfn.IFNA(VLOOKUP(CONCATENATE($S$4,$B24,$C24),'10SR'!$A$5:$O$150,15,FALSE),0)</f>
        <v>0</v>
      </c>
      <c r="T24" s="80">
        <f>_xlfn.IFNA(VLOOKUP(CONCATENATE($T$4,$B24,$C24),'11DRY'!$A$5:$P$150,15,FALSE),0)</f>
        <v>0</v>
      </c>
      <c r="U24" s="80">
        <f>_xlfn.IFNA(VLOOKUP(CONCATENATE($U$4,$B24,$C24),'12SC'!$A$5:$Q$125,15,FALSE),0)</f>
        <v>0</v>
      </c>
      <c r="V24" s="285"/>
    </row>
    <row r="25" spans="1:22" x14ac:dyDescent="0.2">
      <c r="A25" s="286"/>
      <c r="B25" s="52" t="s">
        <v>106</v>
      </c>
      <c r="C25" s="52" t="s">
        <v>107</v>
      </c>
      <c r="D25" s="52" t="s">
        <v>1400</v>
      </c>
      <c r="E25" s="53">
        <v>43874</v>
      </c>
      <c r="F25" s="54">
        <v>13</v>
      </c>
      <c r="G25" s="93">
        <f t="shared" si="3"/>
        <v>0</v>
      </c>
      <c r="H25" s="25">
        <f t="shared" si="4"/>
        <v>0</v>
      </c>
      <c r="I25" s="94"/>
      <c r="J25" s="63">
        <f>_xlfn.IFNA(VLOOKUP(CONCATENATE($J$4,$B25,$C25),'1KR'!$A$5:$K$150,11,FALSE),0)</f>
        <v>0</v>
      </c>
      <c r="K25" s="63">
        <f>_xlfn.IFNA(VLOOKUP(CONCATENATE($K$4,$B25,$C25),'2Mur'!$A$5:$O$150,15,FALSE),0)</f>
        <v>0</v>
      </c>
      <c r="L25" s="80">
        <f>_xlfn.IFNA(VLOOKUP(CONCATENATE($L$4,$B25,$C25),'3GID'!$A$5:$O$150,15,FALSE),0)</f>
        <v>0</v>
      </c>
      <c r="M25" s="80">
        <f>_xlfn.IFNA(VLOOKUP(CONCATENATE($M$4,$B25,$C25),'4GID'!$A$5:$O$150,15,FALSE),0)</f>
        <v>0</v>
      </c>
      <c r="N25" s="80">
        <f>_xlfn.IFNA(VLOOKUP(CONCATENATE($N$4,$B25,$C25),'5ESP'!$A$5:$O$150,15,FALSE),0)</f>
        <v>0</v>
      </c>
      <c r="O25" s="80">
        <f>_xlfn.IFNA(VLOOKUP(CONCATENATE($M$4,$B25,$C25),'6WAL'!$A$5:$O$150,15,FALSE),0)</f>
        <v>0</v>
      </c>
      <c r="P25" s="80">
        <f>_xlfn.IFNA(VLOOKUP(CONCATENATE($P$4,$B25,$C25),'7ALB'!$A$5:$O$150,15,FALSE),0)</f>
        <v>0</v>
      </c>
      <c r="Q25" s="80">
        <f>_xlfn.IFNA(VLOOKUP(CONCATENATE($Q$4,$B25,$C25),'8BAL'!$A$5:$O$150,15,FALSE),0)</f>
        <v>0</v>
      </c>
      <c r="R25" s="80">
        <f>_xlfn.IFNA(VLOOKUP(CONCATENATE($R$4,$B25,$C25),'9NZ'!$A$5:$O$150,15,FALSE),0)</f>
        <v>0</v>
      </c>
      <c r="S25" s="80">
        <f>_xlfn.IFNA(VLOOKUP(CONCATENATE($S$4,$B25,$C25),'10SR'!$A$5:$O$150,15,FALSE),0)</f>
        <v>0</v>
      </c>
      <c r="T25" s="80">
        <f>_xlfn.IFNA(VLOOKUP(CONCATENATE($T$4,$B25,$C25),'11DRY'!$A$5:$P$150,15,FALSE),0)</f>
        <v>0</v>
      </c>
      <c r="U25" s="80">
        <f>_xlfn.IFNA(VLOOKUP(CONCATENATE($U$4,$B25,$C25),'12SC'!$A$5:$Q$125,15,FALSE),0)</f>
        <v>0</v>
      </c>
      <c r="V25" s="285"/>
    </row>
    <row r="26" spans="1:22" x14ac:dyDescent="0.2">
      <c r="A26" s="286"/>
      <c r="B26" s="52" t="s">
        <v>108</v>
      </c>
      <c r="C26" s="52" t="s">
        <v>109</v>
      </c>
      <c r="D26" s="52" t="s">
        <v>1499</v>
      </c>
      <c r="E26" s="53">
        <v>43845</v>
      </c>
      <c r="F26" s="54">
        <v>11</v>
      </c>
      <c r="G26" s="93">
        <f t="shared" si="3"/>
        <v>0</v>
      </c>
      <c r="H26" s="25">
        <f t="shared" si="4"/>
        <v>0</v>
      </c>
      <c r="I26" s="94"/>
      <c r="J26" s="63">
        <f>_xlfn.IFNA(VLOOKUP(CONCATENATE($J$4,$B26,$C26),'1KR'!$A$5:$K$150,11,FALSE),0)</f>
        <v>0</v>
      </c>
      <c r="K26" s="63">
        <f>_xlfn.IFNA(VLOOKUP(CONCATENATE($K$4,$B26,$C26),'2Mur'!$A$5:$O$150,15,FALSE),0)</f>
        <v>0</v>
      </c>
      <c r="L26" s="80">
        <f>_xlfn.IFNA(VLOOKUP(CONCATENATE($L$4,$B26,$C26),'3GID'!$A$5:$O$150,15,FALSE),0)</f>
        <v>0</v>
      </c>
      <c r="M26" s="80">
        <f>_xlfn.IFNA(VLOOKUP(CONCATENATE($M$4,$B26,$C26),'4GID'!$A$5:$O$150,15,FALSE),0)</f>
        <v>0</v>
      </c>
      <c r="N26" s="80">
        <f>_xlfn.IFNA(VLOOKUP(CONCATENATE($N$4,$B26,$C26),'5ESP'!$A$5:$O$150,15,FALSE),0)</f>
        <v>0</v>
      </c>
      <c r="O26" s="80">
        <f>_xlfn.IFNA(VLOOKUP(CONCATENATE($M$4,$B26,$C26),'6WAL'!$A$5:$O$150,15,FALSE),0)</f>
        <v>0</v>
      </c>
      <c r="P26" s="80">
        <f>_xlfn.IFNA(VLOOKUP(CONCATENATE($P$4,$B26,$C26),'7ALB'!$A$5:$O$150,15,FALSE),0)</f>
        <v>0</v>
      </c>
      <c r="Q26" s="80">
        <f>_xlfn.IFNA(VLOOKUP(CONCATENATE($Q$4,$B26,$C26),'8BAL'!$A$5:$O$150,15,FALSE),0)</f>
        <v>0</v>
      </c>
      <c r="R26" s="80">
        <f>_xlfn.IFNA(VLOOKUP(CONCATENATE($R$4,$B26,$C26),'9NZ'!$A$5:$O$150,15,FALSE),0)</f>
        <v>0</v>
      </c>
      <c r="S26" s="80">
        <f>_xlfn.IFNA(VLOOKUP(CONCATENATE($S$4,$B26,$C26),'10SR'!$A$5:$O$150,15,FALSE),0)</f>
        <v>0</v>
      </c>
      <c r="T26" s="80">
        <f>_xlfn.IFNA(VLOOKUP(CONCATENATE($T$4,$B26,$C26),'11DRY'!$A$5:$P$150,15,FALSE),0)</f>
        <v>0</v>
      </c>
      <c r="U26" s="80">
        <f>_xlfn.IFNA(VLOOKUP(CONCATENATE($U$4,$B26,$C26),'12SC'!$A$5:$Q$125,15,FALSE),0)</f>
        <v>0</v>
      </c>
      <c r="V26" s="285"/>
    </row>
    <row r="27" spans="1:22" x14ac:dyDescent="0.2">
      <c r="A27" s="286"/>
      <c r="B27" s="52" t="s">
        <v>110</v>
      </c>
      <c r="C27" s="52" t="s">
        <v>111</v>
      </c>
      <c r="D27" s="52" t="s">
        <v>1410</v>
      </c>
      <c r="E27" s="53">
        <v>43897</v>
      </c>
      <c r="F27" s="54">
        <v>15</v>
      </c>
      <c r="G27" s="93">
        <f t="shared" si="3"/>
        <v>0</v>
      </c>
      <c r="H27" s="25">
        <f t="shared" si="4"/>
        <v>0</v>
      </c>
      <c r="I27" s="94"/>
      <c r="J27" s="63">
        <f>_xlfn.IFNA(VLOOKUP(CONCATENATE($J$4,$B27,$C27),'1KR'!$A$5:$K$150,11,FALSE),0)</f>
        <v>0</v>
      </c>
      <c r="K27" s="63">
        <f>_xlfn.IFNA(VLOOKUP(CONCATENATE($K$4,$B27,$C27),'2Mur'!$A$5:$O$150,15,FALSE),0)</f>
        <v>0</v>
      </c>
      <c r="L27" s="80">
        <f>_xlfn.IFNA(VLOOKUP(CONCATENATE($L$4,$B27,$C27),'3GID'!$A$5:$O$150,15,FALSE),0)</f>
        <v>0</v>
      </c>
      <c r="M27" s="80">
        <f>_xlfn.IFNA(VLOOKUP(CONCATENATE($M$4,$B27,$C27),'4GID'!$A$5:$O$150,15,FALSE),0)</f>
        <v>0</v>
      </c>
      <c r="N27" s="80">
        <f>_xlfn.IFNA(VLOOKUP(CONCATENATE($N$4,$B27,$C27),'5ESP'!$A$5:$O$150,15,FALSE),0)</f>
        <v>0</v>
      </c>
      <c r="O27" s="80">
        <f>_xlfn.IFNA(VLOOKUP(CONCATENATE($M$4,$B27,$C27),'6WAL'!$A$5:$O$150,15,FALSE),0)</f>
        <v>0</v>
      </c>
      <c r="P27" s="80">
        <f>_xlfn.IFNA(VLOOKUP(CONCATENATE($P$4,$B27,$C27),'7ALB'!$A$5:$O$150,15,FALSE),0)</f>
        <v>0</v>
      </c>
      <c r="Q27" s="80">
        <f>_xlfn.IFNA(VLOOKUP(CONCATENATE($Q$4,$B27,$C27),'8BAL'!$A$5:$O$150,15,FALSE),0)</f>
        <v>0</v>
      </c>
      <c r="R27" s="80">
        <f>_xlfn.IFNA(VLOOKUP(CONCATENATE($R$4,$B27,$C27),'9NZ'!$A$5:$O$150,15,FALSE),0)</f>
        <v>0</v>
      </c>
      <c r="S27" s="80">
        <f>_xlfn.IFNA(VLOOKUP(CONCATENATE($S$4,$B27,$C27),'10SR'!$A$5:$O$150,15,FALSE),0)</f>
        <v>0</v>
      </c>
      <c r="T27" s="80">
        <f>_xlfn.IFNA(VLOOKUP(CONCATENATE($T$4,$B27,$C27),'11DRY'!$A$5:$P$150,15,FALSE),0)</f>
        <v>0</v>
      </c>
      <c r="U27" s="80">
        <f>_xlfn.IFNA(VLOOKUP(CONCATENATE($U$4,$B27,$C27),'12SC'!$A$5:$Q$125,15,FALSE),0)</f>
        <v>0</v>
      </c>
      <c r="V27" s="285"/>
    </row>
    <row r="28" spans="1:22" x14ac:dyDescent="0.2">
      <c r="A28" s="286"/>
      <c r="B28" s="52" t="s">
        <v>65</v>
      </c>
      <c r="C28" s="52" t="s">
        <v>112</v>
      </c>
      <c r="D28" s="52" t="s">
        <v>1499</v>
      </c>
      <c r="E28" s="53">
        <v>43829</v>
      </c>
      <c r="F28" s="54">
        <v>14</v>
      </c>
      <c r="G28" s="93">
        <f t="shared" si="3"/>
        <v>0</v>
      </c>
      <c r="H28" s="25">
        <f t="shared" si="4"/>
        <v>0</v>
      </c>
      <c r="I28" s="94"/>
      <c r="J28" s="63">
        <f>_xlfn.IFNA(VLOOKUP(CONCATENATE($J$4,$B28,$C28),'1KR'!$A$5:$K$150,11,FALSE),0)</f>
        <v>0</v>
      </c>
      <c r="K28" s="63">
        <f>_xlfn.IFNA(VLOOKUP(CONCATENATE($K$4,$B28,$C28),'2Mur'!$A$5:$O$150,15,FALSE),0)</f>
        <v>0</v>
      </c>
      <c r="L28" s="80">
        <f>_xlfn.IFNA(VLOOKUP(CONCATENATE($L$4,$B28,$C28),'3GID'!$A$5:$O$150,15,FALSE),0)</f>
        <v>0</v>
      </c>
      <c r="M28" s="80">
        <f>_xlfn.IFNA(VLOOKUP(CONCATENATE($M$4,$B28,$C28),'4GID'!$A$5:$O$150,15,FALSE),0)</f>
        <v>0</v>
      </c>
      <c r="N28" s="80">
        <f>_xlfn.IFNA(VLOOKUP(CONCATENATE($N$4,$B28,$C28),'5ESP'!$A$5:$O$150,15,FALSE),0)</f>
        <v>0</v>
      </c>
      <c r="O28" s="80">
        <f>_xlfn.IFNA(VLOOKUP(CONCATENATE($M$4,$B28,$C28),'6WAL'!$A$5:$O$150,15,FALSE),0)</f>
        <v>0</v>
      </c>
      <c r="P28" s="80">
        <f>_xlfn.IFNA(VLOOKUP(CONCATENATE($P$4,$B28,$C28),'7ALB'!$A$5:$O$150,15,FALSE),0)</f>
        <v>0</v>
      </c>
      <c r="Q28" s="80">
        <f>_xlfn.IFNA(VLOOKUP(CONCATENATE($Q$4,$B28,$C28),'8BAL'!$A$5:$O$150,15,FALSE),0)</f>
        <v>0</v>
      </c>
      <c r="R28" s="80">
        <f>_xlfn.IFNA(VLOOKUP(CONCATENATE($R$4,$B28,$C28),'9NZ'!$A$5:$O$150,15,FALSE),0)</f>
        <v>0</v>
      </c>
      <c r="S28" s="80">
        <f>_xlfn.IFNA(VLOOKUP(CONCATENATE($S$4,$B28,$C28),'10SR'!$A$5:$O$150,15,FALSE),0)</f>
        <v>0</v>
      </c>
      <c r="T28" s="80">
        <f>_xlfn.IFNA(VLOOKUP(CONCATENATE($T$4,$B28,$C28),'11DRY'!$A$5:$P$150,15,FALSE),0)</f>
        <v>0</v>
      </c>
      <c r="U28" s="80">
        <f>_xlfn.IFNA(VLOOKUP(CONCATENATE($U$4,$B28,$C28),'12SC'!$A$5:$Q$125,15,FALSE),0)</f>
        <v>0</v>
      </c>
      <c r="V28" s="285"/>
    </row>
    <row r="29" spans="1:22" x14ac:dyDescent="0.2">
      <c r="A29" s="286"/>
      <c r="B29" s="52" t="s">
        <v>67</v>
      </c>
      <c r="C29" s="52" t="s">
        <v>113</v>
      </c>
      <c r="D29" s="52" t="s">
        <v>1499</v>
      </c>
      <c r="E29" s="53">
        <v>43787</v>
      </c>
      <c r="F29" s="54">
        <v>14</v>
      </c>
      <c r="G29" s="93">
        <f t="shared" si="3"/>
        <v>0</v>
      </c>
      <c r="H29" s="25">
        <f t="shared" si="4"/>
        <v>0</v>
      </c>
      <c r="I29" s="94"/>
      <c r="J29" s="63">
        <f>_xlfn.IFNA(VLOOKUP(CONCATENATE($J$4,$B29,$C29),'1KR'!$A$5:$K$150,11,FALSE),0)</f>
        <v>0</v>
      </c>
      <c r="K29" s="63">
        <f>_xlfn.IFNA(VLOOKUP(CONCATENATE($K$4,$B29,$C29),'2Mur'!$A$5:$O$150,15,FALSE),0)</f>
        <v>0</v>
      </c>
      <c r="L29" s="80">
        <f>_xlfn.IFNA(VLOOKUP(CONCATENATE($L$4,$B29,$C29),'3GID'!$A$5:$O$150,15,FALSE),0)</f>
        <v>0</v>
      </c>
      <c r="M29" s="80">
        <f>_xlfn.IFNA(VLOOKUP(CONCATENATE($M$4,$B29,$C29),'4GID'!$A$5:$O$150,15,FALSE),0)</f>
        <v>0</v>
      </c>
      <c r="N29" s="80">
        <f>_xlfn.IFNA(VLOOKUP(CONCATENATE($N$4,$B29,$C29),'5ESP'!$A$5:$O$150,15,FALSE),0)</f>
        <v>0</v>
      </c>
      <c r="O29" s="80">
        <f>_xlfn.IFNA(VLOOKUP(CONCATENATE($M$4,$B29,$C29),'6WAL'!$A$5:$O$150,15,FALSE),0)</f>
        <v>0</v>
      </c>
      <c r="P29" s="80">
        <f>_xlfn.IFNA(VLOOKUP(CONCATENATE($P$4,$B29,$C29),'7ALB'!$A$5:$O$150,15,FALSE),0)</f>
        <v>0</v>
      </c>
      <c r="Q29" s="80">
        <f>_xlfn.IFNA(VLOOKUP(CONCATENATE($Q$4,$B29,$C29),'8BAL'!$A$5:$O$150,15,FALSE),0)</f>
        <v>0</v>
      </c>
      <c r="R29" s="80">
        <f>_xlfn.IFNA(VLOOKUP(CONCATENATE($R$4,$B29,$C29),'9NZ'!$A$5:$O$150,15,FALSE),0)</f>
        <v>0</v>
      </c>
      <c r="S29" s="80">
        <f>_xlfn.IFNA(VLOOKUP(CONCATENATE($S$4,$B29,$C29),'10SR'!$A$5:$O$150,15,FALSE),0)</f>
        <v>0</v>
      </c>
      <c r="T29" s="80">
        <f>_xlfn.IFNA(VLOOKUP(CONCATENATE($T$4,$B29,$C29),'11DRY'!$A$5:$P$150,15,FALSE),0)</f>
        <v>0</v>
      </c>
      <c r="U29" s="80">
        <f>_xlfn.IFNA(VLOOKUP(CONCATENATE($U$4,$B29,$C29),'12SC'!$A$5:$Q$125,15,FALSE),0)</f>
        <v>0</v>
      </c>
      <c r="V29" s="285"/>
    </row>
    <row r="30" spans="1:22" x14ac:dyDescent="0.2">
      <c r="A30" s="286"/>
      <c r="B30" s="52" t="s">
        <v>116</v>
      </c>
      <c r="C30" s="52" t="s">
        <v>117</v>
      </c>
      <c r="D30" s="52" t="s">
        <v>1410</v>
      </c>
      <c r="E30" s="53">
        <v>43882</v>
      </c>
      <c r="F30" s="54">
        <v>12</v>
      </c>
      <c r="G30" s="93">
        <f t="shared" si="3"/>
        <v>0</v>
      </c>
      <c r="H30" s="25">
        <f t="shared" si="4"/>
        <v>0</v>
      </c>
      <c r="I30" s="94"/>
      <c r="J30" s="63">
        <f>_xlfn.IFNA(VLOOKUP(CONCATENATE($J$4,$B30,$C30),'1KR'!$A$5:$K$150,11,FALSE),0)</f>
        <v>0</v>
      </c>
      <c r="K30" s="63">
        <f>_xlfn.IFNA(VLOOKUP(CONCATENATE($K$4,$B30,$C30),'2Mur'!$A$5:$O$150,15,FALSE),0)</f>
        <v>0</v>
      </c>
      <c r="L30" s="80">
        <f>_xlfn.IFNA(VLOOKUP(CONCATENATE($L$4,$B30,$C30),'3GID'!$A$5:$O$150,15,FALSE),0)</f>
        <v>0</v>
      </c>
      <c r="M30" s="80">
        <f>_xlfn.IFNA(VLOOKUP(CONCATENATE($M$4,$B30,$C30),'4GID'!$A$5:$O$150,15,FALSE),0)</f>
        <v>0</v>
      </c>
      <c r="N30" s="80">
        <f>_xlfn.IFNA(VLOOKUP(CONCATENATE($N$4,$B30,$C30),'5ESP'!$A$5:$O$150,15,FALSE),0)</f>
        <v>0</v>
      </c>
      <c r="O30" s="80">
        <f>_xlfn.IFNA(VLOOKUP(CONCATENATE($M$4,$B30,$C30),'6WAL'!$A$5:$O$150,15,FALSE),0)</f>
        <v>0</v>
      </c>
      <c r="P30" s="80">
        <f>_xlfn.IFNA(VLOOKUP(CONCATENATE($P$4,$B30,$C30),'7ALB'!$A$5:$O$150,15,FALSE),0)</f>
        <v>0</v>
      </c>
      <c r="Q30" s="80">
        <f>_xlfn.IFNA(VLOOKUP(CONCATENATE($Q$4,$B30,$C30),'8BAL'!$A$5:$O$150,15,FALSE),0)</f>
        <v>0</v>
      </c>
      <c r="R30" s="80">
        <f>_xlfn.IFNA(VLOOKUP(CONCATENATE($R$4,$B30,$C30),'9NZ'!$A$5:$O$150,15,FALSE),0)</f>
        <v>0</v>
      </c>
      <c r="S30" s="80">
        <f>_xlfn.IFNA(VLOOKUP(CONCATENATE($S$4,$B30,$C30),'10SR'!$A$5:$O$150,15,FALSE),0)</f>
        <v>0</v>
      </c>
      <c r="T30" s="80">
        <f>_xlfn.IFNA(VLOOKUP(CONCATENATE($T$4,$B30,$C30),'11DRY'!$A$5:$P$150,15,FALSE),0)</f>
        <v>0</v>
      </c>
      <c r="U30" s="80">
        <f>_xlfn.IFNA(VLOOKUP(CONCATENATE($U$4,$B30,$C30),'12SC'!$A$5:$Q$125,15,FALSE),0)</f>
        <v>0</v>
      </c>
      <c r="V30" s="163"/>
    </row>
    <row r="31" spans="1:22" x14ac:dyDescent="0.2">
      <c r="A31" s="286"/>
      <c r="B31" s="52" t="s">
        <v>121</v>
      </c>
      <c r="C31" s="52" t="s">
        <v>122</v>
      </c>
      <c r="D31" s="52" t="s">
        <v>1500</v>
      </c>
      <c r="E31" s="53">
        <v>43817</v>
      </c>
      <c r="F31" s="54">
        <v>12</v>
      </c>
      <c r="G31" s="93">
        <f t="shared" si="3"/>
        <v>0</v>
      </c>
      <c r="H31" s="25">
        <f t="shared" si="4"/>
        <v>0</v>
      </c>
      <c r="I31" s="94"/>
      <c r="J31" s="63">
        <f>_xlfn.IFNA(VLOOKUP(CONCATENATE($J$4,$B31,$C31),'1KR'!$A$5:$K$150,11,FALSE),0)</f>
        <v>0</v>
      </c>
      <c r="K31" s="63">
        <f>_xlfn.IFNA(VLOOKUP(CONCATENATE($K$4,$B31,$C31),'2Mur'!$A$5:$O$150,15,FALSE),0)</f>
        <v>0</v>
      </c>
      <c r="L31" s="80">
        <f>_xlfn.IFNA(VLOOKUP(CONCATENATE($L$4,$B31,$C31),'3GID'!$A$5:$O$150,15,FALSE),0)</f>
        <v>0</v>
      </c>
      <c r="M31" s="80">
        <f>_xlfn.IFNA(VLOOKUP(CONCATENATE($M$4,$B31,$C31),'4GID'!$A$5:$O$150,15,FALSE),0)</f>
        <v>0</v>
      </c>
      <c r="N31" s="80">
        <f>_xlfn.IFNA(VLOOKUP(CONCATENATE($N$4,$B31,$C31),'5ESP'!$A$5:$O$150,15,FALSE),0)</f>
        <v>0</v>
      </c>
      <c r="O31" s="80">
        <f>_xlfn.IFNA(VLOOKUP(CONCATENATE($M$4,$B31,$C31),'6WAL'!$A$5:$O$150,15,FALSE),0)</f>
        <v>0</v>
      </c>
      <c r="P31" s="80">
        <f>_xlfn.IFNA(VLOOKUP(CONCATENATE($P$4,$B31,$C31),'7ALB'!$A$5:$O$150,15,FALSE),0)</f>
        <v>0</v>
      </c>
      <c r="Q31" s="80">
        <f>_xlfn.IFNA(VLOOKUP(CONCATENATE($Q$4,$B31,$C31),'8BAL'!$A$5:$O$150,15,FALSE),0)</f>
        <v>0</v>
      </c>
      <c r="R31" s="80">
        <f>_xlfn.IFNA(VLOOKUP(CONCATENATE($R$4,$B31,$C31),'9NZ'!$A$5:$O$150,15,FALSE),0)</f>
        <v>0</v>
      </c>
      <c r="S31" s="80">
        <f>_xlfn.IFNA(VLOOKUP(CONCATENATE($S$4,$B31,$C31),'10SR'!$A$5:$O$150,15,FALSE),0)</f>
        <v>0</v>
      </c>
      <c r="T31" s="80">
        <f>_xlfn.IFNA(VLOOKUP(CONCATENATE($T$4,$B31,$C31),'11DRY'!$A$5:$P$150,15,FALSE),0)</f>
        <v>0</v>
      </c>
      <c r="U31" s="80">
        <f>_xlfn.IFNA(VLOOKUP(CONCATENATE($U$4,$B31,$C31),'12SC'!$A$5:$Q$125,15,FALSE),0)</f>
        <v>0</v>
      </c>
      <c r="V31" s="285"/>
    </row>
    <row r="32" spans="1:22" x14ac:dyDescent="0.2">
      <c r="A32" s="286"/>
      <c r="B32" s="52" t="s">
        <v>123</v>
      </c>
      <c r="C32" s="52" t="s">
        <v>124</v>
      </c>
      <c r="D32" s="52" t="s">
        <v>1399</v>
      </c>
      <c r="E32" s="53">
        <v>43879</v>
      </c>
      <c r="F32" s="54">
        <v>16</v>
      </c>
      <c r="G32" s="93">
        <f t="shared" si="3"/>
        <v>0</v>
      </c>
      <c r="H32" s="25">
        <f t="shared" si="4"/>
        <v>0</v>
      </c>
      <c r="I32" s="94"/>
      <c r="J32" s="63">
        <f>_xlfn.IFNA(VLOOKUP(CONCATENATE($J$4,$B32,$C32),'1KR'!$A$5:$K$150,11,FALSE),0)</f>
        <v>0</v>
      </c>
      <c r="K32" s="63">
        <f>_xlfn.IFNA(VLOOKUP(CONCATENATE($K$4,$B32,$C32),'2Mur'!$A$5:$O$150,15,FALSE),0)</f>
        <v>0</v>
      </c>
      <c r="L32" s="80">
        <f>_xlfn.IFNA(VLOOKUP(CONCATENATE($L$4,$B32,$C32),'3GID'!$A$5:$O$150,15,FALSE),0)</f>
        <v>0</v>
      </c>
      <c r="M32" s="80">
        <f>_xlfn.IFNA(VLOOKUP(CONCATENATE($M$4,$B32,$C32),'4GID'!$A$5:$O$150,15,FALSE),0)</f>
        <v>0</v>
      </c>
      <c r="N32" s="80">
        <f>_xlfn.IFNA(VLOOKUP(CONCATENATE($N$4,$B32,$C32),'5ESP'!$A$5:$O$150,15,FALSE),0)</f>
        <v>0</v>
      </c>
      <c r="O32" s="80">
        <f>_xlfn.IFNA(VLOOKUP(CONCATENATE($M$4,$B32,$C32),'6WAL'!$A$5:$O$150,15,FALSE),0)</f>
        <v>0</v>
      </c>
      <c r="P32" s="80">
        <f>_xlfn.IFNA(VLOOKUP(CONCATENATE($P$4,$B32,$C32),'7ALB'!$A$5:$O$150,15,FALSE),0)</f>
        <v>0</v>
      </c>
      <c r="Q32" s="80">
        <f>_xlfn.IFNA(VLOOKUP(CONCATENATE($Q$4,$B32,$C32),'8BAL'!$A$5:$O$150,15,FALSE),0)</f>
        <v>0</v>
      </c>
      <c r="R32" s="80">
        <f>_xlfn.IFNA(VLOOKUP(CONCATENATE($R$4,$B32,$C32),'9NZ'!$A$5:$O$150,15,FALSE),0)</f>
        <v>0</v>
      </c>
      <c r="S32" s="80">
        <f>_xlfn.IFNA(VLOOKUP(CONCATENATE($S$4,$B32,$C32),'10SR'!$A$5:$O$150,15,FALSE),0)</f>
        <v>0</v>
      </c>
      <c r="T32" s="80">
        <f>_xlfn.IFNA(VLOOKUP(CONCATENATE($T$4,$B32,$C32),'11DRY'!$A$5:$P$150,15,FALSE),0)</f>
        <v>0</v>
      </c>
      <c r="U32" s="80">
        <f>_xlfn.IFNA(VLOOKUP(CONCATENATE($U$4,$B32,$C32),'12SC'!$A$5:$Q$125,15,FALSE),0)</f>
        <v>0</v>
      </c>
      <c r="V32" s="285"/>
    </row>
    <row r="33" spans="1:22" x14ac:dyDescent="0.2">
      <c r="A33" s="286"/>
      <c r="B33" s="52" t="s">
        <v>127</v>
      </c>
      <c r="C33" s="52" t="s">
        <v>128</v>
      </c>
      <c r="D33" s="52" t="s">
        <v>1423</v>
      </c>
      <c r="E33" s="53">
        <v>43853</v>
      </c>
      <c r="F33" s="54">
        <v>13</v>
      </c>
      <c r="G33" s="93">
        <f t="shared" si="3"/>
        <v>0</v>
      </c>
      <c r="H33" s="25">
        <f t="shared" si="4"/>
        <v>0</v>
      </c>
      <c r="I33" s="94"/>
      <c r="J33" s="63">
        <f>_xlfn.IFNA(VLOOKUP(CONCATENATE($J$4,$B33,$C33),'1KR'!$A$5:$K$150,11,FALSE),0)</f>
        <v>0</v>
      </c>
      <c r="K33" s="63">
        <f>_xlfn.IFNA(VLOOKUP(CONCATENATE($K$4,$B33,$C33),'2Mur'!$A$5:$O$150,15,FALSE),0)</f>
        <v>0</v>
      </c>
      <c r="L33" s="80">
        <f>_xlfn.IFNA(VLOOKUP(CONCATENATE($L$4,$B33,$C33),'3GID'!$A$5:$O$150,15,FALSE),0)</f>
        <v>0</v>
      </c>
      <c r="M33" s="80">
        <f>_xlfn.IFNA(VLOOKUP(CONCATENATE($M$4,$B33,$C33),'4GID'!$A$5:$O$150,15,FALSE),0)</f>
        <v>0</v>
      </c>
      <c r="N33" s="80">
        <f>_xlfn.IFNA(VLOOKUP(CONCATENATE($N$4,$B33,$C33),'5ESP'!$A$5:$O$150,15,FALSE),0)</f>
        <v>0</v>
      </c>
      <c r="O33" s="80">
        <f>_xlfn.IFNA(VLOOKUP(CONCATENATE($M$4,$B33,$C33),'6WAL'!$A$5:$O$150,15,FALSE),0)</f>
        <v>0</v>
      </c>
      <c r="P33" s="80">
        <f>_xlfn.IFNA(VLOOKUP(CONCATENATE($P$4,$B33,$C33),'7ALB'!$A$5:$O$150,15,FALSE),0)</f>
        <v>0</v>
      </c>
      <c r="Q33" s="80">
        <f>_xlfn.IFNA(VLOOKUP(CONCATENATE($Q$4,$B33,$C33),'8BAL'!$A$5:$O$150,15,FALSE),0)</f>
        <v>0</v>
      </c>
      <c r="R33" s="80">
        <f>_xlfn.IFNA(VLOOKUP(CONCATENATE($R$4,$B33,$C33),'9NZ'!$A$5:$O$150,15,FALSE),0)</f>
        <v>0</v>
      </c>
      <c r="S33" s="80">
        <f>_xlfn.IFNA(VLOOKUP(CONCATENATE($S$4,$B33,$C33),'10SR'!$A$5:$O$150,15,FALSE),0)</f>
        <v>0</v>
      </c>
      <c r="T33" s="80">
        <f>_xlfn.IFNA(VLOOKUP(CONCATENATE($T$4,$B33,$C33),'11DRY'!$A$5:$P$150,15,FALSE),0)</f>
        <v>0</v>
      </c>
      <c r="U33" s="80">
        <f>_xlfn.IFNA(VLOOKUP(CONCATENATE($U$4,$B33,$C33),'12SC'!$A$5:$Q$125,15,FALSE),0)</f>
        <v>0</v>
      </c>
      <c r="V33" s="285"/>
    </row>
    <row r="34" spans="1:22" x14ac:dyDescent="0.2">
      <c r="A34" s="286"/>
      <c r="B34" s="52" t="s">
        <v>129</v>
      </c>
      <c r="C34" s="52" t="s">
        <v>130</v>
      </c>
      <c r="D34" s="52" t="s">
        <v>131</v>
      </c>
      <c r="E34" s="53">
        <v>43989</v>
      </c>
      <c r="F34" s="54">
        <v>14</v>
      </c>
      <c r="G34" s="93">
        <f t="shared" si="3"/>
        <v>0</v>
      </c>
      <c r="H34" s="25">
        <f t="shared" si="4"/>
        <v>0</v>
      </c>
      <c r="I34" s="94"/>
      <c r="J34" s="63">
        <f>_xlfn.IFNA(VLOOKUP(CONCATENATE($J$4,$B34,$C34),'1KR'!$A$5:$K$150,11,FALSE),0)</f>
        <v>0</v>
      </c>
      <c r="K34" s="63">
        <f>_xlfn.IFNA(VLOOKUP(CONCATENATE($K$4,$B34,$C34),'2Mur'!$A$5:$O$150,15,FALSE),0)</f>
        <v>0</v>
      </c>
      <c r="L34" s="80">
        <f>_xlfn.IFNA(VLOOKUP(CONCATENATE($L$4,$B34,$C34),'3GID'!$A$5:$O$150,15,FALSE),0)</f>
        <v>0</v>
      </c>
      <c r="M34" s="80">
        <f>_xlfn.IFNA(VLOOKUP(CONCATENATE($M$4,$B34,$C34),'4GID'!$A$5:$O$150,15,FALSE),0)</f>
        <v>0</v>
      </c>
      <c r="N34" s="80">
        <f>_xlfn.IFNA(VLOOKUP(CONCATENATE($N$4,$B34,$C34),'5ESP'!$A$5:$O$150,15,FALSE),0)</f>
        <v>0</v>
      </c>
      <c r="O34" s="80">
        <f>_xlfn.IFNA(VLOOKUP(CONCATENATE($M$4,$B34,$C34),'6WAL'!$A$5:$O$150,15,FALSE),0)</f>
        <v>0</v>
      </c>
      <c r="P34" s="80">
        <f>_xlfn.IFNA(VLOOKUP(CONCATENATE($P$4,$B34,$C34),'7ALB'!$A$5:$O$150,15,FALSE),0)</f>
        <v>0</v>
      </c>
      <c r="Q34" s="80">
        <f>_xlfn.IFNA(VLOOKUP(CONCATENATE($Q$4,$B34,$C34),'8BAL'!$A$5:$O$150,15,FALSE),0)</f>
        <v>0</v>
      </c>
      <c r="R34" s="80">
        <f>_xlfn.IFNA(VLOOKUP(CONCATENATE($R$4,$B34,$C34),'9NZ'!$A$5:$O$150,15,FALSE),0)</f>
        <v>0</v>
      </c>
      <c r="S34" s="80">
        <f>_xlfn.IFNA(VLOOKUP(CONCATENATE($S$4,$B34,$C34),'10SR'!$A$5:$O$150,15,FALSE),0)</f>
        <v>0</v>
      </c>
      <c r="T34" s="80">
        <f>_xlfn.IFNA(VLOOKUP(CONCATENATE($T$4,$B34,$C34),'11DRY'!$A$5:$P$150,15,FALSE),0)</f>
        <v>0</v>
      </c>
      <c r="U34" s="80">
        <f>_xlfn.IFNA(VLOOKUP(CONCATENATE($U$4,$B34,$C34),'12SC'!$A$5:$Q$125,15,FALSE),0)</f>
        <v>0</v>
      </c>
      <c r="V34" s="285"/>
    </row>
    <row r="35" spans="1:22" x14ac:dyDescent="0.2">
      <c r="A35" s="286"/>
      <c r="B35" s="52" t="s">
        <v>135</v>
      </c>
      <c r="C35" s="52" t="s">
        <v>136</v>
      </c>
      <c r="D35" s="52" t="s">
        <v>1501</v>
      </c>
      <c r="E35" s="53">
        <v>44109</v>
      </c>
      <c r="F35" s="54">
        <v>13</v>
      </c>
      <c r="G35" s="93">
        <f t="shared" si="3"/>
        <v>0</v>
      </c>
      <c r="H35" s="25">
        <f t="shared" si="4"/>
        <v>0</v>
      </c>
      <c r="I35" s="94"/>
      <c r="J35" s="63">
        <f>_xlfn.IFNA(VLOOKUP(CONCATENATE($J$4,$B35,$C35),'1KR'!$A$5:$K$150,11,FALSE),0)</f>
        <v>0</v>
      </c>
      <c r="K35" s="63">
        <f>_xlfn.IFNA(VLOOKUP(CONCATENATE($K$4,$B35,$C35),'2Mur'!$A$5:$O$150,15,FALSE),0)</f>
        <v>0</v>
      </c>
      <c r="L35" s="80">
        <f>_xlfn.IFNA(VLOOKUP(CONCATENATE($L$4,$B35,$C35),'3GID'!$A$5:$O$150,15,FALSE),0)</f>
        <v>0</v>
      </c>
      <c r="M35" s="80">
        <f>_xlfn.IFNA(VLOOKUP(CONCATENATE($M$4,$B35,$C35),'4GID'!$A$5:$O$150,15,FALSE),0)</f>
        <v>0</v>
      </c>
      <c r="N35" s="80">
        <f>_xlfn.IFNA(VLOOKUP(CONCATENATE($N$4,$B35,$C35),'5ESP'!$A$5:$O$150,15,FALSE),0)</f>
        <v>0</v>
      </c>
      <c r="O35" s="80">
        <f>_xlfn.IFNA(VLOOKUP(CONCATENATE($M$4,$B35,$C35),'6WAL'!$A$5:$O$150,15,FALSE),0)</f>
        <v>0</v>
      </c>
      <c r="P35" s="80">
        <f>_xlfn.IFNA(VLOOKUP(CONCATENATE($P$4,$B35,$C35),'7ALB'!$A$5:$O$150,15,FALSE),0)</f>
        <v>0</v>
      </c>
      <c r="Q35" s="80">
        <f>_xlfn.IFNA(VLOOKUP(CONCATENATE($Q$4,$B35,$C35),'8BAL'!$A$5:$O$150,15,FALSE),0)</f>
        <v>0</v>
      </c>
      <c r="R35" s="80">
        <f>_xlfn.IFNA(VLOOKUP(CONCATENATE($R$4,$B35,$C35),'9NZ'!$A$5:$O$150,15,FALSE),0)</f>
        <v>0</v>
      </c>
      <c r="S35" s="80">
        <f>_xlfn.IFNA(VLOOKUP(CONCATENATE($S$4,$B35,$C35),'10SR'!$A$5:$O$150,15,FALSE),0)</f>
        <v>0</v>
      </c>
      <c r="T35" s="80">
        <f>_xlfn.IFNA(VLOOKUP(CONCATENATE($T$4,$B35,$C35),'11DRY'!$A$5:$P$150,15,FALSE),0)</f>
        <v>0</v>
      </c>
      <c r="U35" s="80">
        <f>_xlfn.IFNA(VLOOKUP(CONCATENATE($U$4,$B35,$C35),'12SC'!$A$5:$Q$125,15,FALSE),0)</f>
        <v>0</v>
      </c>
      <c r="V35" s="285"/>
    </row>
    <row r="36" spans="1:22" x14ac:dyDescent="0.2">
      <c r="A36" s="286"/>
      <c r="B36" s="52" t="s">
        <v>730</v>
      </c>
      <c r="C36" s="52" t="s">
        <v>730</v>
      </c>
      <c r="D36" s="52"/>
      <c r="E36" s="53"/>
      <c r="F36" s="54"/>
      <c r="G36" s="93">
        <f t="shared" si="3"/>
        <v>0</v>
      </c>
      <c r="H36" s="25">
        <f t="shared" si="4"/>
        <v>0</v>
      </c>
      <c r="I36" s="94"/>
      <c r="J36" s="63">
        <f>_xlfn.IFNA(VLOOKUP(CONCATENATE($J$4,$B36,$C36),'1KR'!$A$5:$K$150,11,FALSE),0)</f>
        <v>0</v>
      </c>
      <c r="K36" s="63">
        <f>_xlfn.IFNA(VLOOKUP(CONCATENATE($K$4,$B36,$C36),'2Mur'!$A$5:$O$150,15,FALSE),0)</f>
        <v>0</v>
      </c>
      <c r="L36" s="80">
        <f>_xlfn.IFNA(VLOOKUP(CONCATENATE($L$4,$B36,$C36),'3GID'!$A$5:$O$150,15,FALSE),0)</f>
        <v>0</v>
      </c>
      <c r="M36" s="80">
        <f>_xlfn.IFNA(VLOOKUP(CONCATENATE($M$4,$B36,$C36),'4GID'!$A$5:$O$150,15,FALSE),0)</f>
        <v>0</v>
      </c>
      <c r="N36" s="80">
        <f>_xlfn.IFNA(VLOOKUP(CONCATENATE($N$4,$B36,$C36),'5ESP'!$A$5:$O$150,15,FALSE),0)</f>
        <v>0</v>
      </c>
      <c r="O36" s="80">
        <f>_xlfn.IFNA(VLOOKUP(CONCATENATE($M$4,$B36,$C36),'6WAL'!$A$5:$O$150,15,FALSE),0)</f>
        <v>0</v>
      </c>
      <c r="P36" s="80">
        <f>_xlfn.IFNA(VLOOKUP(CONCATENATE($P$4,$B36,$C36),'7ALB'!$A$5:$O$150,15,FALSE),0)</f>
        <v>0</v>
      </c>
      <c r="Q36" s="80">
        <f>_xlfn.IFNA(VLOOKUP(CONCATENATE($Q$4,$B36,$C36),'8BAL'!$A$5:$O$150,15,FALSE),0)</f>
        <v>0</v>
      </c>
      <c r="R36" s="80">
        <f>_xlfn.IFNA(VLOOKUP(CONCATENATE($R$4,$B36,$C36),'9NZ'!$A$5:$O$150,15,FALSE),0)</f>
        <v>0</v>
      </c>
      <c r="S36" s="80">
        <f>_xlfn.IFNA(VLOOKUP(CONCATENATE($S$4,$B36,$C36),'10SR'!$A$5:$O$150,15,FALSE),0)</f>
        <v>0</v>
      </c>
      <c r="T36" s="80">
        <f>_xlfn.IFNA(VLOOKUP(CONCATENATE($T$4,$B36,$C36),'11DRY'!$A$5:$P$150,15,FALSE),0)</f>
        <v>0</v>
      </c>
      <c r="U36" s="80">
        <f>_xlfn.IFNA(VLOOKUP(CONCATENATE($U$4,$B36,$C36),'12SC'!$A$5:$Q$125,15,FALSE),0)</f>
        <v>0</v>
      </c>
      <c r="V36" s="285"/>
    </row>
    <row r="37" spans="1:22" x14ac:dyDescent="0.2">
      <c r="A37" s="286"/>
      <c r="B37" s="97" t="s">
        <v>730</v>
      </c>
      <c r="C37" s="97" t="s">
        <v>730</v>
      </c>
      <c r="D37" s="97"/>
      <c r="E37" s="98"/>
      <c r="F37" s="99"/>
      <c r="G37" s="99"/>
      <c r="H37" s="99"/>
      <c r="I37" s="10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158"/>
    </row>
  </sheetData>
  <sortState xmlns:xlrd2="http://schemas.microsoft.com/office/spreadsheetml/2017/richdata2" ref="B5:U18">
    <sortCondition descending="1" ref="H5:H18"/>
    <sortCondition ref="I5:I18"/>
    <sortCondition descending="1" ref="G5:G18"/>
  </sortState>
  <mergeCells count="44">
    <mergeCell ref="V33:V34"/>
    <mergeCell ref="V35:V36"/>
    <mergeCell ref="V24:V25"/>
    <mergeCell ref="V26:V27"/>
    <mergeCell ref="V28:V29"/>
    <mergeCell ref="V31:V32"/>
    <mergeCell ref="V13:V14"/>
    <mergeCell ref="V15:V16"/>
    <mergeCell ref="V17:V18"/>
    <mergeCell ref="V20:V21"/>
    <mergeCell ref="V22:V23"/>
    <mergeCell ref="V1:V2"/>
    <mergeCell ref="V3:V4"/>
    <mergeCell ref="V5:V6"/>
    <mergeCell ref="V7:V8"/>
    <mergeCell ref="V9:V11"/>
    <mergeCell ref="H1:H2"/>
    <mergeCell ref="J1:J2"/>
    <mergeCell ref="K1:K2"/>
    <mergeCell ref="L1:L2"/>
    <mergeCell ref="H3:H4"/>
    <mergeCell ref="I1:I2"/>
    <mergeCell ref="I3:I4"/>
    <mergeCell ref="B1:B2"/>
    <mergeCell ref="C1:C2"/>
    <mergeCell ref="D1:D2"/>
    <mergeCell ref="E1:E2"/>
    <mergeCell ref="F1:F4"/>
    <mergeCell ref="S1:S2"/>
    <mergeCell ref="A1:A37"/>
    <mergeCell ref="R1:R2"/>
    <mergeCell ref="T1:T2"/>
    <mergeCell ref="U1:U2"/>
    <mergeCell ref="M1:M2"/>
    <mergeCell ref="N1:N2"/>
    <mergeCell ref="O1:O2"/>
    <mergeCell ref="P1:P2"/>
    <mergeCell ref="Q1:Q2"/>
    <mergeCell ref="G1:G2"/>
    <mergeCell ref="B3:B4"/>
    <mergeCell ref="C3:C4"/>
    <mergeCell ref="D3:D4"/>
    <mergeCell ref="E3:E4"/>
    <mergeCell ref="G3:G4"/>
  </mergeCells>
  <conditionalFormatting sqref="J6:M9 O6:O9 J11:U11 J13:U36">
    <cfRule type="containsText" dxfId="42" priority="13" operator="containsText" text="0">
      <formula>NOT(ISERROR(SEARCH("0",J6)))</formula>
    </cfRule>
  </conditionalFormatting>
  <conditionalFormatting sqref="N6:N9">
    <cfRule type="containsText" dxfId="41" priority="11" operator="containsText" text="0">
      <formula>NOT(ISERROR(SEARCH("0",N6)))</formula>
    </cfRule>
  </conditionalFormatting>
  <conditionalFormatting sqref="P6:S9 U6:U9">
    <cfRule type="containsText" dxfId="40" priority="8" operator="containsText" text="0">
      <formula>NOT(ISERROR(SEARCH("0",P6)))</formula>
    </cfRule>
  </conditionalFormatting>
  <conditionalFormatting sqref="T6:T9">
    <cfRule type="containsText" dxfId="39" priority="7" operator="containsText" text="0">
      <formula>NOT(ISERROR(SEARCH("0",T6)))</formula>
    </cfRule>
  </conditionalFormatting>
  <conditionalFormatting sqref="U6">
    <cfRule type="containsText" dxfId="38" priority="6" operator="containsText" text="10">
      <formula>NOT(ISERROR(SEARCH("10",U6)))</formula>
    </cfRule>
  </conditionalFormatting>
  <conditionalFormatting sqref="O10 J10:M10">
    <cfRule type="containsText" dxfId="37" priority="5" operator="containsText" text="0">
      <formula>NOT(ISERROR(SEARCH("0",J10)))</formula>
    </cfRule>
  </conditionalFormatting>
  <conditionalFormatting sqref="N10">
    <cfRule type="containsText" dxfId="36" priority="4" operator="containsText" text="0">
      <formula>NOT(ISERROR(SEARCH("0",N10)))</formula>
    </cfRule>
  </conditionalFormatting>
  <conditionalFormatting sqref="U10 P10:S10">
    <cfRule type="containsText" dxfId="35" priority="3" operator="containsText" text="0">
      <formula>NOT(ISERROR(SEARCH("0",P10)))</formula>
    </cfRule>
  </conditionalFormatting>
  <conditionalFormatting sqref="T10">
    <cfRule type="containsText" dxfId="34" priority="2" operator="containsText" text="0">
      <formula>NOT(ISERROR(SEARCH("0",T10)))</formula>
    </cfRule>
  </conditionalFormatting>
  <conditionalFormatting sqref="J12:U12">
    <cfRule type="containsText" dxfId="33" priority="1" operator="containsText" text="0">
      <formula>NOT(ISERROR(SEARCH("0",J12)))</formula>
    </cfRule>
  </conditionalFormatting>
  <pageMargins left="0.25" right="0.25" top="0.75" bottom="0.75" header="0.3" footer="0.3"/>
  <pageSetup paperSize="8" fitToHeight="0" pageOrder="overThenDown" orientation="landscape" r:id="rId1"/>
  <headerFooter alignWithMargins="0"/>
  <ignoredErrors>
    <ignoredError sqref="G20:H36 J20:U36 G13:U19 G6:G7 J7:U7 I6:U6 G8:U11" emptyCellReferenc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AC0BD-8BDA-445B-A1AC-9B7C46FEC026}">
  <sheetPr>
    <tabColor theme="9" tint="-0.249977111117893"/>
    <pageSetUpPr fitToPage="1"/>
  </sheetPr>
  <dimension ref="A1:W21"/>
  <sheetViews>
    <sheetView zoomScale="90" zoomScaleNormal="90" zoomScaleSheetLayoutView="90" workbookViewId="0">
      <selection activeCell="K47" sqref="K47"/>
    </sheetView>
  </sheetViews>
  <sheetFormatPr defaultColWidth="26.85546875" defaultRowHeight="12.75" x14ac:dyDescent="0.2"/>
  <cols>
    <col min="1" max="1" width="3.85546875" style="28" customWidth="1"/>
    <col min="2" max="2" width="22.7109375" style="13" bestFit="1" customWidth="1"/>
    <col min="3" max="3" width="21.42578125" style="13" bestFit="1" customWidth="1"/>
    <col min="4" max="4" width="13.140625" style="13" bestFit="1" customWidth="1"/>
    <col min="5" max="5" width="10.42578125" style="28" bestFit="1" customWidth="1"/>
    <col min="6" max="6" width="4.140625" style="35" bestFit="1" customWidth="1"/>
    <col min="7" max="7" width="9.85546875" style="35" bestFit="1" customWidth="1"/>
    <col min="8" max="8" width="6" style="36" bestFit="1" customWidth="1"/>
    <col min="9" max="9" width="9.7109375" style="32" bestFit="1" customWidth="1"/>
    <col min="10" max="10" width="7.5703125" style="30" customWidth="1"/>
    <col min="11" max="21" width="7.5703125" style="28" customWidth="1"/>
    <col min="22" max="22" width="2.42578125" style="28" customWidth="1"/>
    <col min="23" max="16384" width="26.85546875" style="28"/>
  </cols>
  <sheetData>
    <row r="1" spans="1:22" s="21" customFormat="1" ht="12.75" customHeight="1" x14ac:dyDescent="0.2">
      <c r="A1" s="296" t="s">
        <v>1</v>
      </c>
      <c r="B1" s="300" t="s">
        <v>2</v>
      </c>
      <c r="C1" s="300" t="s">
        <v>137</v>
      </c>
      <c r="D1" s="300" t="s">
        <v>4</v>
      </c>
      <c r="E1" s="300" t="s">
        <v>5</v>
      </c>
      <c r="F1" s="301" t="s">
        <v>6</v>
      </c>
      <c r="G1" s="297" t="s">
        <v>7</v>
      </c>
      <c r="H1" s="300" t="s">
        <v>8</v>
      </c>
      <c r="I1" s="303" t="s">
        <v>1873</v>
      </c>
      <c r="J1" s="295">
        <v>43792</v>
      </c>
      <c r="K1" s="295">
        <v>43904</v>
      </c>
      <c r="L1" s="295">
        <v>44037</v>
      </c>
      <c r="M1" s="295">
        <v>44044</v>
      </c>
      <c r="N1" s="295">
        <v>44065</v>
      </c>
      <c r="O1" s="295">
        <v>44072</v>
      </c>
      <c r="P1" s="295">
        <v>44079</v>
      </c>
      <c r="Q1" s="295">
        <v>44108</v>
      </c>
      <c r="R1" s="295">
        <v>44115</v>
      </c>
      <c r="S1" s="295">
        <v>44121</v>
      </c>
      <c r="T1" s="295">
        <v>44128</v>
      </c>
      <c r="U1" s="295">
        <v>44142</v>
      </c>
      <c r="V1" s="45"/>
    </row>
    <row r="2" spans="1:22" s="21" customFormat="1" ht="12.75" customHeight="1" x14ac:dyDescent="0.2">
      <c r="A2" s="296"/>
      <c r="B2" s="299"/>
      <c r="C2" s="299"/>
      <c r="D2" s="299"/>
      <c r="E2" s="299"/>
      <c r="F2" s="302"/>
      <c r="G2" s="298"/>
      <c r="H2" s="299"/>
      <c r="I2" s="304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45"/>
    </row>
    <row r="3" spans="1:22" s="21" customFormat="1" x14ac:dyDescent="0.2">
      <c r="A3" s="296"/>
      <c r="B3" s="299" t="s">
        <v>10</v>
      </c>
      <c r="C3" s="299" t="s">
        <v>11</v>
      </c>
      <c r="D3" s="299"/>
      <c r="E3" s="299" t="s">
        <v>12</v>
      </c>
      <c r="F3" s="302"/>
      <c r="G3" s="298" t="s">
        <v>13</v>
      </c>
      <c r="H3" s="299" t="s">
        <v>14</v>
      </c>
      <c r="I3" s="304" t="s">
        <v>1871</v>
      </c>
      <c r="J3" s="46" t="s">
        <v>713</v>
      </c>
      <c r="K3" s="46" t="s">
        <v>714</v>
      </c>
      <c r="L3" s="46" t="s">
        <v>715</v>
      </c>
      <c r="M3" s="46" t="s">
        <v>715</v>
      </c>
      <c r="N3" s="46" t="s">
        <v>716</v>
      </c>
      <c r="O3" s="46" t="s">
        <v>717</v>
      </c>
      <c r="P3" s="46" t="s">
        <v>718</v>
      </c>
      <c r="Q3" s="46" t="s">
        <v>719</v>
      </c>
      <c r="R3" s="46" t="s">
        <v>1728</v>
      </c>
      <c r="S3" s="46" t="s">
        <v>1509</v>
      </c>
      <c r="T3" s="46" t="s">
        <v>720</v>
      </c>
      <c r="U3" s="46" t="s">
        <v>1727</v>
      </c>
      <c r="V3" s="45"/>
    </row>
    <row r="4" spans="1:22" s="23" customFormat="1" x14ac:dyDescent="0.2">
      <c r="A4" s="296"/>
      <c r="B4" s="299" t="s">
        <v>10</v>
      </c>
      <c r="C4" s="299"/>
      <c r="D4" s="299"/>
      <c r="E4" s="299" t="s">
        <v>12</v>
      </c>
      <c r="F4" s="302"/>
      <c r="G4" s="298" t="s">
        <v>13</v>
      </c>
      <c r="H4" s="299" t="s">
        <v>14</v>
      </c>
      <c r="I4" s="304"/>
      <c r="J4" s="76" t="s">
        <v>138</v>
      </c>
      <c r="K4" s="90" t="s">
        <v>138</v>
      </c>
      <c r="L4" s="90" t="s">
        <v>138</v>
      </c>
      <c r="M4" s="90" t="s">
        <v>138</v>
      </c>
      <c r="N4" s="145" t="s">
        <v>138</v>
      </c>
      <c r="O4" s="90" t="s">
        <v>138</v>
      </c>
      <c r="P4" s="156" t="s">
        <v>138</v>
      </c>
      <c r="Q4" s="156" t="s">
        <v>138</v>
      </c>
      <c r="R4" s="156" t="s">
        <v>138</v>
      </c>
      <c r="S4" s="156" t="s">
        <v>138</v>
      </c>
      <c r="T4" s="156" t="s">
        <v>138</v>
      </c>
      <c r="U4" s="156" t="s">
        <v>138</v>
      </c>
      <c r="V4" s="45"/>
    </row>
    <row r="5" spans="1:22" s="23" customFormat="1" x14ac:dyDescent="0.2">
      <c r="A5" s="296"/>
      <c r="B5" s="144"/>
      <c r="C5" s="75"/>
      <c r="D5" s="75"/>
      <c r="E5" s="75"/>
      <c r="F5" s="77"/>
      <c r="G5" s="113" t="s">
        <v>13</v>
      </c>
      <c r="H5" s="114" t="s">
        <v>14</v>
      </c>
      <c r="I5" s="115" t="s">
        <v>9</v>
      </c>
      <c r="J5" s="77"/>
      <c r="K5" s="77"/>
      <c r="L5" s="76"/>
      <c r="M5" s="76"/>
      <c r="N5" s="145"/>
      <c r="O5" s="76"/>
      <c r="P5" s="156"/>
      <c r="Q5" s="156"/>
      <c r="R5" s="156"/>
      <c r="S5" s="156"/>
      <c r="T5" s="156"/>
      <c r="U5" s="156"/>
      <c r="V5" s="45"/>
    </row>
    <row r="6" spans="1:22" s="30" customFormat="1" x14ac:dyDescent="0.2">
      <c r="A6" s="296"/>
      <c r="B6" s="220" t="s">
        <v>260</v>
      </c>
      <c r="C6" s="220" t="s">
        <v>261</v>
      </c>
      <c r="D6" s="220" t="s">
        <v>1411</v>
      </c>
      <c r="E6" s="221">
        <v>44007</v>
      </c>
      <c r="F6" s="226">
        <v>18</v>
      </c>
      <c r="G6" s="223">
        <f>COUNTIF(J6:X6,"&gt;0")</f>
        <v>3</v>
      </c>
      <c r="H6" s="215">
        <f>SUM(J6:W6)</f>
        <v>13</v>
      </c>
      <c r="I6" s="224">
        <f>RANK(H6,$H$6:$H$21)</f>
        <v>1</v>
      </c>
      <c r="J6" s="217">
        <f>_xlfn.IFNA(VLOOKUP(CONCATENATE($J$4,$B6,$C6),'1KR'!$A$5:$K$150,11,FALSE),0)</f>
        <v>0</v>
      </c>
      <c r="K6" s="217">
        <f>_xlfn.IFNA(VLOOKUP(CONCATENATE($K$4,$B6,$C6),'2Mur'!$A$5:$O$150,15,FALSE),0)</f>
        <v>0</v>
      </c>
      <c r="L6" s="218">
        <f>_xlfn.IFNA(VLOOKUP(CONCATENATE($L$4,$B6,$C6),'3GID'!$A$5:$O$150,15,FALSE),0)</f>
        <v>0</v>
      </c>
      <c r="M6" s="218">
        <f>_xlfn.IFNA(VLOOKUP(CONCATENATE($M$4,$B6,$C6),'4GID'!$A$5:$O$150,15,FALSE),0)</f>
        <v>0</v>
      </c>
      <c r="N6" s="218">
        <f>_xlfn.IFNA(VLOOKUP(CONCATENATE($N$4,$B6,$C6),'5ESP'!$A$5:$O$150,15,FALSE),0)</f>
        <v>0</v>
      </c>
      <c r="O6" s="218">
        <f>_xlfn.IFNA(VLOOKUP(CONCATENATE($O$4,$B6,$C6),'6WAL'!$A$5:$O$150,15,FALSE),0)</f>
        <v>4</v>
      </c>
      <c r="P6" s="218">
        <f>_xlfn.IFNA(VLOOKUP(CONCATENATE($P$4,$B6,$C6),'7ALB'!$A$5:$O$150,15,FALSE),0)</f>
        <v>0</v>
      </c>
      <c r="Q6" s="218">
        <f>_xlfn.IFNA(VLOOKUP(CONCATENATE($Q$4,$B6,$C6),'8BAL'!$A$5:$O$150,15,FALSE),0)</f>
        <v>7</v>
      </c>
      <c r="R6" s="218">
        <f>_xlfn.IFNA(VLOOKUP(CONCATENATE($R$4,$B6,$C6),'9NZ'!$A$5:$O$150,15,FALSE),0)</f>
        <v>0</v>
      </c>
      <c r="S6" s="218">
        <f>_xlfn.IFNA(VLOOKUP(CONCATENATE($S$4,$B6,$C6),'10SR'!$A$5:$O$150,15,FALSE),0)</f>
        <v>0</v>
      </c>
      <c r="T6" s="218">
        <f>_xlfn.IFNA(VLOOKUP(CONCATENATE($T$4,$B6,$C6),'11DRY'!$A$5:$P$150,15,FALSE),0)</f>
        <v>0</v>
      </c>
      <c r="U6" s="218">
        <f>_xlfn.IFNA(VLOOKUP(CONCATENATE($U$4,$B6,$C6),'12SC'!$A$5:$Q$125,15,FALSE),0)</f>
        <v>2</v>
      </c>
      <c r="V6" s="225"/>
    </row>
    <row r="7" spans="1:22" s="30" customFormat="1" x14ac:dyDescent="0.2">
      <c r="A7" s="296"/>
      <c r="B7" s="220" t="s">
        <v>139</v>
      </c>
      <c r="C7" s="220" t="s">
        <v>140</v>
      </c>
      <c r="D7" s="220" t="s">
        <v>1409</v>
      </c>
      <c r="E7" s="221">
        <v>43842</v>
      </c>
      <c r="F7" s="226">
        <v>19</v>
      </c>
      <c r="G7" s="223">
        <f>COUNTIF(J7:X7,"&gt;0")</f>
        <v>2</v>
      </c>
      <c r="H7" s="215">
        <f>SUM(J7:W7)</f>
        <v>8</v>
      </c>
      <c r="I7" s="224">
        <f>RANK(H7,$H$6:$H$21)</f>
        <v>2</v>
      </c>
      <c r="J7" s="217">
        <f>_xlfn.IFNA(VLOOKUP(CONCATENATE($J$4,$B7,$C7),'1KR'!$A$5:$K$150,11,FALSE),0)</f>
        <v>0</v>
      </c>
      <c r="K7" s="217">
        <f>_xlfn.IFNA(VLOOKUP(CONCATENATE($K$4,$B7,$C7),'2Mur'!$A$5:$O$150,15,FALSE),0)</f>
        <v>1</v>
      </c>
      <c r="L7" s="218">
        <f>_xlfn.IFNA(VLOOKUP(CONCATENATE($L$4,$B7,$C7),'3GID'!$A$5:$O$150,15,FALSE),0)</f>
        <v>0</v>
      </c>
      <c r="M7" s="218">
        <f>_xlfn.IFNA(VLOOKUP(CONCATENATE($M$4,$B7,$C7),'4GID'!$A$5:$O$150,15,FALSE),0)</f>
        <v>0</v>
      </c>
      <c r="N7" s="218">
        <f>_xlfn.IFNA(VLOOKUP(CONCATENATE($N$4,$B7,$C7),'5ESP'!$A$5:$O$150,15,FALSE),0)</f>
        <v>0</v>
      </c>
      <c r="O7" s="218">
        <f>_xlfn.IFNA(VLOOKUP(CONCATENATE($M$4,$B7,$C7),'6WAL'!$A$5:$O$150,15,FALSE),0)</f>
        <v>7</v>
      </c>
      <c r="P7" s="218">
        <f>_xlfn.IFNA(VLOOKUP(CONCATENATE($P$4,$B7,$C7),'7ALB'!$A$5:$O$150,15,FALSE),0)</f>
        <v>0</v>
      </c>
      <c r="Q7" s="218">
        <f>_xlfn.IFNA(VLOOKUP(CONCATENATE($Q$4,$B7,$C7),'8BAL'!$A$5:$O$150,15,FALSE),0)</f>
        <v>0</v>
      </c>
      <c r="R7" s="218">
        <f>_xlfn.IFNA(VLOOKUP(CONCATENATE($R$4,$B7,$C7),'9NZ'!$A$5:$O$150,15,FALSE),0)</f>
        <v>0</v>
      </c>
      <c r="S7" s="218">
        <f>_xlfn.IFNA(VLOOKUP(CONCATENATE($S$4,$B7,$C7),'10SR'!$A$5:$O$150,15,FALSE),0)</f>
        <v>0</v>
      </c>
      <c r="T7" s="218">
        <f>_xlfn.IFNA(VLOOKUP(CONCATENATE($T$4,$B7,$C7),'11DRY'!$A$5:$P$150,15,FALSE),0)</f>
        <v>0</v>
      </c>
      <c r="U7" s="218">
        <f>_xlfn.IFNA(VLOOKUP(CONCATENATE($U$4,$B7,$C7),'12SC'!$A$5:$Q$125,15,FALSE),0)</f>
        <v>0</v>
      </c>
      <c r="V7" s="225"/>
    </row>
    <row r="8" spans="1:22" x14ac:dyDescent="0.2">
      <c r="A8" s="296"/>
      <c r="B8" s="188"/>
      <c r="C8" s="188"/>
      <c r="D8" s="188"/>
      <c r="E8" s="189"/>
      <c r="F8" s="190"/>
      <c r="G8" s="191"/>
      <c r="H8" s="192"/>
      <c r="I8" s="193"/>
      <c r="J8" s="194"/>
      <c r="K8" s="194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45"/>
    </row>
    <row r="9" spans="1:22" x14ac:dyDescent="0.2">
      <c r="A9" s="296"/>
      <c r="B9" s="47" t="s">
        <v>145</v>
      </c>
      <c r="C9" s="47" t="s">
        <v>146</v>
      </c>
      <c r="D9" s="47" t="s">
        <v>298</v>
      </c>
      <c r="E9" s="48">
        <v>43874</v>
      </c>
      <c r="F9" s="49">
        <v>24</v>
      </c>
      <c r="G9" s="93">
        <f t="shared" ref="G9:G20" si="0">COUNTIF(J9:X9,"&gt;0")</f>
        <v>1</v>
      </c>
      <c r="H9" s="25">
        <f t="shared" ref="H9:H20" si="1">SUM(J9:W9)</f>
        <v>5</v>
      </c>
      <c r="I9" s="94"/>
      <c r="J9" s="63">
        <f>_xlfn.IFNA(VLOOKUP(CONCATENATE($J$4,$B9,$C9),'1KR'!$A$5:$K$150,11,FALSE),0)</f>
        <v>0</v>
      </c>
      <c r="K9" s="63">
        <f>_xlfn.IFNA(VLOOKUP(CONCATENATE($K$4,$B9,$C9),'2Mur'!$A$5:$O$150,15,FALSE),0)</f>
        <v>0</v>
      </c>
      <c r="L9" s="80">
        <f>_xlfn.IFNA(VLOOKUP(CONCATENATE($L$4,$B9,$C9),'3GID'!$A$5:$O$150,15,FALSE),0)</f>
        <v>0</v>
      </c>
      <c r="M9" s="80">
        <f>_xlfn.IFNA(VLOOKUP(CONCATENATE($M$4,$B9,$C9),'4GID'!$A$5:$O$150,15,FALSE),0)</f>
        <v>0</v>
      </c>
      <c r="N9" s="80">
        <f>_xlfn.IFNA(VLOOKUP(CONCATENATE($N$4,$B9,$C9),'5ESP'!$A$5:$O$150,15,FALSE),0)</f>
        <v>0</v>
      </c>
      <c r="O9" s="80">
        <f>_xlfn.IFNA(VLOOKUP(CONCATENATE($M$4,$B9,$C9),'6WAL'!$A$5:$O$150,15,FALSE),0)</f>
        <v>5</v>
      </c>
      <c r="P9" s="80">
        <f>_xlfn.IFNA(VLOOKUP(CONCATENATE($P$4,$B9,$C9),'7ALB'!$A$5:$O$150,15,FALSE),0)</f>
        <v>0</v>
      </c>
      <c r="Q9" s="80">
        <f>_xlfn.IFNA(VLOOKUP(CONCATENATE($Q$4,$B9,$C9),'8BAL'!$A$5:$O$150,15,FALSE),0)</f>
        <v>0</v>
      </c>
      <c r="R9" s="80">
        <f>_xlfn.IFNA(VLOOKUP(CONCATENATE($R$4,$B9,$C9),'9NZ'!$A$5:$O$150,15,FALSE),0)</f>
        <v>0</v>
      </c>
      <c r="S9" s="80">
        <f>_xlfn.IFNA(VLOOKUP(CONCATENATE($S$4,$B9,$C9),'10SR'!$A$5:$O$150,15,FALSE),0)</f>
        <v>0</v>
      </c>
      <c r="T9" s="80">
        <f>_xlfn.IFNA(VLOOKUP(CONCATENATE($T$4,$B9,$C9),'11DRY'!$A$5:$P$150,15,FALSE),0)</f>
        <v>0</v>
      </c>
      <c r="U9" s="80">
        <f>_xlfn.IFNA(VLOOKUP(CONCATENATE($U$4,$B9,$C9),'12SC'!$A$5:$Q$125,15,FALSE),0)</f>
        <v>0</v>
      </c>
      <c r="V9" s="45"/>
    </row>
    <row r="10" spans="1:22" x14ac:dyDescent="0.2">
      <c r="A10" s="296"/>
      <c r="B10" s="47" t="s">
        <v>43</v>
      </c>
      <c r="C10" s="47" t="s">
        <v>147</v>
      </c>
      <c r="D10" s="47" t="s">
        <v>1421</v>
      </c>
      <c r="E10" s="48">
        <v>43859</v>
      </c>
      <c r="F10" s="49">
        <v>21</v>
      </c>
      <c r="G10" s="93">
        <f t="shared" si="0"/>
        <v>1</v>
      </c>
      <c r="H10" s="25">
        <f t="shared" si="1"/>
        <v>4</v>
      </c>
      <c r="I10" s="94"/>
      <c r="J10" s="63">
        <f>_xlfn.IFNA(VLOOKUP(CONCATENATE($J$4,$B10,$C10),'1KR'!$A$5:$K$150,11,FALSE),0)</f>
        <v>0</v>
      </c>
      <c r="K10" s="63">
        <f>_xlfn.IFNA(VLOOKUP(CONCATENATE($K$4,$B10,$C10),'2Mur'!$A$5:$O$150,15,FALSE),0)</f>
        <v>0</v>
      </c>
      <c r="L10" s="80">
        <f>_xlfn.IFNA(VLOOKUP(CONCATENATE($L$4,$B10,$C10),'3GID'!$A$5:$O$150,15,FALSE),0)</f>
        <v>0</v>
      </c>
      <c r="M10" s="80">
        <f>_xlfn.IFNA(VLOOKUP(CONCATENATE($M$4,$B10,$C10),'4GID'!$A$5:$O$150,15,FALSE),0)</f>
        <v>0</v>
      </c>
      <c r="N10" s="80">
        <f>_xlfn.IFNA(VLOOKUP(CONCATENATE($N$4,$B10,$C10),'5ESP'!$A$5:$O$150,15,FALSE),0)</f>
        <v>0</v>
      </c>
      <c r="O10" s="80">
        <f>_xlfn.IFNA(VLOOKUP(CONCATENATE($M$4,$B10,$C10),'6WAL'!$A$5:$O$150,15,FALSE),0)</f>
        <v>0</v>
      </c>
      <c r="P10" s="80">
        <f>_xlfn.IFNA(VLOOKUP(CONCATENATE($P$4,$B10,$C10),'7ALB'!$A$5:$O$150,15,FALSE),0)</f>
        <v>0</v>
      </c>
      <c r="Q10" s="80">
        <f>_xlfn.IFNA(VLOOKUP(CONCATENATE($Q$4,$B10,$C10),'8BAL'!$A$5:$O$150,15,FALSE),0)</f>
        <v>0</v>
      </c>
      <c r="R10" s="80">
        <f>_xlfn.IFNA(VLOOKUP(CONCATENATE($R$4,$B10,$C10),'9NZ'!$A$5:$O$150,15,FALSE),0)</f>
        <v>0</v>
      </c>
      <c r="S10" s="80">
        <f>_xlfn.IFNA(VLOOKUP(CONCATENATE($S$4,$B10,$C10),'10SR'!$A$5:$O$150,15,FALSE),0)</f>
        <v>0</v>
      </c>
      <c r="T10" s="80">
        <f>_xlfn.IFNA(VLOOKUP(CONCATENATE($T$4,$B10,$C10),'11DRY'!$A$5:$P$150,15,FALSE),0)</f>
        <v>0</v>
      </c>
      <c r="U10" s="80">
        <f>_xlfn.IFNA(VLOOKUP(CONCATENATE($U$4,$B10,$C10),'12SC'!$A$5:$Q$125,15,FALSE),0)</f>
        <v>4</v>
      </c>
      <c r="V10" s="45"/>
    </row>
    <row r="11" spans="1:22" x14ac:dyDescent="0.2">
      <c r="A11" s="296"/>
      <c r="B11" s="47" t="s">
        <v>20</v>
      </c>
      <c r="C11" s="47" t="s">
        <v>141</v>
      </c>
      <c r="D11" s="47" t="s">
        <v>1399</v>
      </c>
      <c r="E11" s="48">
        <v>43892</v>
      </c>
      <c r="F11" s="49">
        <v>21</v>
      </c>
      <c r="G11" s="93">
        <f t="shared" si="0"/>
        <v>1</v>
      </c>
      <c r="H11" s="25">
        <f t="shared" si="1"/>
        <v>3</v>
      </c>
      <c r="I11" s="94"/>
      <c r="J11" s="63">
        <f>_xlfn.IFNA(VLOOKUP(CONCATENATE($J$4,$B11,$C11),'1KR'!$A$5:$K$150,11,FALSE),0)</f>
        <v>0</v>
      </c>
      <c r="K11" s="63">
        <f>_xlfn.IFNA(VLOOKUP(CONCATENATE($K$4,$B11,$C11),'2Mur'!$A$5:$O$150,15,FALSE),0)</f>
        <v>0</v>
      </c>
      <c r="L11" s="80">
        <f>_xlfn.IFNA(VLOOKUP(CONCATENATE($L$4,$B11,$C11),'3GID'!$A$5:$O$150,15,FALSE),0)</f>
        <v>0</v>
      </c>
      <c r="M11" s="80">
        <f>_xlfn.IFNA(VLOOKUP(CONCATENATE($M$4,$B11,$C11),'4GID'!$A$5:$O$150,15,FALSE),0)</f>
        <v>0</v>
      </c>
      <c r="N11" s="80">
        <f>_xlfn.IFNA(VLOOKUP(CONCATENATE($N$4,$B11,$C11),'5ESP'!$A$5:$O$150,15,FALSE),0)</f>
        <v>0</v>
      </c>
      <c r="O11" s="80">
        <f>_xlfn.IFNA(VLOOKUP(CONCATENATE($M$4,$B11,$C11),'6WAL'!$A$5:$O$150,15,FALSE),0)</f>
        <v>3</v>
      </c>
      <c r="P11" s="80">
        <f>_xlfn.IFNA(VLOOKUP(CONCATENATE($P$4,$B11,$C11),'7ALB'!$A$5:$O$150,15,FALSE),0)</f>
        <v>0</v>
      </c>
      <c r="Q11" s="80">
        <f>_xlfn.IFNA(VLOOKUP(CONCATENATE($Q$4,$B11,$C11),'8BAL'!$A$5:$O$150,15,FALSE),0)</f>
        <v>0</v>
      </c>
      <c r="R11" s="80">
        <f>_xlfn.IFNA(VLOOKUP(CONCATENATE($R$4,$B11,$C11),'9NZ'!$A$5:$O$150,15,FALSE),0)</f>
        <v>0</v>
      </c>
      <c r="S11" s="80">
        <f>_xlfn.IFNA(VLOOKUP(CONCATENATE($S$4,$B11,$C11),'10SR'!$A$5:$O$150,15,FALSE),0)</f>
        <v>0</v>
      </c>
      <c r="T11" s="80">
        <f>_xlfn.IFNA(VLOOKUP(CONCATENATE($T$4,$B11,$C11),'11DRY'!$A$5:$P$150,15,FALSE),0)</f>
        <v>0</v>
      </c>
      <c r="U11" s="80">
        <f>_xlfn.IFNA(VLOOKUP(CONCATENATE($U$4,$B11,$C11),'12SC'!$A$5:$Q$125,15,FALSE),0)</f>
        <v>0</v>
      </c>
      <c r="V11" s="45"/>
    </row>
    <row r="12" spans="1:22" x14ac:dyDescent="0.2">
      <c r="A12" s="296"/>
      <c r="B12" s="47" t="s">
        <v>150</v>
      </c>
      <c r="C12" s="47" t="s">
        <v>151</v>
      </c>
      <c r="D12" s="47" t="s">
        <v>298</v>
      </c>
      <c r="E12" s="48">
        <v>43845</v>
      </c>
      <c r="F12" s="49">
        <v>18</v>
      </c>
      <c r="G12" s="93">
        <f t="shared" si="0"/>
        <v>1</v>
      </c>
      <c r="H12" s="25">
        <f t="shared" si="1"/>
        <v>1</v>
      </c>
      <c r="I12" s="94"/>
      <c r="J12" s="63">
        <f>_xlfn.IFNA(VLOOKUP(CONCATENATE($J$4,$B12,$C12),'1KR'!$A$5:$K$150,11,FALSE),0)</f>
        <v>0</v>
      </c>
      <c r="K12" s="63">
        <f>_xlfn.IFNA(VLOOKUP(CONCATENATE($K$4,$B12,$C12),'2Mur'!$A$5:$O$150,15,FALSE),0)</f>
        <v>0</v>
      </c>
      <c r="L12" s="80">
        <f>_xlfn.IFNA(VLOOKUP(CONCATENATE($L$4,$B12,$C12),'3GID'!$A$5:$O$150,15,FALSE),0)</f>
        <v>1</v>
      </c>
      <c r="M12" s="80">
        <f>_xlfn.IFNA(VLOOKUP(CONCATENATE($M$4,$B12,$C12),'4GID'!$A$5:$O$150,15,FALSE),0)</f>
        <v>0</v>
      </c>
      <c r="N12" s="80">
        <f>_xlfn.IFNA(VLOOKUP(CONCATENATE($N$4,$B12,$C12),'5ESP'!$A$5:$O$150,15,FALSE),0)</f>
        <v>0</v>
      </c>
      <c r="O12" s="80">
        <f>_xlfn.IFNA(VLOOKUP(CONCATENATE($M$4,$B12,$C12),'6WAL'!$A$5:$O$150,15,FALSE),0)</f>
        <v>0</v>
      </c>
      <c r="P12" s="80">
        <f>_xlfn.IFNA(VLOOKUP(CONCATENATE($P$4,$B12,$C12),'7ALB'!$A$5:$O$150,15,FALSE),0)</f>
        <v>0</v>
      </c>
      <c r="Q12" s="80">
        <f>_xlfn.IFNA(VLOOKUP(CONCATENATE($Q$4,$B12,$C12),'8BAL'!$A$5:$O$150,15,FALSE),0)</f>
        <v>0</v>
      </c>
      <c r="R12" s="80">
        <f>_xlfn.IFNA(VLOOKUP(CONCATENATE($R$4,$B12,$C12),'9NZ'!$A$5:$O$150,15,FALSE),0)</f>
        <v>0</v>
      </c>
      <c r="S12" s="80">
        <f>_xlfn.IFNA(VLOOKUP(CONCATENATE($S$4,$B12,$C12),'10SR'!$A$5:$O$150,15,FALSE),0)</f>
        <v>0</v>
      </c>
      <c r="T12" s="80">
        <f>_xlfn.IFNA(VLOOKUP(CONCATENATE($T$4,$B12,$C12),'11DRY'!$A$5:$P$150,15,FALSE),0)</f>
        <v>0</v>
      </c>
      <c r="U12" s="80">
        <f>_xlfn.IFNA(VLOOKUP(CONCATENATE($U$4,$B12,$C12),'12SC'!$A$5:$Q$125,15,FALSE),0)</f>
        <v>0</v>
      </c>
      <c r="V12" s="45"/>
    </row>
    <row r="13" spans="1:22" x14ac:dyDescent="0.2">
      <c r="A13" s="296"/>
      <c r="B13" s="47" t="s">
        <v>157</v>
      </c>
      <c r="C13" s="47" t="s">
        <v>972</v>
      </c>
      <c r="D13" s="47" t="s">
        <v>1419</v>
      </c>
      <c r="E13" s="48">
        <v>44111</v>
      </c>
      <c r="F13" s="49">
        <v>22</v>
      </c>
      <c r="G13" s="93">
        <f t="shared" si="0"/>
        <v>0</v>
      </c>
      <c r="H13" s="25">
        <f t="shared" si="1"/>
        <v>0</v>
      </c>
      <c r="I13" s="94"/>
      <c r="J13" s="63">
        <f>_xlfn.IFNA(VLOOKUP(CONCATENATE($J$4,$B13,$C13),'1KR'!$A$5:$K$150,11,FALSE),0)</f>
        <v>0</v>
      </c>
      <c r="K13" s="63">
        <f>_xlfn.IFNA(VLOOKUP(CONCATENATE($K$4,$B13,$C13),'2Mur'!$A$5:$O$150,15,FALSE),0)</f>
        <v>0</v>
      </c>
      <c r="L13" s="80">
        <f>_xlfn.IFNA(VLOOKUP(CONCATENATE($L$4,$B13,$C13),'3GID'!$A$5:$O$150,15,FALSE),0)</f>
        <v>0</v>
      </c>
      <c r="M13" s="80">
        <f>_xlfn.IFNA(VLOOKUP(CONCATENATE($M$4,$B13,$C13),'4GID'!$A$5:$O$150,15,FALSE),0)</f>
        <v>0</v>
      </c>
      <c r="N13" s="80">
        <f>_xlfn.IFNA(VLOOKUP(CONCATENATE($N$4,$B13,$C13),'5ESP'!$A$5:$O$150,15,FALSE),0)</f>
        <v>0</v>
      </c>
      <c r="O13" s="80">
        <f>_xlfn.IFNA(VLOOKUP(CONCATENATE($M$4,$B13,$C13),'6WAL'!$A$5:$O$150,15,FALSE),0)</f>
        <v>0</v>
      </c>
      <c r="P13" s="80">
        <f>_xlfn.IFNA(VLOOKUP(CONCATENATE($P$4,$B13,$C13),'7ALB'!$A$5:$O$150,15,FALSE),0)</f>
        <v>0</v>
      </c>
      <c r="Q13" s="80">
        <f>_xlfn.IFNA(VLOOKUP(CONCATENATE($Q$4,$B13,$C13),'8BAL'!$A$5:$O$150,15,FALSE),0)</f>
        <v>0</v>
      </c>
      <c r="R13" s="80">
        <f>_xlfn.IFNA(VLOOKUP(CONCATENATE($R$4,$B13,$C13),'9NZ'!$A$5:$O$150,15,FALSE),0)</f>
        <v>0</v>
      </c>
      <c r="S13" s="80">
        <f>_xlfn.IFNA(VLOOKUP(CONCATENATE($S$4,$B13,$C13),'10SR'!$A$5:$O$150,15,FALSE),0)</f>
        <v>0</v>
      </c>
      <c r="T13" s="80">
        <f>_xlfn.IFNA(VLOOKUP(CONCATENATE($T$4,$B13,$C13),'11DRY'!$A$5:$P$150,15,FALSE),0)</f>
        <v>0</v>
      </c>
      <c r="U13" s="80">
        <f>_xlfn.IFNA(VLOOKUP(CONCATENATE($U$4,$B13,$C13),'12SC'!$A$5:$Q$125,15,FALSE),0)</f>
        <v>0</v>
      </c>
      <c r="V13" s="45"/>
    </row>
    <row r="14" spans="1:22" x14ac:dyDescent="0.2">
      <c r="A14" s="296"/>
      <c r="B14" s="47" t="s">
        <v>76</v>
      </c>
      <c r="C14" s="47" t="s">
        <v>142</v>
      </c>
      <c r="D14" s="47" t="s">
        <v>1498</v>
      </c>
      <c r="E14" s="48">
        <v>43838</v>
      </c>
      <c r="F14" s="49">
        <v>17</v>
      </c>
      <c r="G14" s="93">
        <f t="shared" si="0"/>
        <v>0</v>
      </c>
      <c r="H14" s="25">
        <f t="shared" si="1"/>
        <v>0</v>
      </c>
      <c r="I14" s="94"/>
      <c r="J14" s="63">
        <f>_xlfn.IFNA(VLOOKUP(CONCATENATE($J$4,$B14,$C14),'1KR'!$A$5:$K$150,11,FALSE),0)</f>
        <v>0</v>
      </c>
      <c r="K14" s="63">
        <f>_xlfn.IFNA(VLOOKUP(CONCATENATE($K$4,$B14,$C14),'2Mur'!$A$5:$O$150,15,FALSE),0)</f>
        <v>0</v>
      </c>
      <c r="L14" s="80">
        <f>_xlfn.IFNA(VLOOKUP(CONCATENATE($L$4,$B14,$C14),'3GID'!$A$5:$O$150,15,FALSE),0)</f>
        <v>0</v>
      </c>
      <c r="M14" s="80">
        <f>_xlfn.IFNA(VLOOKUP(CONCATENATE($M$4,$B14,$C14),'4GID'!$A$5:$O$150,15,FALSE),0)</f>
        <v>0</v>
      </c>
      <c r="N14" s="80">
        <f>_xlfn.IFNA(VLOOKUP(CONCATENATE($N$4,$B14,$C14),'5ESP'!$A$5:$O$150,15,FALSE),0)</f>
        <v>0</v>
      </c>
      <c r="O14" s="80">
        <f>_xlfn.IFNA(VLOOKUP(CONCATENATE($M$4,$B14,$C14),'6WAL'!$A$5:$O$150,15,FALSE),0)</f>
        <v>0</v>
      </c>
      <c r="P14" s="80">
        <f>_xlfn.IFNA(VLOOKUP(CONCATENATE($P$4,$B14,$C14),'7ALB'!$A$5:$O$150,15,FALSE),0)</f>
        <v>0</v>
      </c>
      <c r="Q14" s="80">
        <f>_xlfn.IFNA(VLOOKUP(CONCATENATE($Q$4,$B14,$C14),'8BAL'!$A$5:$O$150,15,FALSE),0)</f>
        <v>0</v>
      </c>
      <c r="R14" s="80">
        <f>_xlfn.IFNA(VLOOKUP(CONCATENATE($R$4,$B14,$C14),'9NZ'!$A$5:$O$150,15,FALSE),0)</f>
        <v>0</v>
      </c>
      <c r="S14" s="80">
        <f>_xlfn.IFNA(VLOOKUP(CONCATENATE($S$4,$B14,$C14),'10SR'!$A$5:$O$150,15,FALSE),0)</f>
        <v>0</v>
      </c>
      <c r="T14" s="80">
        <f>_xlfn.IFNA(VLOOKUP(CONCATENATE($T$4,$B14,$C14),'11DRY'!$A$5:$P$150,15,FALSE),0)</f>
        <v>0</v>
      </c>
      <c r="U14" s="80">
        <f>_xlfn.IFNA(VLOOKUP(CONCATENATE($U$4,$B14,$C14),'12SC'!$A$5:$Q$125,15,FALSE),0)</f>
        <v>0</v>
      </c>
      <c r="V14" s="45"/>
    </row>
    <row r="15" spans="1:22" x14ac:dyDescent="0.2">
      <c r="A15" s="296"/>
      <c r="B15" s="47" t="s">
        <v>143</v>
      </c>
      <c r="C15" s="47" t="s">
        <v>144</v>
      </c>
      <c r="D15" s="47" t="s">
        <v>1399</v>
      </c>
      <c r="E15" s="48">
        <v>43877</v>
      </c>
      <c r="F15" s="49">
        <v>19</v>
      </c>
      <c r="G15" s="93">
        <f t="shared" si="0"/>
        <v>0</v>
      </c>
      <c r="H15" s="25">
        <f t="shared" si="1"/>
        <v>0</v>
      </c>
      <c r="I15" s="94"/>
      <c r="J15" s="63">
        <f>_xlfn.IFNA(VLOOKUP(CONCATENATE($J$4,$B15,$C15),'1KR'!$A$5:$K$150,11,FALSE),0)</f>
        <v>0</v>
      </c>
      <c r="K15" s="63">
        <f>_xlfn.IFNA(VLOOKUP(CONCATENATE($K$4,$B15,$C15),'2Mur'!$A$5:$O$150,15,FALSE),0)</f>
        <v>0</v>
      </c>
      <c r="L15" s="80">
        <f>_xlfn.IFNA(VLOOKUP(CONCATENATE($L$4,$B15,$C15),'3GID'!$A$5:$O$150,15,FALSE),0)</f>
        <v>0</v>
      </c>
      <c r="M15" s="80">
        <f>_xlfn.IFNA(VLOOKUP(CONCATENATE($M$4,$B15,$C15),'4GID'!$A$5:$O$150,15,FALSE),0)</f>
        <v>0</v>
      </c>
      <c r="N15" s="80">
        <f>_xlfn.IFNA(VLOOKUP(CONCATENATE($N$4,$B15,$C15),'5ESP'!$A$5:$O$150,15,FALSE),0)</f>
        <v>0</v>
      </c>
      <c r="O15" s="80">
        <f>_xlfn.IFNA(VLOOKUP(CONCATENATE($M$4,$B15,$C15),'6WAL'!$A$5:$O$150,15,FALSE),0)</f>
        <v>0</v>
      </c>
      <c r="P15" s="80">
        <f>_xlfn.IFNA(VLOOKUP(CONCATENATE($P$4,$B15,$C15),'7ALB'!$A$5:$O$150,15,FALSE),0)</f>
        <v>0</v>
      </c>
      <c r="Q15" s="80">
        <f>_xlfn.IFNA(VLOOKUP(CONCATENATE($Q$4,$B15,$C15),'8BAL'!$A$5:$O$150,15,FALSE),0)</f>
        <v>0</v>
      </c>
      <c r="R15" s="80">
        <f>_xlfn.IFNA(VLOOKUP(CONCATENATE($R$4,$B15,$C15),'9NZ'!$A$5:$O$150,15,FALSE),0)</f>
        <v>0</v>
      </c>
      <c r="S15" s="80">
        <f>_xlfn.IFNA(VLOOKUP(CONCATENATE($S$4,$B15,$C15),'10SR'!$A$5:$O$150,15,FALSE),0)</f>
        <v>0</v>
      </c>
      <c r="T15" s="80">
        <f>_xlfn.IFNA(VLOOKUP(CONCATENATE($T$4,$B15,$C15),'11DRY'!$A$5:$P$150,15,FALSE),0)</f>
        <v>0</v>
      </c>
      <c r="U15" s="80">
        <f>_xlfn.IFNA(VLOOKUP(CONCATENATE($U$4,$B15,$C15),'12SC'!$A$5:$Q$125,15,FALSE),0)</f>
        <v>0</v>
      </c>
      <c r="V15" s="45"/>
    </row>
    <row r="16" spans="1:22" x14ac:dyDescent="0.2">
      <c r="A16" s="296"/>
      <c r="B16" s="47" t="s">
        <v>148</v>
      </c>
      <c r="C16" s="47" t="s">
        <v>149</v>
      </c>
      <c r="D16" s="47" t="s">
        <v>1424</v>
      </c>
      <c r="E16" s="48">
        <v>43851</v>
      </c>
      <c r="F16" s="49">
        <v>22</v>
      </c>
      <c r="G16" s="93">
        <f t="shared" si="0"/>
        <v>0</v>
      </c>
      <c r="H16" s="25">
        <f t="shared" si="1"/>
        <v>0</v>
      </c>
      <c r="I16" s="94"/>
      <c r="J16" s="63">
        <f>_xlfn.IFNA(VLOOKUP(CONCATENATE($J$4,$B16,$C16),'1KR'!$A$5:$K$150,11,FALSE),0)</f>
        <v>0</v>
      </c>
      <c r="K16" s="63">
        <f>_xlfn.IFNA(VLOOKUP(CONCATENATE($K$4,$B16,$C16),'2Mur'!$A$5:$O$150,15,FALSE),0)</f>
        <v>0</v>
      </c>
      <c r="L16" s="80">
        <f>_xlfn.IFNA(VLOOKUP(CONCATENATE($L$4,$B16,$C16),'3GID'!$A$5:$O$150,15,FALSE),0)</f>
        <v>0</v>
      </c>
      <c r="M16" s="80">
        <f>_xlfn.IFNA(VLOOKUP(CONCATENATE($M$4,$B16,$C16),'4GID'!$A$5:$O$150,15,FALSE),0)</f>
        <v>0</v>
      </c>
      <c r="N16" s="80">
        <f>_xlfn.IFNA(VLOOKUP(CONCATENATE($N$4,$B16,$C16),'5ESP'!$A$5:$O$150,15,FALSE),0)</f>
        <v>0</v>
      </c>
      <c r="O16" s="80">
        <f>_xlfn.IFNA(VLOOKUP(CONCATENATE($M$4,$B16,$C16),'6WAL'!$A$5:$O$150,15,FALSE),0)</f>
        <v>0</v>
      </c>
      <c r="P16" s="80">
        <f>_xlfn.IFNA(VLOOKUP(CONCATENATE($P$4,$B16,$C16),'7ALB'!$A$5:$O$150,15,FALSE),0)</f>
        <v>0</v>
      </c>
      <c r="Q16" s="80">
        <f>_xlfn.IFNA(VLOOKUP(CONCATENATE($Q$4,$B16,$C16),'8BAL'!$A$5:$O$150,15,FALSE),0)</f>
        <v>0</v>
      </c>
      <c r="R16" s="80">
        <f>_xlfn.IFNA(VLOOKUP(CONCATENATE($R$4,$B16,$C16),'9NZ'!$A$5:$O$150,15,FALSE),0)</f>
        <v>0</v>
      </c>
      <c r="S16" s="80">
        <f>_xlfn.IFNA(VLOOKUP(CONCATENATE($S$4,$B16,$C16),'10SR'!$A$5:$O$150,15,FALSE),0)</f>
        <v>0</v>
      </c>
      <c r="T16" s="80">
        <f>_xlfn.IFNA(VLOOKUP(CONCATENATE($T$4,$B16,$C16),'11DRY'!$A$5:$P$150,15,FALSE),0)</f>
        <v>0</v>
      </c>
      <c r="U16" s="80">
        <f>_xlfn.IFNA(VLOOKUP(CONCATENATE($U$4,$B16,$C16),'12SC'!$A$5:$Q$125,15,FALSE),0)</f>
        <v>0</v>
      </c>
      <c r="V16" s="45"/>
    </row>
    <row r="17" spans="1:23" x14ac:dyDescent="0.2">
      <c r="A17" s="296"/>
      <c r="B17" s="47" t="s">
        <v>31</v>
      </c>
      <c r="C17" s="47" t="s">
        <v>152</v>
      </c>
      <c r="D17" s="47" t="s">
        <v>1421</v>
      </c>
      <c r="E17" s="48">
        <v>43853</v>
      </c>
      <c r="F17" s="49">
        <v>17</v>
      </c>
      <c r="G17" s="93">
        <f t="shared" si="0"/>
        <v>0</v>
      </c>
      <c r="H17" s="25">
        <f t="shared" si="1"/>
        <v>0</v>
      </c>
      <c r="I17" s="94"/>
      <c r="J17" s="63">
        <f>_xlfn.IFNA(VLOOKUP(CONCATENATE($J$4,$B17,$C17),'1KR'!$A$5:$K$150,11,FALSE),0)</f>
        <v>0</v>
      </c>
      <c r="K17" s="63">
        <f>_xlfn.IFNA(VLOOKUP(CONCATENATE($K$4,$B17,$C17),'2Mur'!$A$5:$O$150,15,FALSE),0)</f>
        <v>0</v>
      </c>
      <c r="L17" s="80">
        <f>_xlfn.IFNA(VLOOKUP(CONCATENATE($L$4,$B17,$C17),'3GID'!$A$5:$O$150,15,FALSE),0)</f>
        <v>0</v>
      </c>
      <c r="M17" s="80">
        <f>_xlfn.IFNA(VLOOKUP(CONCATENATE($M$4,$B17,$C17),'4GID'!$A$5:$O$150,15,FALSE),0)</f>
        <v>0</v>
      </c>
      <c r="N17" s="80">
        <f>_xlfn.IFNA(VLOOKUP(CONCATENATE($N$4,$B17,$C17),'5ESP'!$A$5:$O$150,15,FALSE),0)</f>
        <v>0</v>
      </c>
      <c r="O17" s="80">
        <f>_xlfn.IFNA(VLOOKUP(CONCATENATE($M$4,$B17,$C17),'6WAL'!$A$5:$O$150,15,FALSE),0)</f>
        <v>0</v>
      </c>
      <c r="P17" s="80">
        <f>_xlfn.IFNA(VLOOKUP(CONCATENATE($P$4,$B17,$C17),'7ALB'!$A$5:$O$150,15,FALSE),0)</f>
        <v>0</v>
      </c>
      <c r="Q17" s="80">
        <f>_xlfn.IFNA(VLOOKUP(CONCATENATE($Q$4,$B17,$C17),'8BAL'!$A$5:$O$150,15,FALSE),0)</f>
        <v>0</v>
      </c>
      <c r="R17" s="80">
        <f>_xlfn.IFNA(VLOOKUP(CONCATENATE($R$4,$B17,$C17),'9NZ'!$A$5:$O$150,15,FALSE),0)</f>
        <v>0</v>
      </c>
      <c r="S17" s="80">
        <f>_xlfn.IFNA(VLOOKUP(CONCATENATE($S$4,$B17,$C17),'10SR'!$A$5:$O$150,15,FALSE),0)</f>
        <v>0</v>
      </c>
      <c r="T17" s="80">
        <f>_xlfn.IFNA(VLOOKUP(CONCATENATE($T$4,$B17,$C17),'11DRY'!$A$5:$P$150,15,FALSE),0)</f>
        <v>0</v>
      </c>
      <c r="U17" s="80">
        <f>_xlfn.IFNA(VLOOKUP(CONCATENATE($U$4,$B17,$C17),'12SC'!$A$5:$Q$125,15,FALSE),0)</f>
        <v>0</v>
      </c>
      <c r="V17" s="45"/>
    </row>
    <row r="18" spans="1:23" x14ac:dyDescent="0.2">
      <c r="A18" s="296"/>
      <c r="B18" s="47" t="s">
        <v>153</v>
      </c>
      <c r="C18" s="47" t="s">
        <v>154</v>
      </c>
      <c r="D18" s="47" t="s">
        <v>1399</v>
      </c>
      <c r="E18" s="48">
        <v>43891</v>
      </c>
      <c r="F18" s="49">
        <v>19</v>
      </c>
      <c r="G18" s="93">
        <f t="shared" si="0"/>
        <v>0</v>
      </c>
      <c r="H18" s="25">
        <f t="shared" si="1"/>
        <v>0</v>
      </c>
      <c r="I18" s="94"/>
      <c r="J18" s="63">
        <f>_xlfn.IFNA(VLOOKUP(CONCATENATE($J$4,$B18,$C18),'1KR'!$A$5:$K$150,11,FALSE),0)</f>
        <v>0</v>
      </c>
      <c r="K18" s="63">
        <f>_xlfn.IFNA(VLOOKUP(CONCATENATE($K$4,$B18,$C18),'2Mur'!$A$5:$O$150,15,FALSE),0)</f>
        <v>0</v>
      </c>
      <c r="L18" s="80">
        <f>_xlfn.IFNA(VLOOKUP(CONCATENATE($L$4,$B18,$C18),'3GID'!$A$5:$O$150,15,FALSE),0)</f>
        <v>0</v>
      </c>
      <c r="M18" s="80">
        <f>_xlfn.IFNA(VLOOKUP(CONCATENATE($M$4,$B18,$C18),'4GID'!$A$5:$O$150,15,FALSE),0)</f>
        <v>0</v>
      </c>
      <c r="N18" s="80">
        <f>_xlfn.IFNA(VLOOKUP(CONCATENATE($N$4,$B18,$C18),'5ESP'!$A$5:$O$150,15,FALSE),0)</f>
        <v>0</v>
      </c>
      <c r="O18" s="80">
        <f>_xlfn.IFNA(VLOOKUP(CONCATENATE($M$4,$B18,$C18),'6WAL'!$A$5:$O$150,15,FALSE),0)</f>
        <v>0</v>
      </c>
      <c r="P18" s="80">
        <f>_xlfn.IFNA(VLOOKUP(CONCATENATE($P$4,$B18,$C18),'7ALB'!$A$5:$O$150,15,FALSE),0)</f>
        <v>0</v>
      </c>
      <c r="Q18" s="80">
        <f>_xlfn.IFNA(VLOOKUP(CONCATENATE($Q$4,$B18,$C18),'8BAL'!$A$5:$O$150,15,FALSE),0)</f>
        <v>0</v>
      </c>
      <c r="R18" s="80">
        <f>_xlfn.IFNA(VLOOKUP(CONCATENATE($R$4,$B18,$C18),'9NZ'!$A$5:$O$150,15,FALSE),0)</f>
        <v>0</v>
      </c>
      <c r="S18" s="80">
        <f>_xlfn.IFNA(VLOOKUP(CONCATENATE($S$4,$B18,$C18),'10SR'!$A$5:$O$150,15,FALSE),0)</f>
        <v>0</v>
      </c>
      <c r="T18" s="80">
        <f>_xlfn.IFNA(VLOOKUP(CONCATENATE($T$4,$B18,$C18),'11DRY'!$A$5:$P$150,15,FALSE),0)</f>
        <v>0</v>
      </c>
      <c r="U18" s="80">
        <f>_xlfn.IFNA(VLOOKUP(CONCATENATE($U$4,$B18,$C18),'12SC'!$A$5:$Q$125,15,FALSE),0)</f>
        <v>0</v>
      </c>
      <c r="V18" s="45"/>
    </row>
    <row r="19" spans="1:23" x14ac:dyDescent="0.2">
      <c r="A19" s="296"/>
      <c r="B19" s="47" t="s">
        <v>155</v>
      </c>
      <c r="C19" s="47" t="s">
        <v>156</v>
      </c>
      <c r="D19" s="47" t="s">
        <v>1401</v>
      </c>
      <c r="E19" s="48">
        <v>43849</v>
      </c>
      <c r="F19" s="49">
        <v>14</v>
      </c>
      <c r="G19" s="93">
        <f t="shared" si="0"/>
        <v>0</v>
      </c>
      <c r="H19" s="25">
        <f t="shared" si="1"/>
        <v>0</v>
      </c>
      <c r="I19" s="94"/>
      <c r="J19" s="63">
        <f>_xlfn.IFNA(VLOOKUP(CONCATENATE($J$4,$B19,$C19),'1KR'!$A$5:$K$150,11,FALSE),0)</f>
        <v>0</v>
      </c>
      <c r="K19" s="63">
        <f>_xlfn.IFNA(VLOOKUP(CONCATENATE($K$4,$B19,$C19),'2Mur'!$A$5:$O$150,15,FALSE),0)</f>
        <v>0</v>
      </c>
      <c r="L19" s="80">
        <f>_xlfn.IFNA(VLOOKUP(CONCATENATE($L$4,$B19,$C19),'3GID'!$A$5:$O$150,15,FALSE),0)</f>
        <v>0</v>
      </c>
      <c r="M19" s="80">
        <f>_xlfn.IFNA(VLOOKUP(CONCATENATE($M$4,$B19,$C19),'4GID'!$A$5:$O$150,15,FALSE),0)</f>
        <v>0</v>
      </c>
      <c r="N19" s="80">
        <f>_xlfn.IFNA(VLOOKUP(CONCATENATE($N$4,$B19,$C19),'5ESP'!$A$5:$O$150,15,FALSE),0)</f>
        <v>0</v>
      </c>
      <c r="O19" s="80">
        <f>_xlfn.IFNA(VLOOKUP(CONCATENATE($M$4,$B19,$C19),'6WAL'!$A$5:$O$150,15,FALSE),0)</f>
        <v>0</v>
      </c>
      <c r="P19" s="80">
        <f>_xlfn.IFNA(VLOOKUP(CONCATENATE($P$4,$B19,$C19),'7ALB'!$A$5:$O$150,15,FALSE),0)</f>
        <v>0</v>
      </c>
      <c r="Q19" s="80">
        <f>_xlfn.IFNA(VLOOKUP(CONCATENATE($Q$4,$B19,$C19),'8BAL'!$A$5:$O$150,15,FALSE),0)</f>
        <v>0</v>
      </c>
      <c r="R19" s="80">
        <f>_xlfn.IFNA(VLOOKUP(CONCATENATE($R$4,$B19,$C19),'9NZ'!$A$5:$O$150,15,FALSE),0)</f>
        <v>0</v>
      </c>
      <c r="S19" s="80">
        <f>_xlfn.IFNA(VLOOKUP(CONCATENATE($S$4,$B19,$C19),'10SR'!$A$5:$O$150,15,FALSE),0)</f>
        <v>0</v>
      </c>
      <c r="T19" s="80">
        <f>_xlfn.IFNA(VLOOKUP(CONCATENATE($T$4,$B19,$C19),'11DRY'!$A$5:$P$150,15,FALSE),0)</f>
        <v>0</v>
      </c>
      <c r="U19" s="80">
        <f>_xlfn.IFNA(VLOOKUP(CONCATENATE($U$4,$B19,$C19),'12SC'!$A$5:$Q$125,15,FALSE),0)</f>
        <v>0</v>
      </c>
      <c r="V19" s="45"/>
    </row>
    <row r="20" spans="1:23" x14ac:dyDescent="0.2">
      <c r="A20" s="296"/>
      <c r="B20" s="47" t="s">
        <v>730</v>
      </c>
      <c r="C20" s="47" t="s">
        <v>730</v>
      </c>
      <c r="D20" s="47"/>
      <c r="E20" s="48"/>
      <c r="F20" s="49"/>
      <c r="G20" s="93">
        <f t="shared" si="0"/>
        <v>0</v>
      </c>
      <c r="H20" s="25">
        <f t="shared" si="1"/>
        <v>0</v>
      </c>
      <c r="I20" s="94"/>
      <c r="J20" s="63">
        <f>_xlfn.IFNA(VLOOKUP(CONCATENATE($J$4,$B20,$C20),'1KR'!$A$5:$K$150,11,FALSE),0)</f>
        <v>0</v>
      </c>
      <c r="K20" s="63">
        <f>_xlfn.IFNA(VLOOKUP(CONCATENATE($K$4,$B20,$C20),'2Mur'!$A$5:$O$150,15,FALSE),0)</f>
        <v>0</v>
      </c>
      <c r="L20" s="80">
        <f>_xlfn.IFNA(VLOOKUP(CONCATENATE($L$4,$B20,$C20),'3GID'!$A$5:$O$150,15,FALSE),0)</f>
        <v>0</v>
      </c>
      <c r="M20" s="80">
        <f>_xlfn.IFNA(VLOOKUP(CONCATENATE($M$4,$B20,$C20),'4GID'!$A$5:$O$150,15,FALSE),0)</f>
        <v>0</v>
      </c>
      <c r="N20" s="80">
        <f>_xlfn.IFNA(VLOOKUP(CONCATENATE($N$4,$B20,$C20),'5ESP'!$A$5:$O$150,15,FALSE),0)</f>
        <v>0</v>
      </c>
      <c r="O20" s="80">
        <f>_xlfn.IFNA(VLOOKUP(CONCATENATE($M$4,$B20,$C20),'6WAL'!$A$5:$O$150,15,FALSE),0)</f>
        <v>0</v>
      </c>
      <c r="P20" s="80">
        <f>_xlfn.IFNA(VLOOKUP(CONCATENATE($P$4,$B20,$C20),'7ALB'!$A$5:$O$150,15,FALSE),0)</f>
        <v>0</v>
      </c>
      <c r="Q20" s="80">
        <f>_xlfn.IFNA(VLOOKUP(CONCATENATE($Q$4,$B20,$C20),'8BAL'!$A$5:$O$150,15,FALSE),0)</f>
        <v>0</v>
      </c>
      <c r="R20" s="80">
        <f>_xlfn.IFNA(VLOOKUP(CONCATENATE($R$4,$B20,$C20),'9NZ'!$A$5:$O$150,15,FALSE),0)</f>
        <v>0</v>
      </c>
      <c r="S20" s="80">
        <f>_xlfn.IFNA(VLOOKUP(CONCATENATE($S$4,$B20,$C20),'10SR'!$A$5:$O$150,15,FALSE),0)</f>
        <v>0</v>
      </c>
      <c r="T20" s="80">
        <f>_xlfn.IFNA(VLOOKUP(CONCATENATE($T$4,$B20,$C20),'11DRY'!$A$5:$P$150,15,FALSE),0)</f>
        <v>0</v>
      </c>
      <c r="U20" s="80">
        <f>_xlfn.IFNA(VLOOKUP(CONCATENATE($U$4,$B20,$C20),'12SC'!$A$5:$Q$125,15,FALSE),0)</f>
        <v>0</v>
      </c>
      <c r="V20" s="45"/>
    </row>
    <row r="21" spans="1:23" x14ac:dyDescent="0.2">
      <c r="A21" s="296"/>
      <c r="B21" s="45" t="s">
        <v>730</v>
      </c>
      <c r="C21" s="45" t="s">
        <v>730</v>
      </c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34"/>
    </row>
  </sheetData>
  <sortState xmlns:xlrd2="http://schemas.microsoft.com/office/spreadsheetml/2017/richdata2" ref="B5:U20">
    <sortCondition descending="1" ref="H5:H20"/>
    <sortCondition ref="I5:I20"/>
    <sortCondition descending="1" ref="G5:G20"/>
  </sortState>
  <mergeCells count="28">
    <mergeCell ref="H1:H2"/>
    <mergeCell ref="J1:J2"/>
    <mergeCell ref="K1:K2"/>
    <mergeCell ref="L1:L2"/>
    <mergeCell ref="H3:H4"/>
    <mergeCell ref="I1:I2"/>
    <mergeCell ref="I3:I4"/>
    <mergeCell ref="A1:A21"/>
    <mergeCell ref="M1:M2"/>
    <mergeCell ref="N1:N2"/>
    <mergeCell ref="O1:O2"/>
    <mergeCell ref="P1:P2"/>
    <mergeCell ref="G1:G2"/>
    <mergeCell ref="B3:B4"/>
    <mergeCell ref="C3:C4"/>
    <mergeCell ref="D3:D4"/>
    <mergeCell ref="E3:E4"/>
    <mergeCell ref="G3:G4"/>
    <mergeCell ref="B1:B2"/>
    <mergeCell ref="C1:C2"/>
    <mergeCell ref="D1:D2"/>
    <mergeCell ref="E1:E2"/>
    <mergeCell ref="F1:F4"/>
    <mergeCell ref="Q1:Q2"/>
    <mergeCell ref="R1:R2"/>
    <mergeCell ref="T1:T2"/>
    <mergeCell ref="U1:U2"/>
    <mergeCell ref="S1:S2"/>
  </mergeCells>
  <conditionalFormatting sqref="J6:M20 O6:O20">
    <cfRule type="containsText" dxfId="32" priority="6" operator="containsText" text="0">
      <formula>NOT(ISERROR(SEARCH("0",J6)))</formula>
    </cfRule>
  </conditionalFormatting>
  <conditionalFormatting sqref="N6:N20">
    <cfRule type="containsText" dxfId="31" priority="4" operator="containsText" text="0">
      <formula>NOT(ISERROR(SEARCH("0",N6)))</formula>
    </cfRule>
  </conditionalFormatting>
  <conditionalFormatting sqref="P6:S20 U6:U20">
    <cfRule type="containsText" dxfId="30" priority="2" operator="containsText" text="0">
      <formula>NOT(ISERROR(SEARCH("0",P6)))</formula>
    </cfRule>
  </conditionalFormatting>
  <conditionalFormatting sqref="T6:T20">
    <cfRule type="containsText" dxfId="29" priority="1" operator="containsText" text="0">
      <formula>NOT(ISERROR(SEARCH("0",T6)))</formula>
    </cfRule>
  </conditionalFormatting>
  <pageMargins left="0.25" right="0.25" top="0.75" bottom="0.75" header="0.3" footer="0.3"/>
  <pageSetup paperSize="8" fitToHeight="0" pageOrder="overThenDown" orientation="landscape" r:id="rId1"/>
  <headerFooter alignWithMargins="0"/>
  <ignoredErrors>
    <ignoredError sqref="G9:H20 G6:U7 J9:U20" emptyCellReferenc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95A66-6A0B-4CE4-8E89-AC5E3FF7C5C0}">
  <sheetPr>
    <tabColor theme="9" tint="-0.249977111117893"/>
    <pageSetUpPr fitToPage="1"/>
  </sheetPr>
  <dimension ref="A1:Y43"/>
  <sheetViews>
    <sheetView zoomScale="90" zoomScaleNormal="90" zoomScaleSheetLayoutView="90" workbookViewId="0">
      <selection activeCell="J47" sqref="J47"/>
    </sheetView>
  </sheetViews>
  <sheetFormatPr defaultColWidth="26.85546875" defaultRowHeight="12.75" x14ac:dyDescent="0.2"/>
  <cols>
    <col min="1" max="1" width="3.85546875" style="28" customWidth="1"/>
    <col min="2" max="2" width="19.5703125" style="13" bestFit="1" customWidth="1"/>
    <col min="3" max="3" width="26.28515625" style="13" bestFit="1" customWidth="1"/>
    <col min="4" max="4" width="19.140625" style="13" bestFit="1" customWidth="1"/>
    <col min="5" max="5" width="10.42578125" style="28" bestFit="1" customWidth="1"/>
    <col min="6" max="6" width="4.140625" style="35" bestFit="1" customWidth="1"/>
    <col min="7" max="7" width="9.85546875" style="35" bestFit="1" customWidth="1"/>
    <col min="8" max="8" width="6" style="36" bestFit="1" customWidth="1"/>
    <col min="9" max="9" width="9.7109375" style="32" bestFit="1" customWidth="1"/>
    <col min="10" max="10" width="7.5703125" style="30" customWidth="1"/>
    <col min="11" max="21" width="7.5703125" style="28" customWidth="1"/>
    <col min="22" max="22" width="2.42578125" style="28" customWidth="1"/>
    <col min="23" max="16384" width="26.85546875" style="28"/>
  </cols>
  <sheetData>
    <row r="1" spans="1:22" s="21" customFormat="1" ht="12.75" customHeight="1" x14ac:dyDescent="0.2">
      <c r="A1" s="296" t="s">
        <v>1</v>
      </c>
      <c r="B1" s="300" t="s">
        <v>2</v>
      </c>
      <c r="C1" s="300" t="s">
        <v>158</v>
      </c>
      <c r="D1" s="300" t="s">
        <v>4</v>
      </c>
      <c r="E1" s="300" t="s">
        <v>5</v>
      </c>
      <c r="F1" s="305" t="s">
        <v>6</v>
      </c>
      <c r="G1" s="297" t="s">
        <v>7</v>
      </c>
      <c r="H1" s="300" t="s">
        <v>8</v>
      </c>
      <c r="I1" s="303" t="s">
        <v>1873</v>
      </c>
      <c r="J1" s="295">
        <v>43792</v>
      </c>
      <c r="K1" s="295">
        <v>43904</v>
      </c>
      <c r="L1" s="295">
        <v>44037</v>
      </c>
      <c r="M1" s="295">
        <v>44044</v>
      </c>
      <c r="N1" s="295">
        <v>44065</v>
      </c>
      <c r="O1" s="295">
        <v>44072</v>
      </c>
      <c r="P1" s="295">
        <v>44079</v>
      </c>
      <c r="Q1" s="295">
        <v>44108</v>
      </c>
      <c r="R1" s="295">
        <v>44115</v>
      </c>
      <c r="S1" s="295">
        <v>44121</v>
      </c>
      <c r="T1" s="295">
        <v>44128</v>
      </c>
      <c r="U1" s="295">
        <v>44142</v>
      </c>
      <c r="V1" s="45"/>
    </row>
    <row r="2" spans="1:22" s="21" customFormat="1" ht="12.75" customHeight="1" x14ac:dyDescent="0.2">
      <c r="A2" s="296"/>
      <c r="B2" s="299"/>
      <c r="C2" s="299"/>
      <c r="D2" s="299"/>
      <c r="E2" s="299"/>
      <c r="F2" s="306"/>
      <c r="G2" s="298"/>
      <c r="H2" s="299"/>
      <c r="I2" s="304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45"/>
    </row>
    <row r="3" spans="1:22" s="21" customFormat="1" x14ac:dyDescent="0.2">
      <c r="A3" s="296"/>
      <c r="B3" s="299" t="s">
        <v>10</v>
      </c>
      <c r="C3" s="299" t="s">
        <v>11</v>
      </c>
      <c r="D3" s="299"/>
      <c r="E3" s="299" t="s">
        <v>12</v>
      </c>
      <c r="F3" s="306"/>
      <c r="G3" s="298" t="s">
        <v>13</v>
      </c>
      <c r="H3" s="299" t="s">
        <v>14</v>
      </c>
      <c r="I3" s="304" t="s">
        <v>1871</v>
      </c>
      <c r="J3" s="46" t="s">
        <v>713</v>
      </c>
      <c r="K3" s="46" t="s">
        <v>714</v>
      </c>
      <c r="L3" s="46" t="s">
        <v>715</v>
      </c>
      <c r="M3" s="46" t="s">
        <v>715</v>
      </c>
      <c r="N3" s="46" t="s">
        <v>716</v>
      </c>
      <c r="O3" s="46" t="s">
        <v>717</v>
      </c>
      <c r="P3" s="46" t="s">
        <v>718</v>
      </c>
      <c r="Q3" s="46" t="s">
        <v>719</v>
      </c>
      <c r="R3" s="46" t="s">
        <v>1728</v>
      </c>
      <c r="S3" s="46" t="s">
        <v>1509</v>
      </c>
      <c r="T3" s="46" t="s">
        <v>720</v>
      </c>
      <c r="U3" s="46" t="s">
        <v>1727</v>
      </c>
      <c r="V3" s="45"/>
    </row>
    <row r="4" spans="1:22" s="23" customFormat="1" x14ac:dyDescent="0.2">
      <c r="A4" s="296"/>
      <c r="B4" s="299" t="s">
        <v>10</v>
      </c>
      <c r="C4" s="299"/>
      <c r="D4" s="299"/>
      <c r="E4" s="299" t="s">
        <v>12</v>
      </c>
      <c r="F4" s="306"/>
      <c r="G4" s="298" t="s">
        <v>13</v>
      </c>
      <c r="H4" s="299" t="s">
        <v>14</v>
      </c>
      <c r="I4" s="304"/>
      <c r="J4" s="90" t="s">
        <v>138</v>
      </c>
      <c r="K4" s="76" t="s">
        <v>138</v>
      </c>
      <c r="L4" s="90" t="s">
        <v>138</v>
      </c>
      <c r="M4" s="90" t="s">
        <v>138</v>
      </c>
      <c r="N4" s="145" t="s">
        <v>138</v>
      </c>
      <c r="O4" s="90" t="s">
        <v>138</v>
      </c>
      <c r="P4" s="156" t="s">
        <v>138</v>
      </c>
      <c r="Q4" s="156" t="s">
        <v>138</v>
      </c>
      <c r="R4" s="156" t="s">
        <v>138</v>
      </c>
      <c r="S4" s="156" t="s">
        <v>138</v>
      </c>
      <c r="T4" s="156" t="s">
        <v>138</v>
      </c>
      <c r="U4" s="156" t="s">
        <v>138</v>
      </c>
      <c r="V4" s="45"/>
    </row>
    <row r="5" spans="1:22" s="23" customFormat="1" x14ac:dyDescent="0.2">
      <c r="A5" s="296"/>
      <c r="B5" s="161"/>
      <c r="C5" s="161"/>
      <c r="D5" s="161"/>
      <c r="E5" s="161"/>
      <c r="F5" s="95"/>
      <c r="G5" s="113" t="s">
        <v>13</v>
      </c>
      <c r="H5" s="114" t="s">
        <v>14</v>
      </c>
      <c r="I5" s="115" t="s">
        <v>9</v>
      </c>
      <c r="J5" s="77"/>
      <c r="K5" s="77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45"/>
    </row>
    <row r="6" spans="1:22" s="30" customFormat="1" x14ac:dyDescent="0.2">
      <c r="A6" s="296"/>
      <c r="B6" s="220" t="s">
        <v>159</v>
      </c>
      <c r="C6" s="220" t="s">
        <v>160</v>
      </c>
      <c r="D6" s="220" t="s">
        <v>1399</v>
      </c>
      <c r="E6" s="221">
        <v>43878</v>
      </c>
      <c r="F6" s="222">
        <v>14</v>
      </c>
      <c r="G6" s="223">
        <f>COUNTIF(J6:X6,"&gt;0")</f>
        <v>4</v>
      </c>
      <c r="H6" s="215">
        <f>SUM(J6:W6)</f>
        <v>22</v>
      </c>
      <c r="I6" s="224">
        <f>RANK(H6,$H$6:$H$10)</f>
        <v>1</v>
      </c>
      <c r="J6" s="217">
        <f>_xlfn.IFNA(VLOOKUP(CONCATENATE($J$4,$B6,$C6),'1KR'!$A$5:$K$150,11,FALSE),0)</f>
        <v>0</v>
      </c>
      <c r="K6" s="217">
        <f>_xlfn.IFNA(VLOOKUP(CONCATENATE($K$4,$B6,$C6),'2Mur'!$A$5:$O$150,15,FALSE),0)</f>
        <v>7</v>
      </c>
      <c r="L6" s="218">
        <f>_xlfn.IFNA(VLOOKUP(CONCATENATE($L$4,$B6,$C6),'3GID'!$A$5:$O$150,15,FALSE),0)</f>
        <v>7</v>
      </c>
      <c r="M6" s="218">
        <f>_xlfn.IFNA(VLOOKUP(CONCATENATE($M$4,$B6,$C6),'4GID'!$A$5:$O$150,15,FALSE),0)</f>
        <v>0</v>
      </c>
      <c r="N6" s="218">
        <f>_xlfn.IFNA(VLOOKUP(CONCATENATE($N$4,$B6,$C6),'5ESP'!$A$5:$O$150,15,FALSE),0)</f>
        <v>0</v>
      </c>
      <c r="O6" s="218">
        <f>_xlfn.IFNA(VLOOKUP(CONCATENATE($M$4,$B6,$C6),'6WAL'!$A$5:$O$150,15,FALSE),0)</f>
        <v>6</v>
      </c>
      <c r="P6" s="218">
        <f>_xlfn.IFNA(VLOOKUP(CONCATENATE($P$4,$B6,$C6),'7ALB'!$A$5:$O$150,15,FALSE),0)</f>
        <v>0</v>
      </c>
      <c r="Q6" s="218">
        <f>_xlfn.IFNA(VLOOKUP(CONCATENATE($Q$4,$B6,$C6),'8BAL'!$A$5:$O$150,15,FALSE),0)</f>
        <v>0</v>
      </c>
      <c r="R6" s="218">
        <f>_xlfn.IFNA(VLOOKUP(CONCATENATE($R$4,$B6,$C6),'9NZ'!$A$5:$O$150,15,FALSE),0)</f>
        <v>0</v>
      </c>
      <c r="S6" s="218">
        <f>_xlfn.IFNA(VLOOKUP(CONCATENATE($S$4,$B6,$C6),'10SR'!$A$5:$O$150,15,FALSE),0)</f>
        <v>0</v>
      </c>
      <c r="T6" s="218">
        <f>_xlfn.IFNA(VLOOKUP(CONCATENATE($T$4,$B6,$C6),'11DRY'!$A$5:$P$150,15,FALSE),0)</f>
        <v>0</v>
      </c>
      <c r="U6" s="218">
        <f>_xlfn.IFNA(VLOOKUP(CONCATENATE($U$4,$B6,$C6),'12SC'!$A$5:$Q$125,15,FALSE),0)</f>
        <v>2</v>
      </c>
      <c r="V6" s="225"/>
    </row>
    <row r="7" spans="1:22" s="30" customFormat="1" x14ac:dyDescent="0.2">
      <c r="A7" s="296"/>
      <c r="B7" s="220" t="s">
        <v>651</v>
      </c>
      <c r="C7" s="220" t="s">
        <v>190</v>
      </c>
      <c r="D7" s="220" t="s">
        <v>1406</v>
      </c>
      <c r="E7" s="221">
        <v>43868</v>
      </c>
      <c r="F7" s="222">
        <v>13</v>
      </c>
      <c r="G7" s="223">
        <f>COUNTIF(J7:X7,"&gt;0")</f>
        <v>4</v>
      </c>
      <c r="H7" s="215">
        <f>SUM(J7:W7)</f>
        <v>21</v>
      </c>
      <c r="I7" s="224">
        <f>RANK(H7,$H$6:$H$10)</f>
        <v>2</v>
      </c>
      <c r="J7" s="217">
        <f>_xlfn.IFNA(VLOOKUP(CONCATENATE($J$4,$B7,$C7),'1KR'!$A$5:$K$150,11,FALSE),0)</f>
        <v>0</v>
      </c>
      <c r="K7" s="217">
        <f>_xlfn.IFNA(VLOOKUP(CONCATENATE($K$4,$B7,$C7),'2Mur'!$A$5:$O$150,15,FALSE),0)</f>
        <v>0</v>
      </c>
      <c r="L7" s="218">
        <f>_xlfn.IFNA(VLOOKUP(CONCATENATE($L$4,$B7,$C7),'3GID'!$A$5:$O$150,15,FALSE),0)</f>
        <v>2</v>
      </c>
      <c r="M7" s="218">
        <f>_xlfn.IFNA(VLOOKUP(CONCATENATE($M$4,$B7,$C7),'4GID'!$A$5:$O$150,15,FALSE),0)</f>
        <v>0</v>
      </c>
      <c r="N7" s="218">
        <f>_xlfn.IFNA(VLOOKUP(CONCATENATE($N$4,$B7,$C7),'5ESP'!$A$5:$O$150,15,FALSE),0)</f>
        <v>0</v>
      </c>
      <c r="O7" s="218">
        <f>_xlfn.IFNA(VLOOKUP(CONCATENATE($M$4,$B7,$C7),'6WAL'!$A$5:$O$150,15,FALSE),0)</f>
        <v>0</v>
      </c>
      <c r="P7" s="218">
        <f>_xlfn.IFNA(VLOOKUP(CONCATENATE($P$4,$B7,$C7),'7ALB'!$A$5:$O$150,15,FALSE),0)</f>
        <v>7</v>
      </c>
      <c r="Q7" s="218">
        <f>_xlfn.IFNA(VLOOKUP(CONCATENATE($Q$4,$B7,$C7),'8BAL'!$A$5:$O$150,15,FALSE),0)</f>
        <v>6</v>
      </c>
      <c r="R7" s="218">
        <f>_xlfn.IFNA(VLOOKUP(CONCATENATE($R$4,$B7,$C7),'9NZ'!$A$5:$O$150,15,FALSE),0)</f>
        <v>0</v>
      </c>
      <c r="S7" s="218">
        <f>_xlfn.IFNA(VLOOKUP(CONCATENATE($S$4,$B7,$C7),'10SR'!$A$5:$O$150,15,FALSE),0)</f>
        <v>0</v>
      </c>
      <c r="T7" s="218">
        <f>_xlfn.IFNA(VLOOKUP(CONCATENATE($T$4,$B7,$C7),'11DRY'!$A$5:$P$150,15,FALSE),0)</f>
        <v>6</v>
      </c>
      <c r="U7" s="218">
        <f>_xlfn.IFNA(VLOOKUP(CONCATENATE($U$4,$B7,$C7),'12SC'!$A$5:$Q$125,15,FALSE),0)</f>
        <v>0</v>
      </c>
      <c r="V7" s="225"/>
    </row>
    <row r="8" spans="1:22" s="30" customFormat="1" x14ac:dyDescent="0.2">
      <c r="A8" s="296"/>
      <c r="B8" s="220" t="s">
        <v>196</v>
      </c>
      <c r="C8" s="220" t="s">
        <v>197</v>
      </c>
      <c r="D8" s="220" t="s">
        <v>1499</v>
      </c>
      <c r="E8" s="221">
        <v>43860</v>
      </c>
      <c r="F8" s="222">
        <v>13</v>
      </c>
      <c r="G8" s="223">
        <f>COUNTIF(J8:X8,"&gt;0")</f>
        <v>2</v>
      </c>
      <c r="H8" s="215">
        <f>SUM(J8:W8)</f>
        <v>8</v>
      </c>
      <c r="I8" s="224">
        <f>RANK(H8,$H$6:$H$10)</f>
        <v>3</v>
      </c>
      <c r="J8" s="217">
        <f>_xlfn.IFNA(VLOOKUP(CONCATENATE($J$4,$B8,$C8),'1KR'!$A$5:$K$150,11,FALSE),0)</f>
        <v>0</v>
      </c>
      <c r="K8" s="217">
        <f>_xlfn.IFNA(VLOOKUP(CONCATENATE($K$4,$B8,$C8),'2Mur'!$A$5:$O$150,15,FALSE),0)</f>
        <v>0</v>
      </c>
      <c r="L8" s="218">
        <f>_xlfn.IFNA(VLOOKUP(CONCATENATE($L$4,$B8,$C8),'3GID'!$A$5:$O$150,15,FALSE),0)</f>
        <v>0</v>
      </c>
      <c r="M8" s="218">
        <f>_xlfn.IFNA(VLOOKUP(CONCATENATE($M$4,$B8,$C8),'4GID'!$A$5:$O$150,15,FALSE),0)</f>
        <v>0</v>
      </c>
      <c r="N8" s="218">
        <f>_xlfn.IFNA(VLOOKUP(CONCATENATE($N$4,$B8,$C8),'5ESP'!$A$5:$O$150,15,FALSE),0)</f>
        <v>7</v>
      </c>
      <c r="O8" s="218">
        <f>_xlfn.IFNA(VLOOKUP(CONCATENATE($M$4,$B8,$C8),'6WAL'!$A$5:$O$150,15,FALSE),0)</f>
        <v>0</v>
      </c>
      <c r="P8" s="218">
        <f>_xlfn.IFNA(VLOOKUP(CONCATENATE($P$4,$B8,$C8),'7ALB'!$A$5:$O$150,15,FALSE),0)</f>
        <v>0</v>
      </c>
      <c r="Q8" s="218">
        <f>_xlfn.IFNA(VLOOKUP(CONCATENATE($Q$4,$B8,$C8),'8BAL'!$A$5:$O$150,15,FALSE),0)</f>
        <v>0</v>
      </c>
      <c r="R8" s="218">
        <f>_xlfn.IFNA(VLOOKUP(CONCATENATE($R$4,$B8,$C8),'9NZ'!$A$5:$O$150,15,FALSE),0)</f>
        <v>0</v>
      </c>
      <c r="S8" s="218">
        <f>_xlfn.IFNA(VLOOKUP(CONCATENATE($S$4,$B8,$C8),'10SR'!$A$5:$O$150,15,FALSE),0)</f>
        <v>0</v>
      </c>
      <c r="T8" s="218">
        <f>_xlfn.IFNA(VLOOKUP(CONCATENATE($T$4,$B8,$C8),'11DRY'!$A$5:$P$150,15,FALSE),0)</f>
        <v>1</v>
      </c>
      <c r="U8" s="218">
        <f>_xlfn.IFNA(VLOOKUP(CONCATENATE($U$4,$B8,$C8),'12SC'!$A$5:$Q$125,15,FALSE),0)</f>
        <v>0</v>
      </c>
      <c r="V8" s="225"/>
    </row>
    <row r="9" spans="1:22" s="30" customFormat="1" x14ac:dyDescent="0.2">
      <c r="A9" s="296"/>
      <c r="B9" s="220" t="s">
        <v>212</v>
      </c>
      <c r="C9" s="220" t="s">
        <v>213</v>
      </c>
      <c r="D9" s="220" t="s">
        <v>1418</v>
      </c>
      <c r="E9" s="221">
        <v>43957</v>
      </c>
      <c r="F9" s="222">
        <v>13</v>
      </c>
      <c r="G9" s="223">
        <f>COUNTIF(J9:X9,"&gt;0")</f>
        <v>4</v>
      </c>
      <c r="H9" s="215">
        <f>SUM(J9:W9)</f>
        <v>5</v>
      </c>
      <c r="I9" s="224">
        <f>RANK(H9,$H$6:$H$10)</f>
        <v>4</v>
      </c>
      <c r="J9" s="217">
        <f>_xlfn.IFNA(VLOOKUP(CONCATENATE($J$4,$B9,$C9),'1KR'!$A$5:$K$150,11,FALSE),0)</f>
        <v>0</v>
      </c>
      <c r="K9" s="217">
        <f>_xlfn.IFNA(VLOOKUP(CONCATENATE($K$4,$B9,$C9),'2Mur'!$A$5:$O$150,15,FALSE),0)</f>
        <v>0</v>
      </c>
      <c r="L9" s="218">
        <f>_xlfn.IFNA(VLOOKUP(CONCATENATE($L$4,$B9,$C9),'3GID'!$A$5:$O$150,15,FALSE),0)</f>
        <v>1</v>
      </c>
      <c r="M9" s="218">
        <f>_xlfn.IFNA(VLOOKUP(CONCATENATE($M$4,$B9,$C9),'4GID'!$A$5:$O$150,15,FALSE),0)</f>
        <v>0</v>
      </c>
      <c r="N9" s="218">
        <f>_xlfn.IFNA(VLOOKUP(CONCATENATE($N$4,$B9,$C9),'5ESP'!$A$5:$O$150,15,FALSE),0)</f>
        <v>0</v>
      </c>
      <c r="O9" s="218">
        <f>_xlfn.IFNA(VLOOKUP(CONCATENATE($M$4,$B9,$C9),'6WAL'!$A$5:$O$150,15,FALSE),0)</f>
        <v>0</v>
      </c>
      <c r="P9" s="218">
        <f>_xlfn.IFNA(VLOOKUP(CONCATENATE($P$4,$B9,$C9),'7ALB'!$A$5:$O$150,15,FALSE),0)</f>
        <v>2</v>
      </c>
      <c r="Q9" s="218">
        <f>_xlfn.IFNA(VLOOKUP(CONCATENATE($Q$4,$B9,$C9),'8BAL'!$A$5:$O$150,15,FALSE),0)</f>
        <v>0</v>
      </c>
      <c r="R9" s="218">
        <f>_xlfn.IFNA(VLOOKUP(CONCATENATE($R$4,$B9,$C9),'9NZ'!$A$5:$O$150,15,FALSE),0)</f>
        <v>0</v>
      </c>
      <c r="S9" s="218">
        <f>_xlfn.IFNA(VLOOKUP(CONCATENATE($S$4,$B9,$C9),'10SR'!$A$5:$O$150,15,FALSE),0)</f>
        <v>1</v>
      </c>
      <c r="T9" s="218">
        <f>_xlfn.IFNA(VLOOKUP(CONCATENATE($T$4,$B9,$C9),'11DRY'!$A$5:$P$150,15,FALSE),0)</f>
        <v>1</v>
      </c>
      <c r="U9" s="218">
        <f>_xlfn.IFNA(VLOOKUP(CONCATENATE($U$4,$B9,$C9),'12SC'!$A$5:$Q$125,15,FALSE),0)</f>
        <v>0</v>
      </c>
      <c r="V9" s="225"/>
    </row>
    <row r="10" spans="1:22" s="30" customFormat="1" x14ac:dyDescent="0.2">
      <c r="A10" s="296"/>
      <c r="B10" s="220" t="s">
        <v>203</v>
      </c>
      <c r="C10" s="220" t="s">
        <v>204</v>
      </c>
      <c r="D10" s="220" t="s">
        <v>1410</v>
      </c>
      <c r="E10" s="221">
        <v>43899</v>
      </c>
      <c r="F10" s="222">
        <v>13</v>
      </c>
      <c r="G10" s="223">
        <f>COUNTIF(J10:X10,"&gt;0")</f>
        <v>2</v>
      </c>
      <c r="H10" s="215">
        <f>SUM(J10:W10)</f>
        <v>2</v>
      </c>
      <c r="I10" s="224">
        <f>RANK(H10,$H$6:$H$10)</f>
        <v>5</v>
      </c>
      <c r="J10" s="217">
        <f>_xlfn.IFNA(VLOOKUP(CONCATENATE($J$4,$B10,$C10),'1KR'!$A$5:$K$150,11,FALSE),0)</f>
        <v>0</v>
      </c>
      <c r="K10" s="217">
        <f>_xlfn.IFNA(VLOOKUP(CONCATENATE($K$4,$B10,$C10),'2Mur'!$A$5:$O$150,15,FALSE),0)</f>
        <v>0</v>
      </c>
      <c r="L10" s="218">
        <f>_xlfn.IFNA(VLOOKUP(CONCATENATE($L$4,$B10,$C10),'3GID'!$A$5:$O$150,15,FALSE),0)</f>
        <v>0</v>
      </c>
      <c r="M10" s="218">
        <f>_xlfn.IFNA(VLOOKUP(CONCATENATE($M$4,$B10,$C10),'4GID'!$A$5:$O$150,15,FALSE),0)</f>
        <v>0</v>
      </c>
      <c r="N10" s="218">
        <f>_xlfn.IFNA(VLOOKUP(CONCATENATE($N$4,$B10,$C10),'5ESP'!$A$5:$O$150,15,FALSE),0)</f>
        <v>1</v>
      </c>
      <c r="O10" s="218">
        <f>_xlfn.IFNA(VLOOKUP(CONCATENATE($M$4,$B10,$C10),'6WAL'!$A$5:$O$150,15,FALSE),0)</f>
        <v>0</v>
      </c>
      <c r="P10" s="218">
        <f>_xlfn.IFNA(VLOOKUP(CONCATENATE($P$4,$B10,$C10),'7ALB'!$A$5:$O$150,15,FALSE),0)</f>
        <v>0</v>
      </c>
      <c r="Q10" s="218">
        <f>_xlfn.IFNA(VLOOKUP(CONCATENATE($Q$4,$B10,$C10),'8BAL'!$A$5:$O$150,15,FALSE),0)</f>
        <v>0</v>
      </c>
      <c r="R10" s="218">
        <f>_xlfn.IFNA(VLOOKUP(CONCATENATE($R$4,$B10,$C10),'9NZ'!$A$5:$O$150,15,FALSE),0)</f>
        <v>0</v>
      </c>
      <c r="S10" s="218">
        <f>_xlfn.IFNA(VLOOKUP(CONCATENATE($S$4,$B10,$C10),'10SR'!$A$5:$O$150,15,FALSE),0)</f>
        <v>0</v>
      </c>
      <c r="T10" s="218">
        <f>_xlfn.IFNA(VLOOKUP(CONCATENATE($T$4,$B10,$C10),'11DRY'!$A$5:$P$150,15,FALSE),0)</f>
        <v>1</v>
      </c>
      <c r="U10" s="218">
        <f>_xlfn.IFNA(VLOOKUP(CONCATENATE($U$4,$B10,$C10),'12SC'!$A$5:$Q$125,15,FALSE),0)</f>
        <v>0</v>
      </c>
      <c r="V10" s="225"/>
    </row>
    <row r="11" spans="1:22" x14ac:dyDescent="0.2">
      <c r="A11" s="296"/>
      <c r="B11" s="188"/>
      <c r="C11" s="188"/>
      <c r="D11" s="188"/>
      <c r="E11" s="189"/>
      <c r="F11" s="193"/>
      <c r="G11" s="191"/>
      <c r="H11" s="192"/>
      <c r="I11" s="193"/>
      <c r="J11" s="194"/>
      <c r="K11" s="194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45"/>
    </row>
    <row r="12" spans="1:22" x14ac:dyDescent="0.2">
      <c r="A12" s="296"/>
      <c r="B12" s="47" t="s">
        <v>100</v>
      </c>
      <c r="C12" s="47" t="s">
        <v>182</v>
      </c>
      <c r="D12" s="47" t="s">
        <v>1406</v>
      </c>
      <c r="E12" s="48">
        <v>43840</v>
      </c>
      <c r="F12" s="96">
        <v>13</v>
      </c>
      <c r="G12" s="93">
        <f t="shared" ref="G12:G42" si="0">COUNTIF(J12:X12,"&gt;0")</f>
        <v>1</v>
      </c>
      <c r="H12" s="25">
        <f t="shared" ref="H12:H38" si="1">SUM(J12:W12)</f>
        <v>7</v>
      </c>
      <c r="I12" s="94"/>
      <c r="J12" s="63">
        <f>_xlfn.IFNA(VLOOKUP(CONCATENATE($J$4,$B12,$C12),'1KR'!$A$5:$K$150,11,FALSE),0)</f>
        <v>0</v>
      </c>
      <c r="K12" s="63">
        <f>_xlfn.IFNA(VLOOKUP(CONCATENATE($K$4,$B12,$C12),'2Mur'!$A$5:$O$150,15,FALSE),0)</f>
        <v>0</v>
      </c>
      <c r="L12" s="80">
        <f>_xlfn.IFNA(VLOOKUP(CONCATENATE($L$4,$B12,$C12),'3GID'!$A$5:$O$150,15,FALSE),0)</f>
        <v>0</v>
      </c>
      <c r="M12" s="80">
        <f>_xlfn.IFNA(VLOOKUP(CONCATENATE($M$4,$B12,$C12),'4GID'!$A$5:$O$150,15,FALSE),0)</f>
        <v>0</v>
      </c>
      <c r="N12" s="80">
        <f>_xlfn.IFNA(VLOOKUP(CONCATENATE($N$4,$B12,$C12),'5ESP'!$A$5:$O$150,15,FALSE),0)</f>
        <v>0</v>
      </c>
      <c r="O12" s="80">
        <f>_xlfn.IFNA(VLOOKUP(CONCATENATE($M$4,$B12,$C12),'6WAL'!$A$5:$O$150,15,FALSE),0)</f>
        <v>0</v>
      </c>
      <c r="P12" s="80">
        <f>_xlfn.IFNA(VLOOKUP(CONCATENATE($P$4,$B12,$C12),'7ALB'!$A$5:$O$150,15,FALSE),0)</f>
        <v>0</v>
      </c>
      <c r="Q12" s="80">
        <f>_xlfn.IFNA(VLOOKUP(CONCATENATE($Q$4,$B12,$C12),'8BAL'!$A$5:$O$150,15,FALSE),0)</f>
        <v>0</v>
      </c>
      <c r="R12" s="80">
        <f>_xlfn.IFNA(VLOOKUP(CONCATENATE($R$4,$B12,$C12),'9NZ'!$A$5:$O$150,15,FALSE),0)</f>
        <v>0</v>
      </c>
      <c r="S12" s="80">
        <f>_xlfn.IFNA(VLOOKUP(CONCATENATE($S$4,$B12,$C12),'10SR'!$A$5:$O$150,15,FALSE),0)</f>
        <v>0</v>
      </c>
      <c r="T12" s="80">
        <f>_xlfn.IFNA(VLOOKUP(CONCATENATE($T$4,$B12,$C12),'11DRY'!$A$5:$P$150,15,FALSE),0)</f>
        <v>7</v>
      </c>
      <c r="U12" s="80">
        <f>_xlfn.IFNA(VLOOKUP(CONCATENATE($U$4,$B12,$C12),'12SC'!$A$5:$Q$125,15,FALSE),0)</f>
        <v>0</v>
      </c>
      <c r="V12" s="45"/>
    </row>
    <row r="13" spans="1:22" x14ac:dyDescent="0.2">
      <c r="A13" s="296"/>
      <c r="B13" s="47" t="s">
        <v>161</v>
      </c>
      <c r="C13" s="47" t="s">
        <v>162</v>
      </c>
      <c r="D13" s="47" t="s">
        <v>1502</v>
      </c>
      <c r="E13" s="48">
        <v>43833</v>
      </c>
      <c r="F13" s="96">
        <v>16</v>
      </c>
      <c r="G13" s="93">
        <f t="shared" si="0"/>
        <v>1</v>
      </c>
      <c r="H13" s="25">
        <f t="shared" si="1"/>
        <v>6</v>
      </c>
      <c r="I13" s="94"/>
      <c r="J13" s="63">
        <f>_xlfn.IFNA(VLOOKUP(CONCATENATE($J$4,$B13,$C13),'1KR'!$A$5:$K$150,11,FALSE),0)</f>
        <v>0</v>
      </c>
      <c r="K13" s="63">
        <f>_xlfn.IFNA(VLOOKUP(CONCATENATE($K$4,$B13,$C13),'2Mur'!$A$5:$O$150,15,FALSE),0)</f>
        <v>6</v>
      </c>
      <c r="L13" s="80">
        <f>_xlfn.IFNA(VLOOKUP(CONCATENATE($L$4,$B13,$C13),'3GID'!$A$5:$O$150,15,FALSE),0)</f>
        <v>0</v>
      </c>
      <c r="M13" s="80">
        <f>_xlfn.IFNA(VLOOKUP(CONCATENATE($M$4,$B13,$C13),'4GID'!$A$5:$O$150,15,FALSE),0)</f>
        <v>0</v>
      </c>
      <c r="N13" s="80">
        <f>_xlfn.IFNA(VLOOKUP(CONCATENATE($N$4,$B13,$C13),'5ESP'!$A$5:$O$150,15,FALSE),0)</f>
        <v>0</v>
      </c>
      <c r="O13" s="80">
        <f>_xlfn.IFNA(VLOOKUP(CONCATENATE($M$4,$B13,$C13),'6WAL'!$A$5:$O$150,15,FALSE),0)</f>
        <v>0</v>
      </c>
      <c r="P13" s="80">
        <f>_xlfn.IFNA(VLOOKUP(CONCATENATE($P$4,$B13,$C13),'7ALB'!$A$5:$O$150,15,FALSE),0)</f>
        <v>0</v>
      </c>
      <c r="Q13" s="80">
        <f>_xlfn.IFNA(VLOOKUP(CONCATENATE($Q$4,$B13,$C13),'8BAL'!$A$5:$O$150,15,FALSE),0)</f>
        <v>0</v>
      </c>
      <c r="R13" s="80">
        <f>_xlfn.IFNA(VLOOKUP(CONCATENATE($R$4,$B13,$C13),'9NZ'!$A$5:$O$150,15,FALSE),0)</f>
        <v>0</v>
      </c>
      <c r="S13" s="80">
        <f>_xlfn.IFNA(VLOOKUP(CONCATENATE($S$4,$B13,$C13),'10SR'!$A$5:$O$150,15,FALSE),0)</f>
        <v>0</v>
      </c>
      <c r="T13" s="80">
        <f>_xlfn.IFNA(VLOOKUP(CONCATENATE($T$4,$B13,$C13),'11DRY'!$A$5:$P$150,15,FALSE),0)</f>
        <v>0</v>
      </c>
      <c r="U13" s="80">
        <f>_xlfn.IFNA(VLOOKUP(CONCATENATE($U$4,$B13,$C13),'12SC'!$A$5:$Q$125,15,FALSE),0)</f>
        <v>0</v>
      </c>
      <c r="V13" s="45"/>
    </row>
    <row r="14" spans="1:22" x14ac:dyDescent="0.2">
      <c r="A14" s="296"/>
      <c r="B14" s="47" t="s">
        <v>121</v>
      </c>
      <c r="C14" s="47" t="s">
        <v>163</v>
      </c>
      <c r="D14" s="47" t="s">
        <v>1500</v>
      </c>
      <c r="E14" s="48">
        <v>43817</v>
      </c>
      <c r="F14" s="96">
        <v>12</v>
      </c>
      <c r="G14" s="93">
        <f t="shared" si="0"/>
        <v>1</v>
      </c>
      <c r="H14" s="25">
        <f t="shared" si="1"/>
        <v>6</v>
      </c>
      <c r="I14" s="94"/>
      <c r="J14" s="63">
        <f>_xlfn.IFNA(VLOOKUP(CONCATENATE($J$4,$B14,$C14),'1KR'!$A$5:$K$150,11,FALSE),0)</f>
        <v>6</v>
      </c>
      <c r="K14" s="63">
        <f>_xlfn.IFNA(VLOOKUP(CONCATENATE($K$4,$B14,$C14),'2Mur'!$A$5:$O$150,15,FALSE),0)</f>
        <v>0</v>
      </c>
      <c r="L14" s="80">
        <f>_xlfn.IFNA(VLOOKUP(CONCATENATE($L$4,$B14,$C14),'3GID'!$A$5:$O$150,15,FALSE),0)</f>
        <v>0</v>
      </c>
      <c r="M14" s="80">
        <f>_xlfn.IFNA(VLOOKUP(CONCATENATE($M$4,$B14,$C14),'4GID'!$A$5:$O$150,15,FALSE),0)</f>
        <v>0</v>
      </c>
      <c r="N14" s="80">
        <f>_xlfn.IFNA(VLOOKUP(CONCATENATE($N$4,$B14,$C14),'5ESP'!$A$5:$O$150,15,FALSE),0)</f>
        <v>0</v>
      </c>
      <c r="O14" s="80">
        <f>_xlfn.IFNA(VLOOKUP(CONCATENATE($M$4,$B14,$C14),'6WAL'!$A$5:$O$150,15,FALSE),0)</f>
        <v>0</v>
      </c>
      <c r="P14" s="80">
        <f>_xlfn.IFNA(VLOOKUP(CONCATENATE($P$4,$B14,$C14),'7ALB'!$A$5:$O$150,15,FALSE),0)</f>
        <v>0</v>
      </c>
      <c r="Q14" s="80">
        <f>_xlfn.IFNA(VLOOKUP(CONCATENATE($Q$4,$B14,$C14),'8BAL'!$A$5:$O$150,15,FALSE),0)</f>
        <v>0</v>
      </c>
      <c r="R14" s="80">
        <f>_xlfn.IFNA(VLOOKUP(CONCATENATE($R$4,$B14,$C14),'9NZ'!$A$5:$O$150,15,FALSE),0)</f>
        <v>0</v>
      </c>
      <c r="S14" s="80">
        <f>_xlfn.IFNA(VLOOKUP(CONCATENATE($S$4,$B14,$C14),'10SR'!$A$5:$O$150,15,FALSE),0)</f>
        <v>0</v>
      </c>
      <c r="T14" s="80">
        <f>_xlfn.IFNA(VLOOKUP(CONCATENATE($T$4,$B14,$C14),'11DRY'!$A$5:$P$150,15,FALSE),0)</f>
        <v>0</v>
      </c>
      <c r="U14" s="80">
        <f>_xlfn.IFNA(VLOOKUP(CONCATENATE($U$4,$B14,$C14),'12SC'!$A$5:$Q$125,15,FALSE),0)</f>
        <v>0</v>
      </c>
      <c r="V14" s="45"/>
    </row>
    <row r="15" spans="1:22" x14ac:dyDescent="0.2">
      <c r="A15" s="296"/>
      <c r="B15" s="47" t="s">
        <v>185</v>
      </c>
      <c r="C15" s="47" t="s">
        <v>186</v>
      </c>
      <c r="D15" s="47" t="s">
        <v>1399</v>
      </c>
      <c r="E15" s="48">
        <v>43858</v>
      </c>
      <c r="F15" s="96">
        <v>12</v>
      </c>
      <c r="G15" s="93">
        <f t="shared" si="0"/>
        <v>1</v>
      </c>
      <c r="H15" s="25">
        <f t="shared" si="1"/>
        <v>2</v>
      </c>
      <c r="I15" s="94"/>
      <c r="J15" s="63">
        <f>_xlfn.IFNA(VLOOKUP(CONCATENATE($J$4,$B15,$C15),'1KR'!$A$5:$K$150,11,FALSE),0)</f>
        <v>0</v>
      </c>
      <c r="K15" s="63">
        <f>_xlfn.IFNA(VLOOKUP(CONCATENATE($K$4,$B15,$C15),'2Mur'!$A$5:$O$150,15,FALSE),0)</f>
        <v>0</v>
      </c>
      <c r="L15" s="80">
        <f>_xlfn.IFNA(VLOOKUP(CONCATENATE($L$4,$B15,$C15),'3GID'!$A$5:$O$150,15,FALSE),0)</f>
        <v>0</v>
      </c>
      <c r="M15" s="80">
        <f>_xlfn.IFNA(VLOOKUP(CONCATENATE($M$4,$B15,$C15),'4GID'!$A$5:$O$150,15,FALSE),0)</f>
        <v>0</v>
      </c>
      <c r="N15" s="80">
        <f>_xlfn.IFNA(VLOOKUP(CONCATENATE($N$4,$B15,$C15),'5ESP'!$A$5:$O$150,15,FALSE),0)</f>
        <v>0</v>
      </c>
      <c r="O15" s="80">
        <f>_xlfn.IFNA(VLOOKUP(CONCATENATE($M$4,$B15,$C15),'6WAL'!$A$5:$O$150,15,FALSE),0)</f>
        <v>0</v>
      </c>
      <c r="P15" s="80">
        <f>_xlfn.IFNA(VLOOKUP(CONCATENATE($P$4,$B15,$C15),'7ALB'!$A$5:$O$150,15,FALSE),0)</f>
        <v>0</v>
      </c>
      <c r="Q15" s="80">
        <f>_xlfn.IFNA(VLOOKUP(CONCATENATE($Q$4,$B15,$C15),'8BAL'!$A$5:$O$150,15,FALSE),0)</f>
        <v>0</v>
      </c>
      <c r="R15" s="80">
        <f>_xlfn.IFNA(VLOOKUP(CONCATENATE($R$4,$B15,$C15),'9NZ'!$A$5:$O$150,15,FALSE),0)</f>
        <v>0</v>
      </c>
      <c r="S15" s="80">
        <f>_xlfn.IFNA(VLOOKUP(CONCATENATE($S$4,$B15,$C15),'10SR'!$A$5:$O$150,15,FALSE),0)</f>
        <v>0</v>
      </c>
      <c r="T15" s="80">
        <f>_xlfn.IFNA(VLOOKUP(CONCATENATE($T$4,$B15,$C15),'11DRY'!$A$5:$P$150,15,FALSE),0)</f>
        <v>0</v>
      </c>
      <c r="U15" s="80">
        <f>_xlfn.IFNA(VLOOKUP(CONCATENATE($U$4,$B15,$C15),'12SC'!$A$5:$Q$125,15,FALSE),0)</f>
        <v>2</v>
      </c>
      <c r="V15" s="45"/>
    </row>
    <row r="16" spans="1:22" x14ac:dyDescent="0.2">
      <c r="A16" s="296"/>
      <c r="B16" s="47" t="s">
        <v>164</v>
      </c>
      <c r="C16" s="47" t="s">
        <v>165</v>
      </c>
      <c r="D16" s="47" t="s">
        <v>1417</v>
      </c>
      <c r="E16" s="48">
        <v>43853</v>
      </c>
      <c r="F16" s="96">
        <v>16</v>
      </c>
      <c r="G16" s="93">
        <f t="shared" si="0"/>
        <v>1</v>
      </c>
      <c r="H16" s="25">
        <f t="shared" si="1"/>
        <v>1</v>
      </c>
      <c r="I16" s="94"/>
      <c r="J16" s="63">
        <f>_xlfn.IFNA(VLOOKUP(CONCATENATE($J$4,$B16,$C16),'1KR'!$A$5:$K$150,11,FALSE),0)</f>
        <v>0</v>
      </c>
      <c r="K16" s="63">
        <f>_xlfn.IFNA(VLOOKUP(CONCATENATE($K$4,$B16,$C16),'2Mur'!$A$5:$O$150,15,FALSE),0)</f>
        <v>1</v>
      </c>
      <c r="L16" s="80">
        <f>_xlfn.IFNA(VLOOKUP(CONCATENATE($L$4,$B16,$C16),'3GID'!$A$5:$O$150,15,FALSE),0)</f>
        <v>0</v>
      </c>
      <c r="M16" s="80">
        <f>_xlfn.IFNA(VLOOKUP(CONCATENATE($M$4,$B16,$C16),'4GID'!$A$5:$O$150,15,FALSE),0)</f>
        <v>0</v>
      </c>
      <c r="N16" s="80">
        <f>_xlfn.IFNA(VLOOKUP(CONCATENATE($N$4,$B16,$C16),'5ESP'!$A$5:$O$150,15,FALSE),0)</f>
        <v>0</v>
      </c>
      <c r="O16" s="80">
        <f>_xlfn.IFNA(VLOOKUP(CONCATENATE($M$4,$B16,$C16),'6WAL'!$A$5:$O$150,15,FALSE),0)</f>
        <v>0</v>
      </c>
      <c r="P16" s="80">
        <f>_xlfn.IFNA(VLOOKUP(CONCATENATE($P$4,$B16,$C16),'7ALB'!$A$5:$O$150,15,FALSE),0)</f>
        <v>0</v>
      </c>
      <c r="Q16" s="80">
        <f>_xlfn.IFNA(VLOOKUP(CONCATENATE($Q$4,$B16,$C16),'8BAL'!$A$5:$O$150,15,FALSE),0)</f>
        <v>0</v>
      </c>
      <c r="R16" s="80">
        <f>_xlfn.IFNA(VLOOKUP(CONCATENATE($R$4,$B16,$C16),'9NZ'!$A$5:$O$150,15,FALSE),0)</f>
        <v>0</v>
      </c>
      <c r="S16" s="80">
        <f>_xlfn.IFNA(VLOOKUP(CONCATENATE($S$4,$B16,$C16),'10SR'!$A$5:$O$150,15,FALSE),0)</f>
        <v>0</v>
      </c>
      <c r="T16" s="80">
        <f>_xlfn.IFNA(VLOOKUP(CONCATENATE($T$4,$B16,$C16),'11DRY'!$A$5:$P$150,15,FALSE),0)</f>
        <v>0</v>
      </c>
      <c r="U16" s="80">
        <f>_xlfn.IFNA(VLOOKUP(CONCATENATE($U$4,$B16,$C16),'12SC'!$A$5:$Q$125,15,FALSE),0)</f>
        <v>0</v>
      </c>
      <c r="V16" s="45"/>
    </row>
    <row r="17" spans="1:23" x14ac:dyDescent="0.2">
      <c r="A17" s="296"/>
      <c r="B17" s="47" t="s">
        <v>106</v>
      </c>
      <c r="C17" s="47" t="s">
        <v>166</v>
      </c>
      <c r="D17" s="47" t="s">
        <v>1400</v>
      </c>
      <c r="E17" s="48">
        <v>43874</v>
      </c>
      <c r="F17" s="96">
        <v>13</v>
      </c>
      <c r="G17" s="93">
        <f t="shared" si="0"/>
        <v>1</v>
      </c>
      <c r="H17" s="25">
        <f t="shared" si="1"/>
        <v>1</v>
      </c>
      <c r="I17" s="94"/>
      <c r="J17" s="63">
        <f>_xlfn.IFNA(VLOOKUP(CONCATENATE($J$4,$B17,$C17),'1KR'!$A$5:$K$150,11,FALSE),0)</f>
        <v>0</v>
      </c>
      <c r="K17" s="63">
        <f>_xlfn.IFNA(VLOOKUP(CONCATENATE($K$4,$B17,$C17),'2Mur'!$A$5:$O$150,15,FALSE),0)</f>
        <v>1</v>
      </c>
      <c r="L17" s="80">
        <f>_xlfn.IFNA(VLOOKUP(CONCATENATE($L$4,$B17,$C17),'3GID'!$A$5:$O$150,15,FALSE),0)</f>
        <v>0</v>
      </c>
      <c r="M17" s="80">
        <f>_xlfn.IFNA(VLOOKUP(CONCATENATE($M$4,$B17,$C17),'4GID'!$A$5:$O$150,15,FALSE),0)</f>
        <v>0</v>
      </c>
      <c r="N17" s="80">
        <f>_xlfn.IFNA(VLOOKUP(CONCATENATE($N$4,$B17,$C17),'5ESP'!$A$5:$O$150,15,FALSE),0)</f>
        <v>0</v>
      </c>
      <c r="O17" s="80">
        <f>_xlfn.IFNA(VLOOKUP(CONCATENATE($M$4,$B17,$C17),'6WAL'!$A$5:$O$150,15,FALSE),0)</f>
        <v>0</v>
      </c>
      <c r="P17" s="80">
        <f>_xlfn.IFNA(VLOOKUP(CONCATENATE($P$4,$B17,$C17),'7ALB'!$A$5:$O$150,15,FALSE),0)</f>
        <v>0</v>
      </c>
      <c r="Q17" s="80">
        <f>_xlfn.IFNA(VLOOKUP(CONCATENATE($Q$4,$B17,$C17),'8BAL'!$A$5:$O$150,15,FALSE),0)</f>
        <v>0</v>
      </c>
      <c r="R17" s="80">
        <f>_xlfn.IFNA(VLOOKUP(CONCATENATE($R$4,$B17,$C17),'9NZ'!$A$5:$O$150,15,FALSE),0)</f>
        <v>0</v>
      </c>
      <c r="S17" s="80">
        <f>_xlfn.IFNA(VLOOKUP(CONCATENATE($S$4,$B17,$C17),'10SR'!$A$5:$O$150,15,FALSE),0)</f>
        <v>0</v>
      </c>
      <c r="T17" s="80">
        <f>_xlfn.IFNA(VLOOKUP(CONCATENATE($T$4,$B17,$C17),'11DRY'!$A$5:$P$150,15,FALSE),0)</f>
        <v>0</v>
      </c>
      <c r="U17" s="80">
        <f>_xlfn.IFNA(VLOOKUP(CONCATENATE($U$4,$B17,$C17),'12SC'!$A$5:$Q$125,15,FALSE),0)</f>
        <v>0</v>
      </c>
      <c r="V17" s="45"/>
    </row>
    <row r="18" spans="1:23" x14ac:dyDescent="0.2">
      <c r="A18" s="296"/>
      <c r="B18" s="47" t="s">
        <v>169</v>
      </c>
      <c r="C18" s="47" t="s">
        <v>170</v>
      </c>
      <c r="D18" s="47" t="s">
        <v>1508</v>
      </c>
      <c r="E18" s="48">
        <v>43885</v>
      </c>
      <c r="F18" s="96">
        <v>13</v>
      </c>
      <c r="G18" s="93">
        <f t="shared" si="0"/>
        <v>1</v>
      </c>
      <c r="H18" s="25">
        <f t="shared" si="1"/>
        <v>1</v>
      </c>
      <c r="I18" s="94"/>
      <c r="J18" s="63">
        <f>_xlfn.IFNA(VLOOKUP(CONCATENATE($J$4,$B18,$C18),'1KR'!$A$5:$K$150,11,FALSE),0)</f>
        <v>0</v>
      </c>
      <c r="K18" s="63">
        <f>_xlfn.IFNA(VLOOKUP(CONCATENATE($K$4,$B18,$C18),'2Mur'!$A$5:$O$150,15,FALSE),0)</f>
        <v>0</v>
      </c>
      <c r="L18" s="80">
        <f>_xlfn.IFNA(VLOOKUP(CONCATENATE($L$4,$B18,$C18),'3GID'!$A$5:$O$150,15,FALSE),0)</f>
        <v>0</v>
      </c>
      <c r="M18" s="80">
        <f>_xlfn.IFNA(VLOOKUP(CONCATENATE($M$4,$B18,$C18),'4GID'!$A$5:$O$150,15,FALSE),0)</f>
        <v>0</v>
      </c>
      <c r="N18" s="80">
        <f>_xlfn.IFNA(VLOOKUP(CONCATENATE($N$4,$B18,$C18),'5ESP'!$A$5:$O$150,15,FALSE),0)</f>
        <v>0</v>
      </c>
      <c r="O18" s="80">
        <f>_xlfn.IFNA(VLOOKUP(CONCATENATE($M$4,$B18,$C18),'6WAL'!$A$5:$O$150,15,FALSE),0)</f>
        <v>0</v>
      </c>
      <c r="P18" s="80">
        <f>_xlfn.IFNA(VLOOKUP(CONCATENATE($P$4,$B18,$C18),'7ALB'!$A$5:$O$150,15,FALSE),0)</f>
        <v>0</v>
      </c>
      <c r="Q18" s="80">
        <f>_xlfn.IFNA(VLOOKUP(CONCATENATE($Q$4,$B18,$C18),'8BAL'!$A$5:$O$150,15,FALSE),0)</f>
        <v>0</v>
      </c>
      <c r="R18" s="80">
        <f>_xlfn.IFNA(VLOOKUP(CONCATENATE($R$4,$B18,$C18),'9NZ'!$A$5:$O$150,15,FALSE),0)</f>
        <v>0</v>
      </c>
      <c r="S18" s="80">
        <f>_xlfn.IFNA(VLOOKUP(CONCATENATE($S$4,$B18,$C18),'10SR'!$A$5:$O$150,15,FALSE),0)</f>
        <v>0</v>
      </c>
      <c r="T18" s="80">
        <f>_xlfn.IFNA(VLOOKUP(CONCATENATE($T$4,$B18,$C18),'11DRY'!$A$5:$P$150,15,FALSE),0)</f>
        <v>0</v>
      </c>
      <c r="U18" s="80">
        <f>_xlfn.IFNA(VLOOKUP(CONCATENATE($U$4,$B18,$C18),'12SC'!$A$5:$Q$125,15,FALSE),0)</f>
        <v>1</v>
      </c>
      <c r="V18" s="45"/>
    </row>
    <row r="19" spans="1:23" x14ac:dyDescent="0.2">
      <c r="A19" s="296"/>
      <c r="B19" s="47" t="s">
        <v>167</v>
      </c>
      <c r="C19" s="47" t="s">
        <v>168</v>
      </c>
      <c r="D19" s="47" t="s">
        <v>1421</v>
      </c>
      <c r="E19" s="48">
        <v>43859</v>
      </c>
      <c r="F19" s="96">
        <v>12</v>
      </c>
      <c r="G19" s="93">
        <f t="shared" si="0"/>
        <v>0</v>
      </c>
      <c r="H19" s="25">
        <f t="shared" si="1"/>
        <v>0</v>
      </c>
      <c r="I19" s="94"/>
      <c r="J19" s="63">
        <f>_xlfn.IFNA(VLOOKUP(CONCATENATE($J$4,$B19,$C19),'1KR'!$A$5:$K$150,11,FALSE),0)</f>
        <v>0</v>
      </c>
      <c r="K19" s="63">
        <f>_xlfn.IFNA(VLOOKUP(CONCATENATE($K$4,$B19,$C19),'2Mur'!$A$5:$O$150,15,FALSE),0)</f>
        <v>0</v>
      </c>
      <c r="L19" s="80">
        <f>_xlfn.IFNA(VLOOKUP(CONCATENATE($L$4,$B19,$C19),'3GID'!$A$5:$O$150,15,FALSE),0)</f>
        <v>0</v>
      </c>
      <c r="M19" s="80">
        <f>_xlfn.IFNA(VLOOKUP(CONCATENATE($M$4,$B19,$C19),'4GID'!$A$5:$O$150,15,FALSE),0)</f>
        <v>0</v>
      </c>
      <c r="N19" s="80">
        <f>_xlfn.IFNA(VLOOKUP(CONCATENATE($N$4,$B19,$C19),'5ESP'!$A$5:$O$150,15,FALSE),0)</f>
        <v>0</v>
      </c>
      <c r="O19" s="80">
        <f>_xlfn.IFNA(VLOOKUP(CONCATENATE($M$4,$B19,$C19),'6WAL'!$A$5:$O$150,15,FALSE),0)</f>
        <v>0</v>
      </c>
      <c r="P19" s="80">
        <f>_xlfn.IFNA(VLOOKUP(CONCATENATE($P$4,$B19,$C19),'7ALB'!$A$5:$O$150,15,FALSE),0)</f>
        <v>0</v>
      </c>
      <c r="Q19" s="80">
        <f>_xlfn.IFNA(VLOOKUP(CONCATENATE($Q$4,$B19,$C19),'8BAL'!$A$5:$O$150,15,FALSE),0)</f>
        <v>0</v>
      </c>
      <c r="R19" s="80">
        <f>_xlfn.IFNA(VLOOKUP(CONCATENATE($R$4,$B19,$C19),'9NZ'!$A$5:$O$150,15,FALSE),0)</f>
        <v>0</v>
      </c>
      <c r="S19" s="80">
        <f>_xlfn.IFNA(VLOOKUP(CONCATENATE($S$4,$B19,$C19),'10SR'!$A$5:$O$150,15,FALSE),0)</f>
        <v>0</v>
      </c>
      <c r="T19" s="80">
        <f>_xlfn.IFNA(VLOOKUP(CONCATENATE($T$4,$B19,$C19),'11DRY'!$A$5:$P$150,15,FALSE),0)</f>
        <v>0</v>
      </c>
      <c r="U19" s="80">
        <f>_xlfn.IFNA(VLOOKUP(CONCATENATE($U$4,$B19,$C19),'12SC'!$A$5:$Q$125,15,FALSE),0)</f>
        <v>0</v>
      </c>
      <c r="V19" s="45"/>
    </row>
    <row r="20" spans="1:23" x14ac:dyDescent="0.2">
      <c r="A20" s="296"/>
      <c r="B20" s="47" t="s">
        <v>171</v>
      </c>
      <c r="C20" s="47" t="s">
        <v>172</v>
      </c>
      <c r="D20" s="47" t="s">
        <v>1399</v>
      </c>
      <c r="E20" s="48">
        <v>43885</v>
      </c>
      <c r="F20" s="96">
        <v>13</v>
      </c>
      <c r="G20" s="93">
        <f t="shared" si="0"/>
        <v>0</v>
      </c>
      <c r="H20" s="25">
        <f t="shared" si="1"/>
        <v>0</v>
      </c>
      <c r="I20" s="94"/>
      <c r="J20" s="63">
        <f>_xlfn.IFNA(VLOOKUP(CONCATENATE($J$4,$B20,$C20),'1KR'!$A$5:$K$150,11,FALSE),0)</f>
        <v>0</v>
      </c>
      <c r="K20" s="63">
        <f>_xlfn.IFNA(VLOOKUP(CONCATENATE($K$4,$B20,$C20),'2Mur'!$A$5:$O$150,15,FALSE),0)</f>
        <v>0</v>
      </c>
      <c r="L20" s="80">
        <f>_xlfn.IFNA(VLOOKUP(CONCATENATE($L$4,$B20,$C20),'3GID'!$A$5:$O$150,15,FALSE),0)</f>
        <v>0</v>
      </c>
      <c r="M20" s="80">
        <f>_xlfn.IFNA(VLOOKUP(CONCATENATE($M$4,$B20,$C20),'4GID'!$A$5:$O$150,15,FALSE),0)</f>
        <v>0</v>
      </c>
      <c r="N20" s="80">
        <f>_xlfn.IFNA(VLOOKUP(CONCATENATE($N$4,$B20,$C20),'5ESP'!$A$5:$O$150,15,FALSE),0)</f>
        <v>0</v>
      </c>
      <c r="O20" s="80">
        <f>_xlfn.IFNA(VLOOKUP(CONCATENATE($M$4,$B20,$C20),'6WAL'!$A$5:$O$150,15,FALSE),0)</f>
        <v>0</v>
      </c>
      <c r="P20" s="80">
        <f>_xlfn.IFNA(VLOOKUP(CONCATENATE($P$4,$B20,$C20),'7ALB'!$A$5:$O$150,15,FALSE),0)</f>
        <v>0</v>
      </c>
      <c r="Q20" s="80">
        <f>_xlfn.IFNA(VLOOKUP(CONCATENATE($Q$4,$B20,$C20),'8BAL'!$A$5:$O$150,15,FALSE),0)</f>
        <v>0</v>
      </c>
      <c r="R20" s="80">
        <f>_xlfn.IFNA(VLOOKUP(CONCATENATE($R$4,$B20,$C20),'9NZ'!$A$5:$O$150,15,FALSE),0)</f>
        <v>0</v>
      </c>
      <c r="S20" s="80">
        <f>_xlfn.IFNA(VLOOKUP(CONCATENATE($S$4,$B20,$C20),'10SR'!$A$5:$O$150,15,FALSE),0)</f>
        <v>0</v>
      </c>
      <c r="T20" s="80">
        <f>_xlfn.IFNA(VLOOKUP(CONCATENATE($T$4,$B20,$C20),'11DRY'!$A$5:$P$150,15,FALSE),0)</f>
        <v>0</v>
      </c>
      <c r="U20" s="80">
        <f>_xlfn.IFNA(VLOOKUP(CONCATENATE($U$4,$B20,$C20),'12SC'!$A$5:$Q$125,15,FALSE),0)</f>
        <v>0</v>
      </c>
      <c r="V20" s="45"/>
    </row>
    <row r="21" spans="1:23" x14ac:dyDescent="0.2">
      <c r="A21" s="296"/>
      <c r="B21" s="47" t="s">
        <v>173</v>
      </c>
      <c r="C21" s="47" t="s">
        <v>174</v>
      </c>
      <c r="D21" s="47" t="s">
        <v>1410</v>
      </c>
      <c r="E21" s="48">
        <v>43845</v>
      </c>
      <c r="F21" s="96">
        <v>14</v>
      </c>
      <c r="G21" s="93">
        <f t="shared" si="0"/>
        <v>0</v>
      </c>
      <c r="H21" s="25">
        <f t="shared" si="1"/>
        <v>0</v>
      </c>
      <c r="I21" s="94"/>
      <c r="J21" s="63">
        <f>_xlfn.IFNA(VLOOKUP(CONCATENATE($J$4,$B21,$C21),'1KR'!$A$5:$K$150,11,FALSE),0)</f>
        <v>0</v>
      </c>
      <c r="K21" s="63">
        <f>_xlfn.IFNA(VLOOKUP(CONCATENATE($K$4,$B21,$C21),'2Mur'!$A$5:$O$150,15,FALSE),0)</f>
        <v>0</v>
      </c>
      <c r="L21" s="80">
        <f>_xlfn.IFNA(VLOOKUP(CONCATENATE($L$4,$B21,$C21),'3GID'!$A$5:$O$150,15,FALSE),0)</f>
        <v>0</v>
      </c>
      <c r="M21" s="80">
        <f>_xlfn.IFNA(VLOOKUP(CONCATENATE($M$4,$B21,$C21),'4GID'!$A$5:$O$150,15,FALSE),0)</f>
        <v>0</v>
      </c>
      <c r="N21" s="80">
        <f>_xlfn.IFNA(VLOOKUP(CONCATENATE($N$4,$B21,$C21),'5ESP'!$A$5:$O$150,15,FALSE),0)</f>
        <v>0</v>
      </c>
      <c r="O21" s="80">
        <f>_xlfn.IFNA(VLOOKUP(CONCATENATE($M$4,$B21,$C21),'6WAL'!$A$5:$O$150,15,FALSE),0)</f>
        <v>0</v>
      </c>
      <c r="P21" s="80">
        <f>_xlfn.IFNA(VLOOKUP(CONCATENATE($P$4,$B21,$C21),'7ALB'!$A$5:$O$150,15,FALSE),0)</f>
        <v>0</v>
      </c>
      <c r="Q21" s="80">
        <f>_xlfn.IFNA(VLOOKUP(CONCATENATE($Q$4,$B21,$C21),'8BAL'!$A$5:$O$150,15,FALSE),0)</f>
        <v>0</v>
      </c>
      <c r="R21" s="80">
        <f>_xlfn.IFNA(VLOOKUP(CONCATENATE($R$4,$B21,$C21),'9NZ'!$A$5:$O$150,15,FALSE),0)</f>
        <v>0</v>
      </c>
      <c r="S21" s="80">
        <f>_xlfn.IFNA(VLOOKUP(CONCATENATE($S$4,$B21,$C21),'10SR'!$A$5:$O$150,15,FALSE),0)</f>
        <v>0</v>
      </c>
      <c r="T21" s="80">
        <f>_xlfn.IFNA(VLOOKUP(CONCATENATE($T$4,$B21,$C21),'11DRY'!$A$5:$P$150,15,FALSE),0)</f>
        <v>0</v>
      </c>
      <c r="U21" s="80">
        <f>_xlfn.IFNA(VLOOKUP(CONCATENATE($U$4,$B21,$C21),'12SC'!$A$5:$Q$125,15,FALSE),0)</f>
        <v>0</v>
      </c>
      <c r="V21" s="45"/>
    </row>
    <row r="22" spans="1:23" x14ac:dyDescent="0.2">
      <c r="A22" s="296"/>
      <c r="B22" s="47" t="s">
        <v>173</v>
      </c>
      <c r="C22" s="47" t="s">
        <v>175</v>
      </c>
      <c r="D22" s="47" t="s">
        <v>1410</v>
      </c>
      <c r="E22" s="48">
        <v>43845</v>
      </c>
      <c r="F22" s="96">
        <v>14</v>
      </c>
      <c r="G22" s="93">
        <f t="shared" si="0"/>
        <v>0</v>
      </c>
      <c r="H22" s="25">
        <f t="shared" si="1"/>
        <v>0</v>
      </c>
      <c r="I22" s="94"/>
      <c r="J22" s="63">
        <f>_xlfn.IFNA(VLOOKUP(CONCATENATE($J$4,$B22,$C22),'1KR'!$A$5:$K$150,11,FALSE),0)</f>
        <v>0</v>
      </c>
      <c r="K22" s="63">
        <f>_xlfn.IFNA(VLOOKUP(CONCATENATE($K$4,$B22,$C22),'2Mur'!$A$5:$O$150,15,FALSE),0)</f>
        <v>0</v>
      </c>
      <c r="L22" s="80">
        <f>_xlfn.IFNA(VLOOKUP(CONCATENATE($L$4,$B22,$C22),'3GID'!$A$5:$O$150,15,FALSE),0)</f>
        <v>0</v>
      </c>
      <c r="M22" s="80">
        <f>_xlfn.IFNA(VLOOKUP(CONCATENATE($M$4,$B22,$C22),'4GID'!$A$5:$O$150,15,FALSE),0)</f>
        <v>0</v>
      </c>
      <c r="N22" s="80">
        <f>_xlfn.IFNA(VLOOKUP(CONCATENATE($N$4,$B22,$C22),'5ESP'!$A$5:$O$150,15,FALSE),0)</f>
        <v>0</v>
      </c>
      <c r="O22" s="80">
        <f>_xlfn.IFNA(VLOOKUP(CONCATENATE($M$4,$B22,$C22),'6WAL'!$A$5:$O$150,15,FALSE),0)</f>
        <v>0</v>
      </c>
      <c r="P22" s="80">
        <f>_xlfn.IFNA(VLOOKUP(CONCATENATE($P$4,$B22,$C22),'7ALB'!$A$5:$O$150,15,FALSE),0)</f>
        <v>0</v>
      </c>
      <c r="Q22" s="80">
        <f>_xlfn.IFNA(VLOOKUP(CONCATENATE($Q$4,$B22,$C22),'8BAL'!$A$5:$O$150,15,FALSE),0)</f>
        <v>0</v>
      </c>
      <c r="R22" s="80">
        <f>_xlfn.IFNA(VLOOKUP(CONCATENATE($R$4,$B22,$C22),'9NZ'!$A$5:$O$150,15,FALSE),0)</f>
        <v>0</v>
      </c>
      <c r="S22" s="80">
        <f>_xlfn.IFNA(VLOOKUP(CONCATENATE($S$4,$B22,$C22),'10SR'!$A$5:$O$150,15,FALSE),0)</f>
        <v>0</v>
      </c>
      <c r="T22" s="80">
        <f>_xlfn.IFNA(VLOOKUP(CONCATENATE($T$4,$B22,$C22),'11DRY'!$A$5:$P$150,15,FALSE),0)</f>
        <v>0</v>
      </c>
      <c r="U22" s="80">
        <f>_xlfn.IFNA(VLOOKUP(CONCATENATE($U$4,$B22,$C22),'12SC'!$A$5:$Q$125,15,FALSE),0)</f>
        <v>0</v>
      </c>
      <c r="V22" s="45"/>
    </row>
    <row r="23" spans="1:23" x14ac:dyDescent="0.2">
      <c r="A23" s="296"/>
      <c r="B23" s="47" t="s">
        <v>176</v>
      </c>
      <c r="C23" s="47" t="s">
        <v>177</v>
      </c>
      <c r="D23" s="47" t="s">
        <v>1499</v>
      </c>
      <c r="E23" s="48">
        <v>43860</v>
      </c>
      <c r="F23" s="96">
        <v>14</v>
      </c>
      <c r="G23" s="93">
        <f t="shared" si="0"/>
        <v>0</v>
      </c>
      <c r="H23" s="25">
        <f t="shared" si="1"/>
        <v>0</v>
      </c>
      <c r="I23" s="94"/>
      <c r="J23" s="63">
        <f>_xlfn.IFNA(VLOOKUP(CONCATENATE($J$4,$B23,$C23),'1KR'!$A$5:$K$150,11,FALSE),0)</f>
        <v>0</v>
      </c>
      <c r="K23" s="63">
        <f>_xlfn.IFNA(VLOOKUP(CONCATENATE($K$4,$B23,$C23),'2Mur'!$A$5:$O$150,15,FALSE),0)</f>
        <v>0</v>
      </c>
      <c r="L23" s="80">
        <f>_xlfn.IFNA(VLOOKUP(CONCATENATE($L$4,$B23,$C23),'3GID'!$A$5:$O$150,15,FALSE),0)</f>
        <v>0</v>
      </c>
      <c r="M23" s="80">
        <f>_xlfn.IFNA(VLOOKUP(CONCATENATE($M$4,$B23,$C23),'4GID'!$A$5:$O$150,15,FALSE),0)</f>
        <v>0</v>
      </c>
      <c r="N23" s="80">
        <f>_xlfn.IFNA(VLOOKUP(CONCATENATE($N$4,$B23,$C23),'5ESP'!$A$5:$O$150,15,FALSE),0)</f>
        <v>0</v>
      </c>
      <c r="O23" s="80">
        <f>_xlfn.IFNA(VLOOKUP(CONCATENATE($M$4,$B23,$C23),'6WAL'!$A$5:$O$150,15,FALSE),0)</f>
        <v>0</v>
      </c>
      <c r="P23" s="80">
        <f>_xlfn.IFNA(VLOOKUP(CONCATENATE($P$4,$B23,$C23),'7ALB'!$A$5:$O$150,15,FALSE),0)</f>
        <v>0</v>
      </c>
      <c r="Q23" s="80">
        <f>_xlfn.IFNA(VLOOKUP(CONCATENATE($Q$4,$B23,$C23),'8BAL'!$A$5:$O$150,15,FALSE),0)</f>
        <v>0</v>
      </c>
      <c r="R23" s="80">
        <f>_xlfn.IFNA(VLOOKUP(CONCATENATE($R$4,$B23,$C23),'9NZ'!$A$5:$O$150,15,FALSE),0)</f>
        <v>0</v>
      </c>
      <c r="S23" s="80">
        <f>_xlfn.IFNA(VLOOKUP(CONCATENATE($S$4,$B23,$C23),'10SR'!$A$5:$O$150,15,FALSE),0)</f>
        <v>0</v>
      </c>
      <c r="T23" s="80">
        <f>_xlfn.IFNA(VLOOKUP(CONCATENATE($T$4,$B23,$C23),'11DRY'!$A$5:$P$150,15,FALSE),0)</f>
        <v>0</v>
      </c>
      <c r="U23" s="80">
        <f>_xlfn.IFNA(VLOOKUP(CONCATENATE($U$4,$B23,$C23),'12SC'!$A$5:$Q$125,15,FALSE),0)</f>
        <v>0</v>
      </c>
      <c r="V23" s="45"/>
    </row>
    <row r="24" spans="1:23" x14ac:dyDescent="0.2">
      <c r="A24" s="296"/>
      <c r="B24" s="47" t="s">
        <v>178</v>
      </c>
      <c r="C24" s="47" t="s">
        <v>179</v>
      </c>
      <c r="D24" s="47" t="s">
        <v>298</v>
      </c>
      <c r="E24" s="48">
        <v>43849</v>
      </c>
      <c r="F24" s="96">
        <v>12</v>
      </c>
      <c r="G24" s="93">
        <f t="shared" si="0"/>
        <v>0</v>
      </c>
      <c r="H24" s="25">
        <f t="shared" si="1"/>
        <v>0</v>
      </c>
      <c r="I24" s="94"/>
      <c r="J24" s="63">
        <f>_xlfn.IFNA(VLOOKUP(CONCATENATE($J$4,$B24,$C24),'1KR'!$A$5:$K$150,11,FALSE),0)</f>
        <v>0</v>
      </c>
      <c r="K24" s="63">
        <f>_xlfn.IFNA(VLOOKUP(CONCATENATE($K$4,$B24,$C24),'2Mur'!$A$5:$O$150,15,FALSE),0)</f>
        <v>0</v>
      </c>
      <c r="L24" s="80">
        <f>_xlfn.IFNA(VLOOKUP(CONCATENATE($L$4,$B24,$C24),'3GID'!$A$5:$O$150,15,FALSE),0)</f>
        <v>0</v>
      </c>
      <c r="M24" s="80">
        <f>_xlfn.IFNA(VLOOKUP(CONCATENATE($M$4,$B24,$C24),'4GID'!$A$5:$O$150,15,FALSE),0)</f>
        <v>0</v>
      </c>
      <c r="N24" s="80">
        <f>_xlfn.IFNA(VLOOKUP(CONCATENATE($N$4,$B24,$C24),'5ESP'!$A$5:$O$150,15,FALSE),0)</f>
        <v>0</v>
      </c>
      <c r="O24" s="80">
        <f>_xlfn.IFNA(VLOOKUP(CONCATENATE($M$4,$B24,$C24),'6WAL'!$A$5:$O$150,15,FALSE),0)</f>
        <v>0</v>
      </c>
      <c r="P24" s="80">
        <f>_xlfn.IFNA(VLOOKUP(CONCATENATE($P$4,$B24,$C24),'7ALB'!$A$5:$O$150,15,FALSE),0)</f>
        <v>0</v>
      </c>
      <c r="Q24" s="80">
        <f>_xlfn.IFNA(VLOOKUP(CONCATENATE($Q$4,$B24,$C24),'8BAL'!$A$5:$O$150,15,FALSE),0)</f>
        <v>0</v>
      </c>
      <c r="R24" s="80">
        <f>_xlfn.IFNA(VLOOKUP(CONCATENATE($R$4,$B24,$C24),'9NZ'!$A$5:$O$150,15,FALSE),0)</f>
        <v>0</v>
      </c>
      <c r="S24" s="80">
        <f>_xlfn.IFNA(VLOOKUP(CONCATENATE($S$4,$B24,$C24),'10SR'!$A$5:$O$150,15,FALSE),0)</f>
        <v>0</v>
      </c>
      <c r="T24" s="80">
        <f>_xlfn.IFNA(VLOOKUP(CONCATENATE($T$4,$B24,$C24),'11DRY'!$A$5:$P$150,15,FALSE),0)</f>
        <v>0</v>
      </c>
      <c r="U24" s="80">
        <f>_xlfn.IFNA(VLOOKUP(CONCATENATE($U$4,$B24,$C24),'12SC'!$A$5:$Q$125,15,FALSE),0)</f>
        <v>0</v>
      </c>
      <c r="V24" s="45"/>
    </row>
    <row r="25" spans="1:23" x14ac:dyDescent="0.2">
      <c r="A25" s="296"/>
      <c r="B25" s="47" t="s">
        <v>180</v>
      </c>
      <c r="C25" s="47" t="s">
        <v>181</v>
      </c>
      <c r="D25" s="47" t="s">
        <v>1406</v>
      </c>
      <c r="E25" s="48">
        <v>43856</v>
      </c>
      <c r="F25" s="96">
        <v>16</v>
      </c>
      <c r="G25" s="93">
        <f t="shared" si="0"/>
        <v>0</v>
      </c>
      <c r="H25" s="25">
        <f t="shared" si="1"/>
        <v>0</v>
      </c>
      <c r="I25" s="94"/>
      <c r="J25" s="63">
        <f>_xlfn.IFNA(VLOOKUP(CONCATENATE($J$4,$B25,$C25),'1KR'!$A$5:$K$150,11,FALSE),0)</f>
        <v>0</v>
      </c>
      <c r="K25" s="63">
        <f>_xlfn.IFNA(VLOOKUP(CONCATENATE($K$4,$B25,$C25),'2Mur'!$A$5:$O$150,15,FALSE),0)</f>
        <v>0</v>
      </c>
      <c r="L25" s="80">
        <f>_xlfn.IFNA(VLOOKUP(CONCATENATE($L$4,$B25,$C25),'3GID'!$A$5:$O$150,15,FALSE),0)</f>
        <v>0</v>
      </c>
      <c r="M25" s="80">
        <f>_xlfn.IFNA(VLOOKUP(CONCATENATE($M$4,$B25,$C25),'4GID'!$A$5:$O$150,15,FALSE),0)</f>
        <v>0</v>
      </c>
      <c r="N25" s="80">
        <f>_xlfn.IFNA(VLOOKUP(CONCATENATE($N$4,$B25,$C25),'5ESP'!$A$5:$O$150,15,FALSE),0)</f>
        <v>0</v>
      </c>
      <c r="O25" s="80">
        <f>_xlfn.IFNA(VLOOKUP(CONCATENATE($M$4,$B25,$C25),'6WAL'!$A$5:$O$150,15,FALSE),0)</f>
        <v>0</v>
      </c>
      <c r="P25" s="80">
        <f>_xlfn.IFNA(VLOOKUP(CONCATENATE($P$4,$B25,$C25),'7ALB'!$A$5:$O$150,15,FALSE),0)</f>
        <v>0</v>
      </c>
      <c r="Q25" s="80">
        <f>_xlfn.IFNA(VLOOKUP(CONCATENATE($Q$4,$B25,$C25),'8BAL'!$A$5:$O$150,15,FALSE),0)</f>
        <v>0</v>
      </c>
      <c r="R25" s="80">
        <f>_xlfn.IFNA(VLOOKUP(CONCATENATE($R$4,$B25,$C25),'9NZ'!$A$5:$O$150,15,FALSE),0)</f>
        <v>0</v>
      </c>
      <c r="S25" s="80">
        <f>_xlfn.IFNA(VLOOKUP(CONCATENATE($S$4,$B25,$C25),'10SR'!$A$5:$O$150,15,FALSE),0)</f>
        <v>0</v>
      </c>
      <c r="T25" s="80">
        <f>_xlfn.IFNA(VLOOKUP(CONCATENATE($T$4,$B25,$C25),'11DRY'!$A$5:$P$150,15,FALSE),0)</f>
        <v>0</v>
      </c>
      <c r="U25" s="80">
        <f>_xlfn.IFNA(VLOOKUP(CONCATENATE($U$4,$B25,$C25),'12SC'!$A$5:$Q$125,15,FALSE),0)</f>
        <v>0</v>
      </c>
      <c r="V25" s="45"/>
    </row>
    <row r="26" spans="1:23" x14ac:dyDescent="0.2">
      <c r="A26" s="296"/>
      <c r="B26" s="47" t="s">
        <v>183</v>
      </c>
      <c r="C26" s="47" t="s">
        <v>184</v>
      </c>
      <c r="D26" s="47" t="s">
        <v>1425</v>
      </c>
      <c r="E26" s="48">
        <v>43885</v>
      </c>
      <c r="F26" s="96">
        <v>14</v>
      </c>
      <c r="G26" s="93">
        <f t="shared" si="0"/>
        <v>0</v>
      </c>
      <c r="H26" s="25">
        <f t="shared" si="1"/>
        <v>0</v>
      </c>
      <c r="I26" s="94"/>
      <c r="J26" s="63">
        <f>_xlfn.IFNA(VLOOKUP(CONCATENATE($J$4,$B26,$C26),'1KR'!$A$5:$K$150,11,FALSE),0)</f>
        <v>0</v>
      </c>
      <c r="K26" s="63">
        <f>_xlfn.IFNA(VLOOKUP(CONCATENATE($K$4,$B26,$C26),'2Mur'!$A$5:$O$150,15,FALSE),0)</f>
        <v>0</v>
      </c>
      <c r="L26" s="80">
        <f>_xlfn.IFNA(VLOOKUP(CONCATENATE($L$4,$B26,$C26),'3GID'!$A$5:$O$150,15,FALSE),0)</f>
        <v>0</v>
      </c>
      <c r="M26" s="80">
        <f>_xlfn.IFNA(VLOOKUP(CONCATENATE($M$4,$B26,$C26),'4GID'!$A$5:$O$150,15,FALSE),0)</f>
        <v>0</v>
      </c>
      <c r="N26" s="80">
        <f>_xlfn.IFNA(VLOOKUP(CONCATENATE($N$4,$B26,$C26),'5ESP'!$A$5:$O$150,15,FALSE),0)</f>
        <v>0</v>
      </c>
      <c r="O26" s="80">
        <f>_xlfn.IFNA(VLOOKUP(CONCATENATE($M$4,$B26,$C26),'6WAL'!$A$5:$O$150,15,FALSE),0)</f>
        <v>0</v>
      </c>
      <c r="P26" s="80">
        <f>_xlfn.IFNA(VLOOKUP(CONCATENATE($P$4,$B26,$C26),'7ALB'!$A$5:$O$150,15,FALSE),0)</f>
        <v>0</v>
      </c>
      <c r="Q26" s="80">
        <f>_xlfn.IFNA(VLOOKUP(CONCATENATE($Q$4,$B26,$C26),'8BAL'!$A$5:$O$150,15,FALSE),0)</f>
        <v>0</v>
      </c>
      <c r="R26" s="80">
        <f>_xlfn.IFNA(VLOOKUP(CONCATENATE($R$4,$B26,$C26),'9NZ'!$A$5:$O$150,15,FALSE),0)</f>
        <v>0</v>
      </c>
      <c r="S26" s="80">
        <f>_xlfn.IFNA(VLOOKUP(CONCATENATE($S$4,$B26,$C26),'10SR'!$A$5:$O$150,15,FALSE),0)</f>
        <v>0</v>
      </c>
      <c r="T26" s="80">
        <f>_xlfn.IFNA(VLOOKUP(CONCATENATE($T$4,$B26,$C26),'11DRY'!$A$5:$P$150,15,FALSE),0)</f>
        <v>0</v>
      </c>
      <c r="U26" s="80">
        <f>_xlfn.IFNA(VLOOKUP(CONCATENATE($U$4,$B26,$C26),'12SC'!$A$5:$Q$125,15,FALSE),0)</f>
        <v>0</v>
      </c>
      <c r="V26" s="45"/>
    </row>
    <row r="27" spans="1:23" x14ac:dyDescent="0.2">
      <c r="A27" s="296"/>
      <c r="B27" s="47" t="s">
        <v>187</v>
      </c>
      <c r="C27" s="47" t="s">
        <v>188</v>
      </c>
      <c r="D27" s="47" t="s">
        <v>1498</v>
      </c>
      <c r="E27" s="48">
        <v>43878</v>
      </c>
      <c r="F27" s="96">
        <v>16</v>
      </c>
      <c r="G27" s="93">
        <f t="shared" si="0"/>
        <v>0</v>
      </c>
      <c r="H27" s="25">
        <f t="shared" si="1"/>
        <v>0</v>
      </c>
      <c r="I27" s="94"/>
      <c r="J27" s="63">
        <f>_xlfn.IFNA(VLOOKUP(CONCATENATE($J$4,$B27,$C27),'1KR'!$A$5:$K$150,11,FALSE),0)</f>
        <v>0</v>
      </c>
      <c r="K27" s="63">
        <f>_xlfn.IFNA(VLOOKUP(CONCATENATE($K$4,$B27,$C27),'2Mur'!$A$5:$O$150,15,FALSE),0)</f>
        <v>0</v>
      </c>
      <c r="L27" s="80">
        <f>_xlfn.IFNA(VLOOKUP(CONCATENATE($L$4,$B27,$C27),'3GID'!$A$5:$O$150,15,FALSE),0)</f>
        <v>0</v>
      </c>
      <c r="M27" s="80">
        <f>_xlfn.IFNA(VLOOKUP(CONCATENATE($M$4,$B27,$C27),'4GID'!$A$5:$O$150,15,FALSE),0)</f>
        <v>0</v>
      </c>
      <c r="N27" s="80">
        <f>_xlfn.IFNA(VLOOKUP(CONCATENATE($N$4,$B27,$C27),'5ESP'!$A$5:$O$150,15,FALSE),0)</f>
        <v>0</v>
      </c>
      <c r="O27" s="80">
        <f>_xlfn.IFNA(VLOOKUP(CONCATENATE($M$4,$B27,$C27),'6WAL'!$A$5:$O$150,15,FALSE),0)</f>
        <v>0</v>
      </c>
      <c r="P27" s="80">
        <f>_xlfn.IFNA(VLOOKUP(CONCATENATE($P$4,$B27,$C27),'7ALB'!$A$5:$O$150,15,FALSE),0)</f>
        <v>0</v>
      </c>
      <c r="Q27" s="80">
        <f>_xlfn.IFNA(VLOOKUP(CONCATENATE($Q$4,$B27,$C27),'8BAL'!$A$5:$O$150,15,FALSE),0)</f>
        <v>0</v>
      </c>
      <c r="R27" s="80">
        <f>_xlfn.IFNA(VLOOKUP(CONCATENATE($R$4,$B27,$C27),'9NZ'!$A$5:$O$150,15,FALSE),0)</f>
        <v>0</v>
      </c>
      <c r="S27" s="80">
        <f>_xlfn.IFNA(VLOOKUP(CONCATENATE($S$4,$B27,$C27),'10SR'!$A$5:$O$150,15,FALSE),0)</f>
        <v>0</v>
      </c>
      <c r="T27" s="80">
        <f>_xlfn.IFNA(VLOOKUP(CONCATENATE($T$4,$B27,$C27),'11DRY'!$A$5:$P$150,15,FALSE),0)</f>
        <v>0</v>
      </c>
      <c r="U27" s="80">
        <f>_xlfn.IFNA(VLOOKUP(CONCATENATE($U$4,$B27,$C27),'12SC'!$A$5:$Q$125,15,FALSE),0)</f>
        <v>0</v>
      </c>
      <c r="V27" s="45"/>
    </row>
    <row r="28" spans="1:23" x14ac:dyDescent="0.2">
      <c r="A28" s="296"/>
      <c r="B28" s="47" t="s">
        <v>189</v>
      </c>
      <c r="C28" s="47" t="s">
        <v>1735</v>
      </c>
      <c r="D28" s="47" t="s">
        <v>1425</v>
      </c>
      <c r="E28" s="48">
        <v>43872</v>
      </c>
      <c r="F28" s="96">
        <v>14</v>
      </c>
      <c r="G28" s="93">
        <f t="shared" si="0"/>
        <v>0</v>
      </c>
      <c r="H28" s="25">
        <f t="shared" si="1"/>
        <v>0</v>
      </c>
      <c r="I28" s="94"/>
      <c r="J28" s="63">
        <f>_xlfn.IFNA(VLOOKUP(CONCATENATE($J$4,$B28,$C28),'1KR'!$A$5:$K$150,11,FALSE),0)</f>
        <v>0</v>
      </c>
      <c r="K28" s="63">
        <f>_xlfn.IFNA(VLOOKUP(CONCATENATE($K$4,$B28,$C28),'2Mur'!$A$5:$O$150,15,FALSE),0)</f>
        <v>0</v>
      </c>
      <c r="L28" s="80">
        <f>_xlfn.IFNA(VLOOKUP(CONCATENATE($L$4,$B28,$C28),'3GID'!$A$5:$O$150,15,FALSE),0)</f>
        <v>0</v>
      </c>
      <c r="M28" s="80">
        <f>_xlfn.IFNA(VLOOKUP(CONCATENATE($M$4,$B28,$C28),'4GID'!$A$5:$O$150,15,FALSE),0)</f>
        <v>0</v>
      </c>
      <c r="N28" s="80">
        <f>_xlfn.IFNA(VLOOKUP(CONCATENATE($N$4,$B28,$C28),'5ESP'!$A$5:$O$150,15,FALSE),0)</f>
        <v>0</v>
      </c>
      <c r="O28" s="80">
        <f>_xlfn.IFNA(VLOOKUP(CONCATENATE($M$4,$B28,$C28),'6WAL'!$A$5:$O$150,15,FALSE),0)</f>
        <v>0</v>
      </c>
      <c r="P28" s="80">
        <f>_xlfn.IFNA(VLOOKUP(CONCATENATE($P$4,$B28,$C28),'7ALB'!$A$5:$O$150,15,FALSE),0)</f>
        <v>0</v>
      </c>
      <c r="Q28" s="80">
        <f>_xlfn.IFNA(VLOOKUP(CONCATENATE($Q$4,$B28,$C28),'8BAL'!$A$5:$O$150,15,FALSE),0)</f>
        <v>0</v>
      </c>
      <c r="R28" s="80">
        <f>_xlfn.IFNA(VLOOKUP(CONCATENATE($R$4,$B28,$C28),'9NZ'!$A$5:$O$150,15,FALSE),0)</f>
        <v>0</v>
      </c>
      <c r="S28" s="80">
        <f>_xlfn.IFNA(VLOOKUP(CONCATENATE($S$4,$B28,$C28),'10SR'!$A$5:$O$150,15,FALSE),0)</f>
        <v>0</v>
      </c>
      <c r="T28" s="80">
        <f>_xlfn.IFNA(VLOOKUP(CONCATENATE($T$4,$B28,$C28),'11DRY'!$A$5:$P$150,15,FALSE),0)</f>
        <v>0</v>
      </c>
      <c r="U28" s="80">
        <f>_xlfn.IFNA(VLOOKUP(CONCATENATE($U$4,$B28,$C28),'12SC'!$A$5:$Q$125,15,FALSE),0)</f>
        <v>0</v>
      </c>
      <c r="V28" s="45"/>
    </row>
    <row r="29" spans="1:23" x14ac:dyDescent="0.2">
      <c r="A29" s="296"/>
      <c r="B29" s="47" t="s">
        <v>191</v>
      </c>
      <c r="C29" s="47" t="s">
        <v>192</v>
      </c>
      <c r="D29" s="47" t="s">
        <v>1425</v>
      </c>
      <c r="E29" s="48">
        <v>43848</v>
      </c>
      <c r="F29" s="96">
        <v>16</v>
      </c>
      <c r="G29" s="93">
        <f t="shared" si="0"/>
        <v>0</v>
      </c>
      <c r="H29" s="25">
        <f t="shared" si="1"/>
        <v>0</v>
      </c>
      <c r="I29" s="94"/>
      <c r="J29" s="63">
        <f>_xlfn.IFNA(VLOOKUP(CONCATENATE($J$4,$B29,$C29),'1KR'!$A$5:$K$150,11,FALSE),0)</f>
        <v>0</v>
      </c>
      <c r="K29" s="63">
        <f>_xlfn.IFNA(VLOOKUP(CONCATENATE($K$4,$B29,$C29),'2Mur'!$A$5:$O$150,15,FALSE),0)</f>
        <v>0</v>
      </c>
      <c r="L29" s="80">
        <f>_xlfn.IFNA(VLOOKUP(CONCATENATE($L$4,$B29,$C29),'3GID'!$A$5:$O$150,15,FALSE),0)</f>
        <v>0</v>
      </c>
      <c r="M29" s="80">
        <f>_xlfn.IFNA(VLOOKUP(CONCATENATE($M$4,$B29,$C29),'4GID'!$A$5:$O$150,15,FALSE),0)</f>
        <v>0</v>
      </c>
      <c r="N29" s="80">
        <f>_xlfn.IFNA(VLOOKUP(CONCATENATE($N$4,$B29,$C29),'5ESP'!$A$5:$O$150,15,FALSE),0)</f>
        <v>0</v>
      </c>
      <c r="O29" s="80">
        <f>_xlfn.IFNA(VLOOKUP(CONCATENATE($M$4,$B29,$C29),'6WAL'!$A$5:$O$150,15,FALSE),0)</f>
        <v>0</v>
      </c>
      <c r="P29" s="80">
        <f>_xlfn.IFNA(VLOOKUP(CONCATENATE($P$4,$B29,$C29),'7ALB'!$A$5:$O$150,15,FALSE),0)</f>
        <v>0</v>
      </c>
      <c r="Q29" s="80">
        <f>_xlfn.IFNA(VLOOKUP(CONCATENATE($Q$4,$B29,$C29),'8BAL'!$A$5:$O$150,15,FALSE),0)</f>
        <v>0</v>
      </c>
      <c r="R29" s="80">
        <f>_xlfn.IFNA(VLOOKUP(CONCATENATE($R$4,$B29,$C29),'9NZ'!$A$5:$O$150,15,FALSE),0)</f>
        <v>0</v>
      </c>
      <c r="S29" s="80">
        <f>_xlfn.IFNA(VLOOKUP(CONCATENATE($S$4,$B29,$C29),'10SR'!$A$5:$O$150,15,FALSE),0)</f>
        <v>0</v>
      </c>
      <c r="T29" s="80">
        <f>_xlfn.IFNA(VLOOKUP(CONCATENATE($T$4,$B29,$C29),'11DRY'!$A$5:$P$150,15,FALSE),0)</f>
        <v>0</v>
      </c>
      <c r="U29" s="80">
        <f>_xlfn.IFNA(VLOOKUP(CONCATENATE($U$4,$B29,$C29),'12SC'!$A$5:$Q$125,15,FALSE),0)</f>
        <v>0</v>
      </c>
      <c r="V29" s="45"/>
    </row>
    <row r="30" spans="1:23" x14ac:dyDescent="0.2">
      <c r="A30" s="296"/>
      <c r="B30" s="47" t="s">
        <v>193</v>
      </c>
      <c r="C30" s="47" t="s">
        <v>194</v>
      </c>
      <c r="D30" s="47" t="s">
        <v>1417</v>
      </c>
      <c r="E30" s="48">
        <v>43835</v>
      </c>
      <c r="F30" s="96">
        <v>15</v>
      </c>
      <c r="G30" s="93">
        <f t="shared" si="0"/>
        <v>0</v>
      </c>
      <c r="H30" s="25">
        <f t="shared" si="1"/>
        <v>0</v>
      </c>
      <c r="I30" s="94"/>
      <c r="J30" s="63">
        <f>_xlfn.IFNA(VLOOKUP(CONCATENATE($J$4,$B30,$C30),'1KR'!$A$5:$K$150,11,FALSE),0)</f>
        <v>0</v>
      </c>
      <c r="K30" s="63">
        <f>_xlfn.IFNA(VLOOKUP(CONCATENATE($K$4,$B30,$C30),'2Mur'!$A$5:$O$150,15,FALSE),0)</f>
        <v>0</v>
      </c>
      <c r="L30" s="80">
        <f>_xlfn.IFNA(VLOOKUP(CONCATENATE($L$4,$B30,$C30),'3GID'!$A$5:$O$150,15,FALSE),0)</f>
        <v>0</v>
      </c>
      <c r="M30" s="80">
        <f>_xlfn.IFNA(VLOOKUP(CONCATENATE($M$4,$B30,$C30),'4GID'!$A$5:$O$150,15,FALSE),0)</f>
        <v>0</v>
      </c>
      <c r="N30" s="80">
        <f>_xlfn.IFNA(VLOOKUP(CONCATENATE($N$4,$B30,$C30),'5ESP'!$A$5:$O$150,15,FALSE),0)</f>
        <v>0</v>
      </c>
      <c r="O30" s="80">
        <f>_xlfn.IFNA(VLOOKUP(CONCATENATE($M$4,$B30,$C30),'6WAL'!$A$5:$O$150,15,FALSE),0)</f>
        <v>0</v>
      </c>
      <c r="P30" s="80">
        <f>_xlfn.IFNA(VLOOKUP(CONCATENATE($P$4,$B30,$C30),'7ALB'!$A$5:$O$150,15,FALSE),0)</f>
        <v>0</v>
      </c>
      <c r="Q30" s="80">
        <f>_xlfn.IFNA(VLOOKUP(CONCATENATE($Q$4,$B30,$C30),'8BAL'!$A$5:$O$150,15,FALSE),0)</f>
        <v>0</v>
      </c>
      <c r="R30" s="80">
        <f>_xlfn.IFNA(VLOOKUP(CONCATENATE($R$4,$B30,$C30),'9NZ'!$A$5:$O$150,15,FALSE),0)</f>
        <v>0</v>
      </c>
      <c r="S30" s="80">
        <f>_xlfn.IFNA(VLOOKUP(CONCATENATE($S$4,$B30,$C30),'10SR'!$A$5:$O$150,15,FALSE),0)</f>
        <v>0</v>
      </c>
      <c r="T30" s="80">
        <f>_xlfn.IFNA(VLOOKUP(CONCATENATE($T$4,$B30,$C30),'11DRY'!$A$5:$P$150,15,FALSE),0)</f>
        <v>0</v>
      </c>
      <c r="U30" s="80">
        <f>_xlfn.IFNA(VLOOKUP(CONCATENATE($U$4,$B30,$C30),'12SC'!$A$5:$Q$125,15,FALSE),0)</f>
        <v>0</v>
      </c>
      <c r="V30" s="45"/>
      <c r="W30" s="34"/>
    </row>
    <row r="31" spans="1:23" x14ac:dyDescent="0.2">
      <c r="A31" s="296"/>
      <c r="B31" s="47" t="s">
        <v>155</v>
      </c>
      <c r="C31" s="47" t="s">
        <v>195</v>
      </c>
      <c r="D31" s="47" t="s">
        <v>1401</v>
      </c>
      <c r="E31" s="48">
        <v>43849</v>
      </c>
      <c r="F31" s="96">
        <v>14</v>
      </c>
      <c r="G31" s="93">
        <f t="shared" si="0"/>
        <v>0</v>
      </c>
      <c r="H31" s="25">
        <f t="shared" si="1"/>
        <v>0</v>
      </c>
      <c r="I31" s="94"/>
      <c r="J31" s="63">
        <f>_xlfn.IFNA(VLOOKUP(CONCATENATE($J$4,$B31,$C31),'1KR'!$A$5:$K$150,11,FALSE),0)</f>
        <v>0</v>
      </c>
      <c r="K31" s="63">
        <f>_xlfn.IFNA(VLOOKUP(CONCATENATE($K$4,$B31,$C31),'2Mur'!$A$5:$O$150,15,FALSE),0)</f>
        <v>0</v>
      </c>
      <c r="L31" s="80">
        <f>_xlfn.IFNA(VLOOKUP(CONCATENATE($L$4,$B31,$C31),'3GID'!$A$5:$O$150,15,FALSE),0)</f>
        <v>0</v>
      </c>
      <c r="M31" s="80">
        <f>_xlfn.IFNA(VLOOKUP(CONCATENATE($M$4,$B31,$C31),'4GID'!$A$5:$O$150,15,FALSE),0)</f>
        <v>0</v>
      </c>
      <c r="N31" s="80">
        <f>_xlfn.IFNA(VLOOKUP(CONCATENATE($N$4,$B31,$C31),'5ESP'!$A$5:$O$150,15,FALSE),0)</f>
        <v>0</v>
      </c>
      <c r="O31" s="80">
        <f>_xlfn.IFNA(VLOOKUP(CONCATENATE($M$4,$B31,$C31),'6WAL'!$A$5:$O$150,15,FALSE),0)</f>
        <v>0</v>
      </c>
      <c r="P31" s="80">
        <f>_xlfn.IFNA(VLOOKUP(CONCATENATE($P$4,$B31,$C31),'7ALB'!$A$5:$O$150,15,FALSE),0)</f>
        <v>0</v>
      </c>
      <c r="Q31" s="80">
        <f>_xlfn.IFNA(VLOOKUP(CONCATENATE($Q$4,$B31,$C31),'8BAL'!$A$5:$O$150,15,FALSE),0)</f>
        <v>0</v>
      </c>
      <c r="R31" s="80">
        <f>_xlfn.IFNA(VLOOKUP(CONCATENATE($R$4,$B31,$C31),'9NZ'!$A$5:$O$150,15,FALSE),0)</f>
        <v>0</v>
      </c>
      <c r="S31" s="80">
        <f>_xlfn.IFNA(VLOOKUP(CONCATENATE($S$4,$B31,$C31),'10SR'!$A$5:$O$150,15,FALSE),0)</f>
        <v>0</v>
      </c>
      <c r="T31" s="80">
        <f>_xlfn.IFNA(VLOOKUP(CONCATENATE($T$4,$B31,$C31),'11DRY'!$A$5:$P$150,15,FALSE),0)</f>
        <v>0</v>
      </c>
      <c r="U31" s="80">
        <f>_xlfn.IFNA(VLOOKUP(CONCATENATE($U$4,$B31,$C31),'12SC'!$A$5:$Q$125,15,FALSE),0)</f>
        <v>0</v>
      </c>
      <c r="V31" s="45"/>
    </row>
    <row r="32" spans="1:23" x14ac:dyDescent="0.2">
      <c r="A32" s="296"/>
      <c r="B32" s="47" t="s">
        <v>198</v>
      </c>
      <c r="C32" s="47" t="s">
        <v>199</v>
      </c>
      <c r="D32" s="47" t="s">
        <v>1399</v>
      </c>
      <c r="E32" s="48">
        <v>43858</v>
      </c>
      <c r="F32" s="96">
        <v>15</v>
      </c>
      <c r="G32" s="93">
        <f t="shared" si="0"/>
        <v>0</v>
      </c>
      <c r="H32" s="25">
        <f t="shared" si="1"/>
        <v>0</v>
      </c>
      <c r="I32" s="94"/>
      <c r="J32" s="63">
        <f>_xlfn.IFNA(VLOOKUP(CONCATENATE($J$4,$B32,$C32),'1KR'!$A$5:$K$150,11,FALSE),0)</f>
        <v>0</v>
      </c>
      <c r="K32" s="63">
        <f>_xlfn.IFNA(VLOOKUP(CONCATENATE($K$4,$B32,$C32),'2Mur'!$A$5:$O$150,15,FALSE),0)</f>
        <v>0</v>
      </c>
      <c r="L32" s="80">
        <f>_xlfn.IFNA(VLOOKUP(CONCATENATE($L$4,$B32,$C32),'3GID'!$A$5:$O$150,15,FALSE),0)</f>
        <v>0</v>
      </c>
      <c r="M32" s="80">
        <f>_xlfn.IFNA(VLOOKUP(CONCATENATE($M$4,$B32,$C32),'4GID'!$A$5:$O$150,15,FALSE),0)</f>
        <v>0</v>
      </c>
      <c r="N32" s="80">
        <f>_xlfn.IFNA(VLOOKUP(CONCATENATE($N$4,$B32,$C32),'5ESP'!$A$5:$O$150,15,FALSE),0)</f>
        <v>0</v>
      </c>
      <c r="O32" s="80">
        <f>_xlfn.IFNA(VLOOKUP(CONCATENATE($M$4,$B32,$C32),'6WAL'!$A$5:$O$150,15,FALSE),0)</f>
        <v>0</v>
      </c>
      <c r="P32" s="80">
        <f>_xlfn.IFNA(VLOOKUP(CONCATENATE($P$4,$B32,$C32),'7ALB'!$A$5:$O$150,15,FALSE),0)</f>
        <v>0</v>
      </c>
      <c r="Q32" s="80">
        <f>_xlfn.IFNA(VLOOKUP(CONCATENATE($Q$4,$B32,$C32),'8BAL'!$A$5:$O$150,15,FALSE),0)</f>
        <v>0</v>
      </c>
      <c r="R32" s="80">
        <f>_xlfn.IFNA(VLOOKUP(CONCATENATE($R$4,$B32,$C32),'9NZ'!$A$5:$O$150,15,FALSE),0)</f>
        <v>0</v>
      </c>
      <c r="S32" s="80">
        <f>_xlfn.IFNA(VLOOKUP(CONCATENATE($S$4,$B32,$C32),'10SR'!$A$5:$O$150,15,FALSE),0)</f>
        <v>0</v>
      </c>
      <c r="T32" s="80">
        <f>_xlfn.IFNA(VLOOKUP(CONCATENATE($T$4,$B32,$C32),'11DRY'!$A$5:$P$150,15,FALSE),0)</f>
        <v>0</v>
      </c>
      <c r="U32" s="80">
        <f>_xlfn.IFNA(VLOOKUP(CONCATENATE($U$4,$B32,$C32),'12SC'!$A$5:$Q$125,15,FALSE),0)</f>
        <v>0</v>
      </c>
      <c r="V32" s="45"/>
    </row>
    <row r="33" spans="1:25" x14ac:dyDescent="0.2">
      <c r="A33" s="296"/>
      <c r="B33" s="47" t="s">
        <v>132</v>
      </c>
      <c r="C33" s="47" t="s">
        <v>200</v>
      </c>
      <c r="D33" s="47" t="s">
        <v>1426</v>
      </c>
      <c r="E33" s="48">
        <v>43896</v>
      </c>
      <c r="F33" s="96">
        <v>14</v>
      </c>
      <c r="G33" s="93">
        <f t="shared" si="0"/>
        <v>0</v>
      </c>
      <c r="H33" s="25">
        <f t="shared" si="1"/>
        <v>0</v>
      </c>
      <c r="I33" s="94"/>
      <c r="J33" s="63">
        <f>_xlfn.IFNA(VLOOKUP(CONCATENATE($J$4,$B33,$C33),'1KR'!$A$5:$K$150,11,FALSE),0)</f>
        <v>0</v>
      </c>
      <c r="K33" s="63">
        <f>_xlfn.IFNA(VLOOKUP(CONCATENATE($K$4,$B33,$C33),'2Mur'!$A$5:$O$150,15,FALSE),0)</f>
        <v>0</v>
      </c>
      <c r="L33" s="80">
        <f>_xlfn.IFNA(VLOOKUP(CONCATENATE($L$4,$B33,$C33),'3GID'!$A$5:$O$150,15,FALSE),0)</f>
        <v>0</v>
      </c>
      <c r="M33" s="80">
        <f>_xlfn.IFNA(VLOOKUP(CONCATENATE($M$4,$B33,$C33),'4GID'!$A$5:$O$150,15,FALSE),0)</f>
        <v>0</v>
      </c>
      <c r="N33" s="80">
        <f>_xlfn.IFNA(VLOOKUP(CONCATENATE($N$4,$B33,$C33),'5ESP'!$A$5:$O$150,15,FALSE),0)</f>
        <v>0</v>
      </c>
      <c r="O33" s="80">
        <f>_xlfn.IFNA(VLOOKUP(CONCATENATE($M$4,$B33,$C33),'6WAL'!$A$5:$O$150,15,FALSE),0)</f>
        <v>0</v>
      </c>
      <c r="P33" s="80">
        <f>_xlfn.IFNA(VLOOKUP(CONCATENATE($P$4,$B33,$C33),'7ALB'!$A$5:$O$150,15,FALSE),0)</f>
        <v>0</v>
      </c>
      <c r="Q33" s="80">
        <f>_xlfn.IFNA(VLOOKUP(CONCATENATE($Q$4,$B33,$C33),'8BAL'!$A$5:$O$150,15,FALSE),0)</f>
        <v>0</v>
      </c>
      <c r="R33" s="80">
        <f>_xlfn.IFNA(VLOOKUP(CONCATENATE($R$4,$B33,$C33),'9NZ'!$A$5:$O$150,15,FALSE),0)</f>
        <v>0</v>
      </c>
      <c r="S33" s="80">
        <f>_xlfn.IFNA(VLOOKUP(CONCATENATE($S$4,$B33,$C33),'10SR'!$A$5:$O$150,15,FALSE),0)</f>
        <v>0</v>
      </c>
      <c r="T33" s="80">
        <f>_xlfn.IFNA(VLOOKUP(CONCATENATE($T$4,$B33,$C33),'11DRY'!$A$5:$P$150,15,FALSE),0)</f>
        <v>0</v>
      </c>
      <c r="U33" s="80">
        <f>_xlfn.IFNA(VLOOKUP(CONCATENATE($U$4,$B33,$C33),'12SC'!$A$5:$Q$125,15,FALSE),0)</f>
        <v>0</v>
      </c>
      <c r="V33" s="45"/>
    </row>
    <row r="34" spans="1:25" x14ac:dyDescent="0.2">
      <c r="A34" s="296"/>
      <c r="B34" s="47" t="s">
        <v>201</v>
      </c>
      <c r="C34" s="47" t="s">
        <v>202</v>
      </c>
      <c r="D34" s="47" t="s">
        <v>1424</v>
      </c>
      <c r="E34" s="48">
        <v>43908</v>
      </c>
      <c r="F34" s="96">
        <v>15</v>
      </c>
      <c r="G34" s="93">
        <f t="shared" si="0"/>
        <v>0</v>
      </c>
      <c r="H34" s="25">
        <f t="shared" si="1"/>
        <v>0</v>
      </c>
      <c r="I34" s="94"/>
      <c r="J34" s="63">
        <f>_xlfn.IFNA(VLOOKUP(CONCATENATE($J$4,$B34,$C34),'1KR'!$A$5:$K$150,11,FALSE),0)</f>
        <v>0</v>
      </c>
      <c r="K34" s="63">
        <f>_xlfn.IFNA(VLOOKUP(CONCATENATE($K$4,$B34,$C34),'2Mur'!$A$5:$O$150,15,FALSE),0)</f>
        <v>0</v>
      </c>
      <c r="L34" s="80">
        <f>_xlfn.IFNA(VLOOKUP(CONCATENATE($L$4,$B34,$C34),'3GID'!$A$5:$O$150,15,FALSE),0)</f>
        <v>0</v>
      </c>
      <c r="M34" s="80">
        <f>_xlfn.IFNA(VLOOKUP(CONCATENATE($M$4,$B34,$C34),'4GID'!$A$5:$O$150,15,FALSE),0)</f>
        <v>0</v>
      </c>
      <c r="N34" s="80">
        <f>_xlfn.IFNA(VLOOKUP(CONCATENATE($N$4,$B34,$C34),'5ESP'!$A$5:$O$150,15,FALSE),0)</f>
        <v>0</v>
      </c>
      <c r="O34" s="80">
        <f>_xlfn.IFNA(VLOOKUP(CONCATENATE($M$4,$B34,$C34),'6WAL'!$A$5:$O$150,15,FALSE),0)</f>
        <v>0</v>
      </c>
      <c r="P34" s="80">
        <f>_xlfn.IFNA(VLOOKUP(CONCATENATE($P$4,$B34,$C34),'7ALB'!$A$5:$O$150,15,FALSE),0)</f>
        <v>0</v>
      </c>
      <c r="Q34" s="80">
        <f>_xlfn.IFNA(VLOOKUP(CONCATENATE($Q$4,$B34,$C34),'8BAL'!$A$5:$O$150,15,FALSE),0)</f>
        <v>0</v>
      </c>
      <c r="R34" s="80">
        <f>_xlfn.IFNA(VLOOKUP(CONCATENATE($R$4,$B34,$C34),'9NZ'!$A$5:$O$150,15,FALSE),0)</f>
        <v>0</v>
      </c>
      <c r="S34" s="80">
        <f>_xlfn.IFNA(VLOOKUP(CONCATENATE($S$4,$B34,$C34),'10SR'!$A$5:$O$150,15,FALSE),0)</f>
        <v>0</v>
      </c>
      <c r="T34" s="80">
        <f>_xlfn.IFNA(VLOOKUP(CONCATENATE($T$4,$B34,$C34),'11DRY'!$A$5:$P$150,15,FALSE),0)</f>
        <v>0</v>
      </c>
      <c r="U34" s="80">
        <f>_xlfn.IFNA(VLOOKUP(CONCATENATE($U$4,$B34,$C34),'12SC'!$A$5:$Q$125,15,FALSE),0)</f>
        <v>0</v>
      </c>
      <c r="V34" s="45"/>
    </row>
    <row r="35" spans="1:25" x14ac:dyDescent="0.2">
      <c r="A35" s="296"/>
      <c r="B35" s="47" t="s">
        <v>34</v>
      </c>
      <c r="C35" s="47" t="s">
        <v>205</v>
      </c>
      <c r="D35" s="47" t="s">
        <v>1422</v>
      </c>
      <c r="E35" s="48">
        <v>43899</v>
      </c>
      <c r="F35" s="96">
        <v>14</v>
      </c>
      <c r="G35" s="93">
        <f t="shared" si="0"/>
        <v>0</v>
      </c>
      <c r="H35" s="25">
        <f t="shared" si="1"/>
        <v>0</v>
      </c>
      <c r="I35" s="94"/>
      <c r="J35" s="63">
        <f>_xlfn.IFNA(VLOOKUP(CONCATENATE($J$4,$B35,$C35),'1KR'!$A$5:$K$150,11,FALSE),0)</f>
        <v>0</v>
      </c>
      <c r="K35" s="63">
        <f>_xlfn.IFNA(VLOOKUP(CONCATENATE($K$4,$B35,$C35),'2Mur'!$A$5:$O$150,15,FALSE),0)</f>
        <v>0</v>
      </c>
      <c r="L35" s="80">
        <f>_xlfn.IFNA(VLOOKUP(CONCATENATE($L$4,$B35,$C35),'3GID'!$A$5:$O$150,15,FALSE),0)</f>
        <v>0</v>
      </c>
      <c r="M35" s="80">
        <f>_xlfn.IFNA(VLOOKUP(CONCATENATE($M$4,$B35,$C35),'4GID'!$A$5:$O$150,15,FALSE),0)</f>
        <v>0</v>
      </c>
      <c r="N35" s="80">
        <f>_xlfn.IFNA(VLOOKUP(CONCATENATE($N$4,$B35,$C35),'5ESP'!$A$5:$O$150,15,FALSE),0)</f>
        <v>0</v>
      </c>
      <c r="O35" s="80">
        <f>_xlfn.IFNA(VLOOKUP(CONCATENATE($M$4,$B35,$C35),'6WAL'!$A$5:$O$150,15,FALSE),0)</f>
        <v>0</v>
      </c>
      <c r="P35" s="80">
        <f>_xlfn.IFNA(VLOOKUP(CONCATENATE($P$4,$B35,$C35),'7ALB'!$A$5:$O$150,15,FALSE),0)</f>
        <v>0</v>
      </c>
      <c r="Q35" s="80">
        <f>_xlfn.IFNA(VLOOKUP(CONCATENATE($Q$4,$B35,$C35),'8BAL'!$A$5:$O$150,15,FALSE),0)</f>
        <v>0</v>
      </c>
      <c r="R35" s="80">
        <f>_xlfn.IFNA(VLOOKUP(CONCATENATE($R$4,$B35,$C35),'9NZ'!$A$5:$O$150,15,FALSE),0)</f>
        <v>0</v>
      </c>
      <c r="S35" s="80">
        <f>_xlfn.IFNA(VLOOKUP(CONCATENATE($S$4,$B35,$C35),'10SR'!$A$5:$O$150,15,FALSE),0)</f>
        <v>0</v>
      </c>
      <c r="T35" s="80">
        <f>_xlfn.IFNA(VLOOKUP(CONCATENATE($T$4,$B35,$C35),'11DRY'!$A$5:$P$150,15,FALSE),0)</f>
        <v>0</v>
      </c>
      <c r="U35" s="80">
        <f>_xlfn.IFNA(VLOOKUP(CONCATENATE($U$4,$B35,$C35),'12SC'!$A$5:$Q$125,15,FALSE),0)</f>
        <v>0</v>
      </c>
      <c r="V35" s="45"/>
    </row>
    <row r="36" spans="1:25" x14ac:dyDescent="0.2">
      <c r="A36" s="296"/>
      <c r="B36" s="47" t="s">
        <v>206</v>
      </c>
      <c r="C36" s="47" t="s">
        <v>207</v>
      </c>
      <c r="D36" s="47" t="s">
        <v>1423</v>
      </c>
      <c r="E36" s="48">
        <v>43890</v>
      </c>
      <c r="F36" s="96">
        <v>15</v>
      </c>
      <c r="G36" s="93">
        <f t="shared" si="0"/>
        <v>0</v>
      </c>
      <c r="H36" s="25">
        <f t="shared" si="1"/>
        <v>0</v>
      </c>
      <c r="I36" s="94"/>
      <c r="J36" s="63">
        <f>_xlfn.IFNA(VLOOKUP(CONCATENATE($J$4,$B36,$C36),'1KR'!$A$5:$K$150,11,FALSE),0)</f>
        <v>0</v>
      </c>
      <c r="K36" s="63">
        <f>_xlfn.IFNA(VLOOKUP(CONCATENATE($K$4,$B36,$C36),'2Mur'!$A$5:$O$150,15,FALSE),0)</f>
        <v>0</v>
      </c>
      <c r="L36" s="80">
        <f>_xlfn.IFNA(VLOOKUP(CONCATENATE($L$4,$B36,$C36),'3GID'!$A$5:$O$150,15,FALSE),0)</f>
        <v>0</v>
      </c>
      <c r="M36" s="80">
        <f>_xlfn.IFNA(VLOOKUP(CONCATENATE($M$4,$B36,$C36),'4GID'!$A$5:$O$150,15,FALSE),0)</f>
        <v>0</v>
      </c>
      <c r="N36" s="80">
        <f>_xlfn.IFNA(VLOOKUP(CONCATENATE($N$4,$B36,$C36),'5ESP'!$A$5:$O$150,15,FALSE),0)</f>
        <v>0</v>
      </c>
      <c r="O36" s="80">
        <f>_xlfn.IFNA(VLOOKUP(CONCATENATE($M$4,$B36,$C36),'6WAL'!$A$5:$O$150,15,FALSE),0)</f>
        <v>0</v>
      </c>
      <c r="P36" s="80">
        <f>_xlfn.IFNA(VLOOKUP(CONCATENATE($P$4,$B36,$C36),'7ALB'!$A$5:$O$150,15,FALSE),0)</f>
        <v>0</v>
      </c>
      <c r="Q36" s="80">
        <f>_xlfn.IFNA(VLOOKUP(CONCATENATE($Q$4,$B36,$C36),'8BAL'!$A$5:$O$150,15,FALSE),0)</f>
        <v>0</v>
      </c>
      <c r="R36" s="80">
        <f>_xlfn.IFNA(VLOOKUP(CONCATENATE($R$4,$B36,$C36),'9NZ'!$A$5:$O$150,15,FALSE),0)</f>
        <v>0</v>
      </c>
      <c r="S36" s="80">
        <f>_xlfn.IFNA(VLOOKUP(CONCATENATE($S$4,$B36,$C36),'10SR'!$A$5:$O$150,15,FALSE),0)</f>
        <v>0</v>
      </c>
      <c r="T36" s="80">
        <f>_xlfn.IFNA(VLOOKUP(CONCATENATE($T$4,$B36,$C36),'11DRY'!$A$5:$P$150,15,FALSE),0)</f>
        <v>0</v>
      </c>
      <c r="U36" s="80">
        <f>_xlfn.IFNA(VLOOKUP(CONCATENATE($U$4,$B36,$C36),'12SC'!$A$5:$Q$125,15,FALSE),0)</f>
        <v>0</v>
      </c>
      <c r="V36" s="45"/>
    </row>
    <row r="37" spans="1:25" x14ac:dyDescent="0.2">
      <c r="A37" s="296"/>
      <c r="B37" s="47" t="s">
        <v>1169</v>
      </c>
      <c r="C37" s="47" t="s">
        <v>993</v>
      </c>
      <c r="D37" s="47" t="s">
        <v>1400</v>
      </c>
      <c r="E37" s="48" t="s">
        <v>73</v>
      </c>
      <c r="F37" s="96">
        <v>16</v>
      </c>
      <c r="G37" s="93">
        <f t="shared" si="0"/>
        <v>0</v>
      </c>
      <c r="H37" s="25">
        <f t="shared" si="1"/>
        <v>0</v>
      </c>
      <c r="I37" s="94"/>
      <c r="J37" s="63">
        <f>_xlfn.IFNA(VLOOKUP(CONCATENATE($J$4,$B37,$C37),'1KR'!$A$5:$K$150,11,FALSE),0)</f>
        <v>0</v>
      </c>
      <c r="K37" s="63">
        <f>_xlfn.IFNA(VLOOKUP(CONCATENATE($K$4,$B37,$C37),'2Mur'!$A$5:$O$150,15,FALSE),0)</f>
        <v>0</v>
      </c>
      <c r="L37" s="80">
        <f>_xlfn.IFNA(VLOOKUP(CONCATENATE($L$4,$B37,$C37),'3GID'!$A$5:$O$150,15,FALSE),0)</f>
        <v>0</v>
      </c>
      <c r="M37" s="80">
        <f>_xlfn.IFNA(VLOOKUP(CONCATENATE($M$4,$B37,$C37),'4GID'!$A$5:$O$150,15,FALSE),0)</f>
        <v>0</v>
      </c>
      <c r="N37" s="80">
        <f>_xlfn.IFNA(VLOOKUP(CONCATENATE($N$4,$B37,$C37),'5ESP'!$A$5:$O$150,15,FALSE),0)</f>
        <v>0</v>
      </c>
      <c r="O37" s="80">
        <f>_xlfn.IFNA(VLOOKUP(CONCATENATE($M$4,$B37,$C37),'6WAL'!$A$5:$O$150,15,FALSE),0)</f>
        <v>0</v>
      </c>
      <c r="P37" s="80">
        <f>_xlfn.IFNA(VLOOKUP(CONCATENATE($P$4,$B37,$C37),'7ALB'!$A$5:$O$150,15,FALSE),0)</f>
        <v>0</v>
      </c>
      <c r="Q37" s="80">
        <f>_xlfn.IFNA(VLOOKUP(CONCATENATE($Q$4,$B37,$C37),'8BAL'!$A$5:$O$150,15,FALSE),0)</f>
        <v>0</v>
      </c>
      <c r="R37" s="80">
        <f>_xlfn.IFNA(VLOOKUP(CONCATENATE($R$4,$B37,$C37),'9NZ'!$A$5:$O$150,15,FALSE),0)</f>
        <v>0</v>
      </c>
      <c r="S37" s="80">
        <f>_xlfn.IFNA(VLOOKUP(CONCATENATE($S$4,$B37,$C37),'10SR'!$A$5:$O$150,15,FALSE),0)</f>
        <v>0</v>
      </c>
      <c r="T37" s="80">
        <f>_xlfn.IFNA(VLOOKUP(CONCATENATE($T$4,$B37,$C37),'11DRY'!$A$5:$P$150,15,FALSE),0)</f>
        <v>0</v>
      </c>
      <c r="U37" s="80">
        <f>_xlfn.IFNA(VLOOKUP(CONCATENATE($U$4,$B37,$C37),'12SC'!$A$5:$Q$125,15,FALSE),0)</f>
        <v>0</v>
      </c>
      <c r="V37" s="45"/>
    </row>
    <row r="38" spans="1:25" x14ac:dyDescent="0.2">
      <c r="A38" s="296"/>
      <c r="B38" s="47" t="s">
        <v>208</v>
      </c>
      <c r="C38" s="47" t="s">
        <v>209</v>
      </c>
      <c r="D38" s="47" t="s">
        <v>1421</v>
      </c>
      <c r="E38" s="48">
        <v>44172</v>
      </c>
      <c r="F38" s="96">
        <v>13</v>
      </c>
      <c r="G38" s="93">
        <f t="shared" si="0"/>
        <v>0</v>
      </c>
      <c r="H38" s="25">
        <f t="shared" si="1"/>
        <v>0</v>
      </c>
      <c r="I38" s="94"/>
      <c r="J38" s="63">
        <f>_xlfn.IFNA(VLOOKUP(CONCATENATE($J$4,$B38,$C38),'1KR'!$A$5:$K$150,11,FALSE),0)</f>
        <v>0</v>
      </c>
      <c r="K38" s="63">
        <f>_xlfn.IFNA(VLOOKUP(CONCATENATE($K$4,$B38,$C38),'2Mur'!$A$5:$O$150,15,FALSE),0)</f>
        <v>0</v>
      </c>
      <c r="L38" s="80">
        <f>_xlfn.IFNA(VLOOKUP(CONCATENATE($L$4,$B38,$C38),'3GID'!$A$5:$O$150,15,FALSE),0)</f>
        <v>0</v>
      </c>
      <c r="M38" s="80">
        <f>_xlfn.IFNA(VLOOKUP(CONCATENATE($M$4,$B38,$C38),'4GID'!$A$5:$O$150,15,FALSE),0)</f>
        <v>0</v>
      </c>
      <c r="N38" s="80">
        <f>_xlfn.IFNA(VLOOKUP(CONCATENATE($N$4,$B38,$C38),'5ESP'!$A$5:$O$150,15,FALSE),0)</f>
        <v>0</v>
      </c>
      <c r="O38" s="80">
        <f>_xlfn.IFNA(VLOOKUP(CONCATENATE($M$4,$B38,$C38),'6WAL'!$A$5:$O$150,15,FALSE),0)</f>
        <v>0</v>
      </c>
      <c r="P38" s="80">
        <f>_xlfn.IFNA(VLOOKUP(CONCATENATE($P$4,$B38,$C38),'7ALB'!$A$5:$O$150,15,FALSE),0)</f>
        <v>0</v>
      </c>
      <c r="Q38" s="80">
        <f>_xlfn.IFNA(VLOOKUP(CONCATENATE($Q$4,$B38,$C38),'8BAL'!$A$5:$O$150,15,FALSE),0)</f>
        <v>0</v>
      </c>
      <c r="R38" s="80">
        <f>_xlfn.IFNA(VLOOKUP(CONCATENATE($R$4,$B38,$C38),'9NZ'!$A$5:$O$150,15,FALSE),0)</f>
        <v>0</v>
      </c>
      <c r="S38" s="80">
        <f>_xlfn.IFNA(VLOOKUP(CONCATENATE($S$4,$B38,$C38),'10SR'!$A$5:$O$150,15,FALSE),0)</f>
        <v>0</v>
      </c>
      <c r="T38" s="80">
        <f>_xlfn.IFNA(VLOOKUP(CONCATENATE($T$4,$B38,$C38),'11DRY'!$A$5:$P$150,15,FALSE),0)</f>
        <v>0</v>
      </c>
      <c r="U38" s="80">
        <f>_xlfn.IFNA(VLOOKUP(CONCATENATE($U$4,$B38,$C38),'12SC'!$A$5:$Q$125,15,FALSE),0)</f>
        <v>0</v>
      </c>
      <c r="V38" s="45"/>
      <c r="W38" s="34"/>
    </row>
    <row r="39" spans="1:25" x14ac:dyDescent="0.2">
      <c r="A39" s="296"/>
      <c r="B39" s="47" t="s">
        <v>208</v>
      </c>
      <c r="C39" s="47" t="s">
        <v>210</v>
      </c>
      <c r="D39" s="47" t="s">
        <v>1421</v>
      </c>
      <c r="E39" s="48">
        <v>44172</v>
      </c>
      <c r="F39" s="96">
        <v>13</v>
      </c>
      <c r="G39" s="93">
        <f t="shared" si="0"/>
        <v>0</v>
      </c>
      <c r="H39" s="25">
        <f>SUM(J39:K39)</f>
        <v>0</v>
      </c>
      <c r="I39" s="94"/>
      <c r="J39" s="63">
        <f>_xlfn.IFNA(VLOOKUP(CONCATENATE($J$4,$B39,$C39),'1KR'!$A$5:$K$150,11,FALSE),0)</f>
        <v>0</v>
      </c>
      <c r="K39" s="63">
        <f>_xlfn.IFNA(VLOOKUP(CONCATENATE($K$4,$B39,$C39),'2Mur'!$A$5:$O$150,15,FALSE),0)</f>
        <v>0</v>
      </c>
      <c r="L39" s="80">
        <f>_xlfn.IFNA(VLOOKUP(CONCATENATE($L$4,$B39,$C39),'3GID'!$A$5:$O$150,15,FALSE),0)</f>
        <v>0</v>
      </c>
      <c r="M39" s="80">
        <f>_xlfn.IFNA(VLOOKUP(CONCATENATE($M$4,$B39,$C39),'4GID'!$A$5:$O$150,15,FALSE),0)</f>
        <v>0</v>
      </c>
      <c r="N39" s="80">
        <f>_xlfn.IFNA(VLOOKUP(CONCATENATE($N$4,$B39,$C39),'5ESP'!$A$5:$O$150,15,FALSE),0)</f>
        <v>0</v>
      </c>
      <c r="O39" s="80">
        <f>_xlfn.IFNA(VLOOKUP(CONCATENATE($M$4,$B39,$C39),'6WAL'!$A$5:$O$150,15,FALSE),0)</f>
        <v>0</v>
      </c>
      <c r="P39" s="80">
        <f>_xlfn.IFNA(VLOOKUP(CONCATENATE($P$4,$B39,$C39),'7ALB'!$A$5:$O$150,15,FALSE),0)</f>
        <v>0</v>
      </c>
      <c r="Q39" s="80">
        <f>_xlfn.IFNA(VLOOKUP(CONCATENATE($Q$4,$B39,$C39),'8BAL'!$A$5:$O$150,15,FALSE),0)</f>
        <v>0</v>
      </c>
      <c r="R39" s="80">
        <f>_xlfn.IFNA(VLOOKUP(CONCATENATE($R$4,$B39,$C39),'9NZ'!$A$5:$O$150,15,FALSE),0)</f>
        <v>0</v>
      </c>
      <c r="S39" s="80">
        <f>_xlfn.IFNA(VLOOKUP(CONCATENATE($S$4,$B39,$C39),'10SR'!$A$5:$O$150,15,FALSE),0)</f>
        <v>0</v>
      </c>
      <c r="T39" s="80">
        <f>_xlfn.IFNA(VLOOKUP(CONCATENATE($T$4,$B39,$C39),'11DRY'!$A$5:$P$150,15,FALSE),0)</f>
        <v>0</v>
      </c>
      <c r="U39" s="80">
        <f>_xlfn.IFNA(VLOOKUP(CONCATENATE($U$4,$B39,$C39),'12SC'!$A$5:$Q$125,15,FALSE),0)</f>
        <v>0</v>
      </c>
      <c r="V39" s="45"/>
    </row>
    <row r="40" spans="1:25" x14ac:dyDescent="0.2">
      <c r="A40" s="296"/>
      <c r="B40" s="47" t="s">
        <v>169</v>
      </c>
      <c r="C40" s="47" t="s">
        <v>211</v>
      </c>
      <c r="D40" s="47" t="s">
        <v>1425</v>
      </c>
      <c r="E40" s="48">
        <v>44081</v>
      </c>
      <c r="F40" s="96">
        <v>13</v>
      </c>
      <c r="G40" s="93">
        <f t="shared" si="0"/>
        <v>0</v>
      </c>
      <c r="H40" s="25">
        <f>SUM(J40:K40)</f>
        <v>0</v>
      </c>
      <c r="I40" s="94"/>
      <c r="J40" s="63">
        <f>_xlfn.IFNA(VLOOKUP(CONCATENATE($J$4,$B40,$C40),'1KR'!$A$5:$K$150,11,FALSE),0)</f>
        <v>0</v>
      </c>
      <c r="K40" s="63">
        <f>_xlfn.IFNA(VLOOKUP(CONCATENATE($K$4,$B40,$C40),'2Mur'!$A$5:$O$150,15,FALSE),0)</f>
        <v>0</v>
      </c>
      <c r="L40" s="80">
        <f>_xlfn.IFNA(VLOOKUP(CONCATENATE($L$4,$B40,$C40),'3GID'!$A$5:$O$150,15,FALSE),0)</f>
        <v>0</v>
      </c>
      <c r="M40" s="80">
        <f>_xlfn.IFNA(VLOOKUP(CONCATENATE($M$4,$B40,$C40),'4GID'!$A$5:$O$150,15,FALSE),0)</f>
        <v>0</v>
      </c>
      <c r="N40" s="80">
        <f>_xlfn.IFNA(VLOOKUP(CONCATENATE($N$4,$B40,$C40),'5ESP'!$A$5:$O$150,15,FALSE),0)</f>
        <v>0</v>
      </c>
      <c r="O40" s="80">
        <f>_xlfn.IFNA(VLOOKUP(CONCATENATE($M$4,$B40,$C40),'6WAL'!$A$5:$O$150,15,FALSE),0)</f>
        <v>0</v>
      </c>
      <c r="P40" s="80">
        <f>_xlfn.IFNA(VLOOKUP(CONCATENATE($P$4,$B40,$C40),'7ALB'!$A$5:$O$150,15,FALSE),0)</f>
        <v>0</v>
      </c>
      <c r="Q40" s="80">
        <f>_xlfn.IFNA(VLOOKUP(CONCATENATE($Q$4,$B40,$C40),'8BAL'!$A$5:$O$150,15,FALSE),0)</f>
        <v>0</v>
      </c>
      <c r="R40" s="80">
        <f>_xlfn.IFNA(VLOOKUP(CONCATENATE($R$4,$B40,$C40),'9NZ'!$A$5:$O$150,15,FALSE),0)</f>
        <v>0</v>
      </c>
      <c r="S40" s="80">
        <f>_xlfn.IFNA(VLOOKUP(CONCATENATE($S$4,$B40,$C40),'10SR'!$A$5:$O$150,15,FALSE),0)</f>
        <v>0</v>
      </c>
      <c r="T40" s="80">
        <f>_xlfn.IFNA(VLOOKUP(CONCATENATE($T$4,$B40,$C40),'11DRY'!$A$5:$P$150,15,FALSE),0)</f>
        <v>0</v>
      </c>
      <c r="U40" s="80">
        <f>_xlfn.IFNA(VLOOKUP(CONCATENATE($U$4,$B40,$C40),'12SC'!$A$5:$Q$125,15,FALSE),0)</f>
        <v>0</v>
      </c>
      <c r="V40" s="45"/>
    </row>
    <row r="41" spans="1:25" x14ac:dyDescent="0.2">
      <c r="A41" s="296"/>
      <c r="B41" s="47" t="s">
        <v>159</v>
      </c>
      <c r="C41" s="47" t="s">
        <v>1732</v>
      </c>
      <c r="D41" s="47" t="s">
        <v>1399</v>
      </c>
      <c r="E41" s="48">
        <v>44115</v>
      </c>
      <c r="F41" s="96">
        <v>14</v>
      </c>
      <c r="G41" s="93">
        <f t="shared" si="0"/>
        <v>0</v>
      </c>
      <c r="H41" s="25">
        <f>SUM(J41:K41)</f>
        <v>0</v>
      </c>
      <c r="I41" s="94"/>
      <c r="J41" s="63">
        <f>_xlfn.IFNA(VLOOKUP(CONCATENATE($J$4,$B41,$C41),'1KR'!$A$5:$K$150,11,FALSE),0)</f>
        <v>0</v>
      </c>
      <c r="K41" s="63">
        <f>_xlfn.IFNA(VLOOKUP(CONCATENATE($K$4,$B41,$C41),'2Mur'!$A$5:$O$150,15,FALSE),0)</f>
        <v>0</v>
      </c>
      <c r="L41" s="80">
        <f>_xlfn.IFNA(VLOOKUP(CONCATENATE($L$4,$B41,$C41),'3GID'!$A$5:$O$150,15,FALSE),0)</f>
        <v>0</v>
      </c>
      <c r="M41" s="80">
        <f>_xlfn.IFNA(VLOOKUP(CONCATENATE($M$4,$B41,$C41),'4GID'!$A$5:$O$150,15,FALSE),0)</f>
        <v>0</v>
      </c>
      <c r="N41" s="80">
        <f>_xlfn.IFNA(VLOOKUP(CONCATENATE($N$4,$B41,$C41),'5ESP'!$A$5:$O$150,15,FALSE),0)</f>
        <v>0</v>
      </c>
      <c r="O41" s="80">
        <f>_xlfn.IFNA(VLOOKUP(CONCATENATE($M$4,$B41,$C41),'6WAL'!$A$5:$O$150,15,FALSE),0)</f>
        <v>0</v>
      </c>
      <c r="P41" s="80">
        <f>_xlfn.IFNA(VLOOKUP(CONCATENATE($P$4,$B41,$C41),'7ALB'!$A$5:$O$150,15,FALSE),0)</f>
        <v>0</v>
      </c>
      <c r="Q41" s="80">
        <f>_xlfn.IFNA(VLOOKUP(CONCATENATE($Q$4,$B41,$C41),'8BAL'!$A$5:$O$150,15,FALSE),0)</f>
        <v>0</v>
      </c>
      <c r="R41" s="80">
        <f>_xlfn.IFNA(VLOOKUP(CONCATENATE($R$4,$B41,$C41),'9NZ'!$A$5:$O$150,15,FALSE),0)</f>
        <v>0</v>
      </c>
      <c r="S41" s="80">
        <f>_xlfn.IFNA(VLOOKUP(CONCATENATE($S$4,$B41,$C41),'10SR'!$A$5:$O$150,15,FALSE),0)</f>
        <v>0</v>
      </c>
      <c r="T41" s="80">
        <f>_xlfn.IFNA(VLOOKUP(CONCATENATE($T$4,$B41,$C41),'11DRY'!$A$5:$P$150,15,FALSE),0)</f>
        <v>0</v>
      </c>
      <c r="U41" s="80">
        <f>_xlfn.IFNA(VLOOKUP(CONCATENATE($U$4,$B41,$C41),'12SC'!$A$5:$Q$125,15,FALSE),0)</f>
        <v>0</v>
      </c>
      <c r="V41" s="45"/>
    </row>
    <row r="42" spans="1:25" x14ac:dyDescent="0.2">
      <c r="A42" s="296"/>
      <c r="B42" s="47"/>
      <c r="C42" s="47"/>
      <c r="D42" s="47"/>
      <c r="E42" s="48"/>
      <c r="F42" s="96"/>
      <c r="G42" s="93">
        <f t="shared" si="0"/>
        <v>0</v>
      </c>
      <c r="H42" s="25">
        <f>SUM(J42:K42)</f>
        <v>0</v>
      </c>
      <c r="I42" s="94"/>
      <c r="J42" s="63">
        <f>_xlfn.IFNA(VLOOKUP(CONCATENATE($J$4,$B42,$C42),'1KR'!$A$5:$K$150,11,FALSE),0)</f>
        <v>0</v>
      </c>
      <c r="K42" s="63">
        <f>_xlfn.IFNA(VLOOKUP(CONCATENATE($K$4,$B42,$C42),'2Mur'!$A$5:$O$150,15,FALSE),0)</f>
        <v>0</v>
      </c>
      <c r="L42" s="80">
        <f>_xlfn.IFNA(VLOOKUP(CONCATENATE($L$4,$B42,$C42),'3GID'!$A$5:$O$150,15,FALSE),0)</f>
        <v>0</v>
      </c>
      <c r="M42" s="80">
        <f>_xlfn.IFNA(VLOOKUP(CONCATENATE($M$4,$B42,$C42),'4GID'!$A$5:$O$150,15,FALSE),0)</f>
        <v>0</v>
      </c>
      <c r="N42" s="80">
        <f>_xlfn.IFNA(VLOOKUP(CONCATENATE($N$4,$B42,$C42),'5ESP'!$A$5:$O$150,15,FALSE),0)</f>
        <v>0</v>
      </c>
      <c r="O42" s="80">
        <f>_xlfn.IFNA(VLOOKUP(CONCATENATE($M$4,$B42,$C42),'6WAL'!$A$5:$O$150,15,FALSE),0)</f>
        <v>0</v>
      </c>
      <c r="P42" s="80">
        <f>_xlfn.IFNA(VLOOKUP(CONCATENATE($P$4,$B42,$C42),'7ALB'!$A$5:$O$150,15,FALSE),0)</f>
        <v>0</v>
      </c>
      <c r="Q42" s="80">
        <f>_xlfn.IFNA(VLOOKUP(CONCATENATE($Q$4,$B42,$C42),'8BAL'!$A$5:$O$150,15,FALSE),0)</f>
        <v>0</v>
      </c>
      <c r="R42" s="80">
        <f>_xlfn.IFNA(VLOOKUP(CONCATENATE($R$4,$B42,$C42),'9NZ'!$A$5:$O$150,15,FALSE),0)</f>
        <v>0</v>
      </c>
      <c r="S42" s="80">
        <f>_xlfn.IFNA(VLOOKUP(CONCATENATE($S$4,$B42,$C42),'10SR'!$A$5:$O$150,15,FALSE),0)</f>
        <v>0</v>
      </c>
      <c r="T42" s="80">
        <f>_xlfn.IFNA(VLOOKUP(CONCATENATE($T$4,$B42,$C42),'11DRY'!$A$5:$P$150,15,FALSE),0)</f>
        <v>0</v>
      </c>
      <c r="U42" s="80">
        <f>_xlfn.IFNA(VLOOKUP(CONCATENATE($U$4,$B42,$C42),'12SC'!$A$5:$Q$125,15,FALSE),0)</f>
        <v>0</v>
      </c>
      <c r="V42" s="45"/>
    </row>
    <row r="43" spans="1:25" x14ac:dyDescent="0.2">
      <c r="A43" s="296"/>
      <c r="B43" s="45"/>
      <c r="C43" s="45"/>
      <c r="D43" s="45"/>
      <c r="E43" s="66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Y43" s="34"/>
    </row>
  </sheetData>
  <sortState xmlns:xlrd2="http://schemas.microsoft.com/office/spreadsheetml/2017/richdata2" ref="B6:U42">
    <sortCondition descending="1" ref="G6:G42"/>
    <sortCondition descending="1" ref="H6:H42"/>
    <sortCondition descending="1" ref="I6:I42"/>
  </sortState>
  <mergeCells count="28">
    <mergeCell ref="J1:J2"/>
    <mergeCell ref="K1:K2"/>
    <mergeCell ref="L1:L2"/>
    <mergeCell ref="H3:H4"/>
    <mergeCell ref="I1:I2"/>
    <mergeCell ref="I3:I4"/>
    <mergeCell ref="A1:A43"/>
    <mergeCell ref="Q1:Q2"/>
    <mergeCell ref="R1:R2"/>
    <mergeCell ref="T1:T2"/>
    <mergeCell ref="G1:G2"/>
    <mergeCell ref="B3:B4"/>
    <mergeCell ref="C3:C4"/>
    <mergeCell ref="D3:D4"/>
    <mergeCell ref="E3:E4"/>
    <mergeCell ref="G3:G4"/>
    <mergeCell ref="B1:B2"/>
    <mergeCell ref="C1:C2"/>
    <mergeCell ref="D1:D2"/>
    <mergeCell ref="E1:E2"/>
    <mergeCell ref="F1:F4"/>
    <mergeCell ref="H1:H2"/>
    <mergeCell ref="U1:U2"/>
    <mergeCell ref="M1:M2"/>
    <mergeCell ref="N1:N2"/>
    <mergeCell ref="O1:O2"/>
    <mergeCell ref="P1:P2"/>
    <mergeCell ref="S1:S2"/>
  </mergeCells>
  <conditionalFormatting sqref="J6:M7 O6:O7 J9:U42">
    <cfRule type="containsText" dxfId="28" priority="10" operator="containsText" text="0">
      <formula>NOT(ISERROR(SEARCH("0",J6)))</formula>
    </cfRule>
  </conditionalFormatting>
  <conditionalFormatting sqref="N6:N7">
    <cfRule type="containsText" dxfId="27" priority="8" operator="containsText" text="0">
      <formula>NOT(ISERROR(SEARCH("0",N6)))</formula>
    </cfRule>
  </conditionalFormatting>
  <conditionalFormatting sqref="P6:S7 U6:U7">
    <cfRule type="containsText" dxfId="26" priority="6" operator="containsText" text="0">
      <formula>NOT(ISERROR(SEARCH("0",P6)))</formula>
    </cfRule>
  </conditionalFormatting>
  <conditionalFormatting sqref="T6:T7">
    <cfRule type="containsText" dxfId="25" priority="5" operator="containsText" text="0">
      <formula>NOT(ISERROR(SEARCH("0",T6)))</formula>
    </cfRule>
  </conditionalFormatting>
  <conditionalFormatting sqref="O8 J8:M8">
    <cfRule type="containsText" dxfId="24" priority="4" operator="containsText" text="0">
      <formula>NOT(ISERROR(SEARCH("0",J8)))</formula>
    </cfRule>
  </conditionalFormatting>
  <conditionalFormatting sqref="N8">
    <cfRule type="containsText" dxfId="23" priority="3" operator="containsText" text="0">
      <formula>NOT(ISERROR(SEARCH("0",N8)))</formula>
    </cfRule>
  </conditionalFormatting>
  <conditionalFormatting sqref="U8 P8:S8">
    <cfRule type="containsText" dxfId="22" priority="2" operator="containsText" text="0">
      <formula>NOT(ISERROR(SEARCH("0",P8)))</formula>
    </cfRule>
  </conditionalFormatting>
  <conditionalFormatting sqref="T8">
    <cfRule type="containsText" dxfId="21" priority="1" operator="containsText" text="0">
      <formula>NOT(ISERROR(SEARCH("0",T8)))</formula>
    </cfRule>
  </conditionalFormatting>
  <pageMargins left="0.25" right="0.25" top="0.75" bottom="0.75" header="0.3" footer="0.3"/>
  <pageSetup paperSize="8" fitToHeight="0" pageOrder="overThenDown" orientation="landscape" r:id="rId1"/>
  <headerFooter alignWithMargins="0"/>
  <ignoredErrors>
    <ignoredError sqref="G9:U9 G6:U7 G10:U42 G8:U8" emptyCellReferenc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EF3F6C0B0FEE46B14B17547D848031" ma:contentTypeVersion="12" ma:contentTypeDescription="Create a new document." ma:contentTypeScope="" ma:versionID="1f42d8b610322f08c2619ccff25552dc">
  <xsd:schema xmlns:xsd="http://www.w3.org/2001/XMLSchema" xmlns:xs="http://www.w3.org/2001/XMLSchema" xmlns:p="http://schemas.microsoft.com/office/2006/metadata/properties" xmlns:ns2="cfacabce-c30a-405d-aeb6-cd46caef6ac0" xmlns:ns3="1fa763e0-74b2-4ff1-98c0-f888e0b6c267" targetNamespace="http://schemas.microsoft.com/office/2006/metadata/properties" ma:root="true" ma:fieldsID="bac6400f1891435d7aa79b2acbae0d51" ns2:_="" ns3:_="">
    <xsd:import namespace="cfacabce-c30a-405d-aeb6-cd46caef6ac0"/>
    <xsd:import namespace="1fa763e0-74b2-4ff1-98c0-f888e0b6c2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cabce-c30a-405d-aeb6-cd46caef6a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a763e0-74b2-4ff1-98c0-f888e0b6c26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D5784F-C537-448B-8BAF-9CE13C7FC2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A26EAE-B067-413B-A418-73E5D4AF09AC}">
  <ds:schemaRefs>
    <ds:schemaRef ds:uri="cfacabce-c30a-405d-aeb6-cd46caef6ac0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1fa763e0-74b2-4ff1-98c0-f888e0b6c267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2363B0C-1324-4C85-B761-0F4B199853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acabce-c30a-405d-aeb6-cd46caef6ac0"/>
    <ds:schemaRef ds:uri="1fa763e0-74b2-4ff1-98c0-f888e0b6c2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11</vt:i4>
      </vt:variant>
    </vt:vector>
  </HeadingPairs>
  <TitlesOfParts>
    <vt:vector size="37" baseType="lpstr">
      <vt:lpstr>Cover</vt:lpstr>
      <vt:lpstr>Info</vt:lpstr>
      <vt:lpstr>Affiliate</vt:lpstr>
      <vt:lpstr>PC105 &amp; PC1STAR</vt:lpstr>
      <vt:lpstr>PC95 12-24</vt:lpstr>
      <vt:lpstr>PC80 17-24</vt:lpstr>
      <vt:lpstr>PC80 11-16</vt:lpstr>
      <vt:lpstr>PC65 17-24</vt:lpstr>
      <vt:lpstr>PC65 13-16</vt:lpstr>
      <vt:lpstr>PC65 9-12</vt:lpstr>
      <vt:lpstr>PC45 13-24</vt:lpstr>
      <vt:lpstr>PC45 8-12</vt:lpstr>
      <vt:lpstr>1KR</vt:lpstr>
      <vt:lpstr>2Mur</vt:lpstr>
      <vt:lpstr>3GID</vt:lpstr>
      <vt:lpstr>4GID</vt:lpstr>
      <vt:lpstr>5ESP</vt:lpstr>
      <vt:lpstr>6WAL</vt:lpstr>
      <vt:lpstr>7ALB</vt:lpstr>
      <vt:lpstr>8BAL</vt:lpstr>
      <vt:lpstr>9NZ</vt:lpstr>
      <vt:lpstr>10SR</vt:lpstr>
      <vt:lpstr>11DRY</vt:lpstr>
      <vt:lpstr>12SC</vt:lpstr>
      <vt:lpstr>1 Mortlock</vt:lpstr>
      <vt:lpstr>2 Dryandra</vt:lpstr>
      <vt:lpstr>Affiliate!Print_Area</vt:lpstr>
      <vt:lpstr>Info!Print_Area</vt:lpstr>
      <vt:lpstr>'PC105 &amp; PC1STAR'!Print_Area</vt:lpstr>
      <vt:lpstr>'PC45 13-24'!Print_Area</vt:lpstr>
      <vt:lpstr>'PC45 8-12'!Print_Area</vt:lpstr>
      <vt:lpstr>'PC65 13-16'!Print_Area</vt:lpstr>
      <vt:lpstr>'PC65 17-24'!Print_Area</vt:lpstr>
      <vt:lpstr>'PC65 9-12'!Print_Area</vt:lpstr>
      <vt:lpstr>'PC80 11-16'!Print_Area</vt:lpstr>
      <vt:lpstr>'PC80 17-24'!Print_Area</vt:lpstr>
      <vt:lpstr>'PC95 12-24'!Print_Area</vt:lpstr>
    </vt:vector>
  </TitlesOfParts>
  <Manager/>
  <Company>Department of Treasury and Finance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04000953</dc:creator>
  <cp:keywords/>
  <dc:description/>
  <cp:lastModifiedBy>amber-rose mcqueen</cp:lastModifiedBy>
  <cp:revision/>
  <dcterms:created xsi:type="dcterms:W3CDTF">2006-03-23T00:27:41Z</dcterms:created>
  <dcterms:modified xsi:type="dcterms:W3CDTF">2020-12-14T11:07:00Z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0x01010048EF3F6C0B0FEE46B14B17547D848031</vt:lpwstr>
  </property>
</Properties>
</file>