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1 Dressage/2020 Dressage LB/"/>
    </mc:Choice>
  </mc:AlternateContent>
  <xr:revisionPtr revIDLastSave="71" documentId="13_ncr:1_{2C85F6FA-9E08-4BF0-9CEA-E80E84AE678B}" xr6:coauthVersionLast="45" xr6:coauthVersionMax="45" xr10:uidLastSave="{B3161605-8DBA-4B9C-B70A-3837642693C1}"/>
  <bookViews>
    <workbookView xWindow="-17250" yWindow="6165" windowWidth="28800" windowHeight="7830" tabRatio="897" firstSheet="7" activeTab="13" xr2:uid="{00000000-000D-0000-FFFF-FFFF00000000}"/>
  </bookViews>
  <sheets>
    <sheet name="Front Cover" sheetId="33" r:id="rId1"/>
    <sheet name="Information" sheetId="26" r:id="rId2"/>
    <sheet name="Affiliates" sheetId="55" r:id="rId3"/>
    <sheet name="Med 8-24" sheetId="54" r:id="rId4"/>
    <sheet name="Elem 17-24" sheetId="53" r:id="rId5"/>
    <sheet name="Elem 8-16" sheetId="52" r:id="rId6"/>
    <sheet name="Nov 17-24" sheetId="49" r:id="rId7"/>
    <sheet name="Nov 14-16" sheetId="50" r:id="rId8"/>
    <sheet name="Nov 8-13" sheetId="51" r:id="rId9"/>
    <sheet name="Prelim 17-24" sheetId="48" r:id="rId10"/>
    <sheet name="Prelim 14-16" sheetId="47" r:id="rId11"/>
    <sheet name="Prelim 11-13" sheetId="46" r:id="rId12"/>
    <sheet name="Prelim 10&amp;U" sheetId="45" r:id="rId13"/>
    <sheet name="Prep 10&amp;U" sheetId="37" r:id="rId14"/>
    <sheet name="1Bus" sheetId="59" state="hidden" r:id="rId15"/>
    <sheet name="2ESP" sheetId="56" state="hidden" r:id="rId16"/>
    <sheet name="3RP" sheetId="63" state="hidden" r:id="rId17"/>
    <sheet name="4Mur" sheetId="58" state="hidden" r:id="rId18"/>
    <sheet name="5BAL" sheetId="57" state="hidden" r:id="rId19"/>
    <sheet name="6WP" sheetId="60" state="hidden" r:id="rId20"/>
    <sheet name="7SER" sheetId="65" state="hidden" r:id="rId21"/>
    <sheet name="8MR" sheetId="44" state="hidden" r:id="rId22"/>
    <sheet name="9ESP2" sheetId="61" state="hidden" r:id="rId23"/>
    <sheet name="10Bus2" sheetId="62" state="hidden" r:id="rId24"/>
    <sheet name="11OG" sheetId="64" state="hidden" r:id="rId25"/>
    <sheet name="12VIRT" sheetId="68" state="hidden" r:id="rId26"/>
    <sheet name="13BUN" sheetId="69" state="hidden" r:id="rId27"/>
    <sheet name="14SER" sheetId="66" state="hidden" r:id="rId28"/>
    <sheet name="15OG2" sheetId="67" state="hidden" r:id="rId29"/>
    <sheet name="16BAL2" sheetId="71" state="hidden" r:id="rId30"/>
    <sheet name="17DAR" sheetId="72" state="hidden" r:id="rId31"/>
    <sheet name="18WAL" sheetId="73" state="hidden" r:id="rId32"/>
    <sheet name="19LOG" sheetId="74" state="hidden" r:id="rId33"/>
    <sheet name="20BUN" sheetId="75" state="hidden" r:id="rId34"/>
    <sheet name="21SC" sheetId="76" state="hidden" r:id="rId35"/>
    <sheet name="22WAL3" sheetId="77" state="hidden" r:id="rId36"/>
    <sheet name="23OG3" sheetId="78" state="hidden" r:id="rId37"/>
    <sheet name="24WAL4" sheetId="79" state="hidden" r:id="rId38"/>
    <sheet name="25MR" sheetId="80" state="hidden" r:id="rId39"/>
  </sheets>
  <definedNames>
    <definedName name="_xlnm._FilterDatabase" localSheetId="34" hidden="1">'21SC'!$A$7:$U$216</definedName>
    <definedName name="_xlnm._FilterDatabase" localSheetId="17" hidden="1">'4Mur'!$B$7:$K$69</definedName>
    <definedName name="_xlnm._FilterDatabase" localSheetId="8" hidden="1">'Nov 8-13'!$B$5:$AI$16</definedName>
    <definedName name="_xlnm.Print_Area" localSheetId="2">Affiliates!$A$1:$O$10</definedName>
    <definedName name="_xlnm.Print_Area" localSheetId="4">'Elem 17-24'!$A$1:$Q$16</definedName>
    <definedName name="_xlnm.Print_Area" localSheetId="5">'Elem 8-16'!$A$1:$Q$22</definedName>
    <definedName name="_xlnm.Print_Area" localSheetId="1">Information!$A$1:$C$5</definedName>
    <definedName name="_xlnm.Print_Area" localSheetId="3">'Med 8-24'!$A$1:$Q$9</definedName>
    <definedName name="_xlnm.Print_Area" localSheetId="7">'Nov 14-16'!$A$1:$Q$34</definedName>
    <definedName name="_xlnm.Print_Area" localSheetId="6">'Nov 17-24'!$A$1:$Q$22</definedName>
    <definedName name="_xlnm.Print_Area" localSheetId="8">'Nov 8-13'!$A$1:$Q$22</definedName>
    <definedName name="_xlnm.Print_Area" localSheetId="12">'Prelim 10&amp;U'!$A$1:$Q$26</definedName>
    <definedName name="_xlnm.Print_Area" localSheetId="11">'Prelim 11-13'!$A$1:$Q$24</definedName>
    <definedName name="_xlnm.Print_Area" localSheetId="10">'Prelim 14-16'!$A$1:$Q$5</definedName>
    <definedName name="_xlnm.Print_Area" localSheetId="9">'Prelim 17-24'!$A$1:$Q$22</definedName>
    <definedName name="_xlnm.Print_Area" localSheetId="13">'Prep 10&amp;U'!$A$1:$Q$22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48" l="1"/>
  <c r="AH8" i="48"/>
  <c r="AG8" i="48"/>
  <c r="AF8" i="48"/>
  <c r="AE8" i="48"/>
  <c r="AD8" i="48"/>
  <c r="AC8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G8" i="48" s="1"/>
  <c r="O8" i="48"/>
  <c r="N8" i="48"/>
  <c r="M8" i="48"/>
  <c r="L8" i="48"/>
  <c r="K8" i="48"/>
  <c r="H8" i="48" s="1"/>
  <c r="J8" i="48"/>
  <c r="AI9" i="45" l="1"/>
  <c r="AH9" i="45"/>
  <c r="AG9" i="45"/>
  <c r="AF9" i="45"/>
  <c r="AE9" i="45"/>
  <c r="AD9" i="45"/>
  <c r="AC9" i="45"/>
  <c r="AB9" i="45"/>
  <c r="AA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K9" i="45"/>
  <c r="J9" i="45"/>
  <c r="AI12" i="53" l="1"/>
  <c r="AH12" i="53"/>
  <c r="AF12" i="53"/>
  <c r="AC12" i="53"/>
  <c r="AB12" i="53"/>
  <c r="AA12" i="53"/>
  <c r="Y12" i="53"/>
  <c r="W12" i="53"/>
  <c r="V12" i="53"/>
  <c r="U12" i="53"/>
  <c r="S12" i="53"/>
  <c r="R12" i="53"/>
  <c r="Q12" i="53"/>
  <c r="P12" i="53"/>
  <c r="O12" i="53"/>
  <c r="N12" i="53"/>
  <c r="M12" i="53"/>
  <c r="K12" i="53"/>
  <c r="J12" i="53"/>
  <c r="AI13" i="51" l="1"/>
  <c r="AH13" i="51"/>
  <c r="AF13" i="51"/>
  <c r="AC13" i="51"/>
  <c r="AB13" i="51"/>
  <c r="AA13" i="51"/>
  <c r="Y13" i="51"/>
  <c r="W13" i="51"/>
  <c r="V13" i="51"/>
  <c r="U13" i="51"/>
  <c r="S13" i="51"/>
  <c r="R13" i="51"/>
  <c r="Q13" i="51"/>
  <c r="P13" i="51"/>
  <c r="O13" i="51"/>
  <c r="N13" i="51"/>
  <c r="M13" i="51"/>
  <c r="K13" i="51"/>
  <c r="J13" i="51"/>
  <c r="AI11" i="46"/>
  <c r="AH11" i="46"/>
  <c r="AF11" i="46"/>
  <c r="AC11" i="46"/>
  <c r="AB11" i="46"/>
  <c r="AA11" i="46"/>
  <c r="Y11" i="46"/>
  <c r="W11" i="46"/>
  <c r="V11" i="46"/>
  <c r="U11" i="46"/>
  <c r="S11" i="46"/>
  <c r="R11" i="46"/>
  <c r="Q11" i="46"/>
  <c r="P11" i="46"/>
  <c r="O11" i="46"/>
  <c r="N11" i="46"/>
  <c r="M11" i="46"/>
  <c r="K11" i="46"/>
  <c r="J11" i="46"/>
  <c r="J7" i="51" l="1"/>
  <c r="A26" i="59"/>
  <c r="A11" i="59"/>
  <c r="K6" i="55" l="1"/>
  <c r="M6" i="55"/>
  <c r="N6" i="55"/>
  <c r="P6" i="55"/>
  <c r="Q6" i="55"/>
  <c r="R6" i="55"/>
  <c r="S6" i="55"/>
  <c r="V6" i="55"/>
  <c r="AA6" i="55"/>
  <c r="AD6" i="55"/>
  <c r="AE6" i="55"/>
  <c r="AG6" i="55"/>
  <c r="AI6" i="55"/>
  <c r="K8" i="55"/>
  <c r="M8" i="55"/>
  <c r="N8" i="55"/>
  <c r="P8" i="55"/>
  <c r="Q8" i="55"/>
  <c r="R8" i="55"/>
  <c r="S8" i="55"/>
  <c r="V8" i="55"/>
  <c r="AA8" i="55"/>
  <c r="AD8" i="55"/>
  <c r="AE8" i="55"/>
  <c r="AG8" i="55"/>
  <c r="AI8" i="55"/>
  <c r="K9" i="55"/>
  <c r="M9" i="55"/>
  <c r="N9" i="55"/>
  <c r="P9" i="55"/>
  <c r="Q9" i="55"/>
  <c r="R9" i="55"/>
  <c r="S9" i="55"/>
  <c r="V9" i="55"/>
  <c r="AA9" i="55"/>
  <c r="AD9" i="55"/>
  <c r="AE9" i="55"/>
  <c r="AG9" i="55"/>
  <c r="AI9" i="55"/>
  <c r="K10" i="55"/>
  <c r="M10" i="55"/>
  <c r="N10" i="55"/>
  <c r="P10" i="55"/>
  <c r="Q10" i="55"/>
  <c r="R10" i="55"/>
  <c r="S10" i="55"/>
  <c r="V10" i="55"/>
  <c r="AA10" i="55"/>
  <c r="AD10" i="55"/>
  <c r="AE10" i="55"/>
  <c r="AG10" i="55"/>
  <c r="AI10" i="55"/>
  <c r="K6" i="54"/>
  <c r="M6" i="54"/>
  <c r="N6" i="54"/>
  <c r="P6" i="54"/>
  <c r="Q6" i="54"/>
  <c r="R6" i="54"/>
  <c r="S6" i="54"/>
  <c r="V6" i="54"/>
  <c r="AA6" i="54"/>
  <c r="AC6" i="54"/>
  <c r="AD6" i="54"/>
  <c r="AF6" i="54"/>
  <c r="AH6" i="54"/>
  <c r="K8" i="54"/>
  <c r="M8" i="54"/>
  <c r="N8" i="54"/>
  <c r="P8" i="54"/>
  <c r="Q8" i="54"/>
  <c r="R8" i="54"/>
  <c r="S8" i="54"/>
  <c r="V8" i="54"/>
  <c r="AA8" i="54"/>
  <c r="AC8" i="54"/>
  <c r="AF8" i="54"/>
  <c r="AH8" i="54"/>
  <c r="K9" i="54"/>
  <c r="M9" i="54"/>
  <c r="N9" i="54"/>
  <c r="P9" i="54"/>
  <c r="Q9" i="54"/>
  <c r="R9" i="54"/>
  <c r="S9" i="54"/>
  <c r="V9" i="54"/>
  <c r="AA9" i="54"/>
  <c r="AC9" i="54"/>
  <c r="AF9" i="54"/>
  <c r="AH9" i="54"/>
  <c r="K10" i="54"/>
  <c r="M10" i="54"/>
  <c r="N10" i="54"/>
  <c r="P10" i="54"/>
  <c r="Q10" i="54"/>
  <c r="R10" i="54"/>
  <c r="S10" i="54"/>
  <c r="V10" i="54"/>
  <c r="AA10" i="54"/>
  <c r="AC10" i="54"/>
  <c r="AF10" i="54"/>
  <c r="AH10" i="54"/>
  <c r="K6" i="53"/>
  <c r="M6" i="53"/>
  <c r="N6" i="53"/>
  <c r="P6" i="53"/>
  <c r="Q6" i="53"/>
  <c r="R6" i="53"/>
  <c r="S6" i="53"/>
  <c r="U6" i="53"/>
  <c r="V6" i="53"/>
  <c r="AA6" i="53"/>
  <c r="AC6" i="53"/>
  <c r="AF6" i="53"/>
  <c r="AH6" i="53"/>
  <c r="K7" i="53"/>
  <c r="M7" i="53"/>
  <c r="N7" i="53"/>
  <c r="P7" i="53"/>
  <c r="Q7" i="53"/>
  <c r="R7" i="53"/>
  <c r="S7" i="53"/>
  <c r="U7" i="53"/>
  <c r="V7" i="53"/>
  <c r="AA7" i="53"/>
  <c r="AC7" i="53"/>
  <c r="AF7" i="53"/>
  <c r="AH7" i="53"/>
  <c r="K8" i="53"/>
  <c r="M8" i="53"/>
  <c r="N8" i="53"/>
  <c r="P8" i="53"/>
  <c r="Q8" i="53"/>
  <c r="R8" i="53"/>
  <c r="S8" i="53"/>
  <c r="U8" i="53"/>
  <c r="V8" i="53"/>
  <c r="AA8" i="53"/>
  <c r="AC8" i="53"/>
  <c r="AF8" i="53"/>
  <c r="AH8" i="53"/>
  <c r="K10" i="53"/>
  <c r="M10" i="53"/>
  <c r="N10" i="53"/>
  <c r="P10" i="53"/>
  <c r="Q10" i="53"/>
  <c r="R10" i="53"/>
  <c r="S10" i="53"/>
  <c r="V10" i="53"/>
  <c r="AA10" i="53"/>
  <c r="AC10" i="53"/>
  <c r="AF10" i="53"/>
  <c r="AH10" i="53"/>
  <c r="K11" i="53"/>
  <c r="M11" i="53"/>
  <c r="N11" i="53"/>
  <c r="P11" i="53"/>
  <c r="Q11" i="53"/>
  <c r="R11" i="53"/>
  <c r="S11" i="53"/>
  <c r="V11" i="53"/>
  <c r="AA11" i="53"/>
  <c r="AC11" i="53"/>
  <c r="AF11" i="53"/>
  <c r="AH11" i="53"/>
  <c r="K13" i="53"/>
  <c r="M13" i="53"/>
  <c r="N13" i="53"/>
  <c r="P13" i="53"/>
  <c r="Q13" i="53"/>
  <c r="R13" i="53"/>
  <c r="S13" i="53"/>
  <c r="V13" i="53"/>
  <c r="AA13" i="53"/>
  <c r="AC13" i="53"/>
  <c r="AF13" i="53"/>
  <c r="AH13" i="53"/>
  <c r="K14" i="53"/>
  <c r="M14" i="53"/>
  <c r="N14" i="53"/>
  <c r="P14" i="53"/>
  <c r="Q14" i="53"/>
  <c r="R14" i="53"/>
  <c r="S14" i="53"/>
  <c r="V14" i="53"/>
  <c r="AA14" i="53"/>
  <c r="AC14" i="53"/>
  <c r="AF14" i="53"/>
  <c r="AH14" i="53"/>
  <c r="K15" i="53"/>
  <c r="M15" i="53"/>
  <c r="N15" i="53"/>
  <c r="P15" i="53"/>
  <c r="Q15" i="53"/>
  <c r="R15" i="53"/>
  <c r="S15" i="53"/>
  <c r="V15" i="53"/>
  <c r="AA15" i="53"/>
  <c r="AC15" i="53"/>
  <c r="AF15" i="53"/>
  <c r="AH15" i="53"/>
  <c r="K16" i="53"/>
  <c r="M16" i="53"/>
  <c r="N16" i="53"/>
  <c r="P16" i="53"/>
  <c r="Q16" i="53"/>
  <c r="R16" i="53"/>
  <c r="S16" i="53"/>
  <c r="V16" i="53"/>
  <c r="AA16" i="53"/>
  <c r="AC16" i="53"/>
  <c r="AF16" i="53"/>
  <c r="AH16" i="53"/>
  <c r="K17" i="53"/>
  <c r="M17" i="53"/>
  <c r="N17" i="53"/>
  <c r="P17" i="53"/>
  <c r="Q17" i="53"/>
  <c r="R17" i="53"/>
  <c r="S17" i="53"/>
  <c r="V17" i="53"/>
  <c r="AA17" i="53"/>
  <c r="AC17" i="53"/>
  <c r="AF17" i="53"/>
  <c r="AH17" i="53"/>
  <c r="K6" i="52"/>
  <c r="M6" i="52"/>
  <c r="N6" i="52"/>
  <c r="P6" i="52"/>
  <c r="Q6" i="52"/>
  <c r="R6" i="52"/>
  <c r="S6" i="52"/>
  <c r="U6" i="52"/>
  <c r="V6" i="52"/>
  <c r="W6" i="52"/>
  <c r="AA6" i="52"/>
  <c r="AC6" i="52"/>
  <c r="AF6" i="52"/>
  <c r="AH6" i="52"/>
  <c r="K7" i="52"/>
  <c r="M7" i="52"/>
  <c r="N7" i="52"/>
  <c r="P7" i="52"/>
  <c r="Q7" i="52"/>
  <c r="R7" i="52"/>
  <c r="S7" i="52"/>
  <c r="U7" i="52"/>
  <c r="V7" i="52"/>
  <c r="W7" i="52"/>
  <c r="AA7" i="52"/>
  <c r="AC7" i="52"/>
  <c r="AF7" i="52"/>
  <c r="AH7" i="52"/>
  <c r="K9" i="52"/>
  <c r="M9" i="52"/>
  <c r="N9" i="52"/>
  <c r="P9" i="52"/>
  <c r="Q9" i="52"/>
  <c r="R9" i="52"/>
  <c r="S9" i="52"/>
  <c r="V9" i="52"/>
  <c r="AA9" i="52"/>
  <c r="AC9" i="52"/>
  <c r="AF9" i="52"/>
  <c r="AH9" i="52"/>
  <c r="K10" i="52"/>
  <c r="M10" i="52"/>
  <c r="N10" i="52"/>
  <c r="P10" i="52"/>
  <c r="Q10" i="52"/>
  <c r="R10" i="52"/>
  <c r="S10" i="52"/>
  <c r="V10" i="52"/>
  <c r="AA10" i="52"/>
  <c r="AC10" i="52"/>
  <c r="AF10" i="52"/>
  <c r="AH10" i="52"/>
  <c r="K11" i="52"/>
  <c r="M11" i="52"/>
  <c r="N11" i="52"/>
  <c r="P11" i="52"/>
  <c r="Q11" i="52"/>
  <c r="R11" i="52"/>
  <c r="S11" i="52"/>
  <c r="V11" i="52"/>
  <c r="AA11" i="52"/>
  <c r="AC11" i="52"/>
  <c r="AF11" i="52"/>
  <c r="AH11" i="52"/>
  <c r="K12" i="52"/>
  <c r="M12" i="52"/>
  <c r="N12" i="52"/>
  <c r="P12" i="52"/>
  <c r="Q12" i="52"/>
  <c r="R12" i="52"/>
  <c r="S12" i="52"/>
  <c r="V12" i="52"/>
  <c r="AA12" i="52"/>
  <c r="AC12" i="52"/>
  <c r="AF12" i="52"/>
  <c r="AH12" i="52"/>
  <c r="K13" i="52"/>
  <c r="M13" i="52"/>
  <c r="N13" i="52"/>
  <c r="P13" i="52"/>
  <c r="Q13" i="52"/>
  <c r="R13" i="52"/>
  <c r="S13" i="52"/>
  <c r="V13" i="52"/>
  <c r="AA13" i="52"/>
  <c r="AC13" i="52"/>
  <c r="AF13" i="52"/>
  <c r="AH13" i="52"/>
  <c r="K14" i="52"/>
  <c r="M14" i="52"/>
  <c r="N14" i="52"/>
  <c r="P14" i="52"/>
  <c r="Q14" i="52"/>
  <c r="R14" i="52"/>
  <c r="S14" i="52"/>
  <c r="V14" i="52"/>
  <c r="AA14" i="52"/>
  <c r="AC14" i="52"/>
  <c r="AF14" i="52"/>
  <c r="AH14" i="52"/>
  <c r="K15" i="52"/>
  <c r="M15" i="52"/>
  <c r="N15" i="52"/>
  <c r="P15" i="52"/>
  <c r="Q15" i="52"/>
  <c r="R15" i="52"/>
  <c r="S15" i="52"/>
  <c r="V15" i="52"/>
  <c r="AA15" i="52"/>
  <c r="AC15" i="52"/>
  <c r="AF15" i="52"/>
  <c r="AH15" i="52"/>
  <c r="K16" i="52"/>
  <c r="M16" i="52"/>
  <c r="N16" i="52"/>
  <c r="P16" i="52"/>
  <c r="Q16" i="52"/>
  <c r="R16" i="52"/>
  <c r="S16" i="52"/>
  <c r="V16" i="52"/>
  <c r="AA16" i="52"/>
  <c r="AC16" i="52"/>
  <c r="AF16" i="52"/>
  <c r="AH16" i="52"/>
  <c r="K17" i="52"/>
  <c r="M17" i="52"/>
  <c r="N17" i="52"/>
  <c r="P17" i="52"/>
  <c r="Q17" i="52"/>
  <c r="R17" i="52"/>
  <c r="S17" i="52"/>
  <c r="V17" i="52"/>
  <c r="AA17" i="52"/>
  <c r="AC17" i="52"/>
  <c r="AF17" i="52"/>
  <c r="AH17" i="52"/>
  <c r="K18" i="52"/>
  <c r="M18" i="52"/>
  <c r="N18" i="52"/>
  <c r="P18" i="52"/>
  <c r="Q18" i="52"/>
  <c r="R18" i="52"/>
  <c r="S18" i="52"/>
  <c r="V18" i="52"/>
  <c r="AA18" i="52"/>
  <c r="AC18" i="52"/>
  <c r="AF18" i="52"/>
  <c r="AH18" i="52"/>
  <c r="K19" i="52"/>
  <c r="M19" i="52"/>
  <c r="N19" i="52"/>
  <c r="P19" i="52"/>
  <c r="Q19" i="52"/>
  <c r="R19" i="52"/>
  <c r="S19" i="52"/>
  <c r="V19" i="52"/>
  <c r="AA19" i="52"/>
  <c r="AC19" i="52"/>
  <c r="AF19" i="52"/>
  <c r="AH19" i="52"/>
  <c r="K20" i="52"/>
  <c r="M20" i="52"/>
  <c r="N20" i="52"/>
  <c r="P20" i="52"/>
  <c r="Q20" i="52"/>
  <c r="R20" i="52"/>
  <c r="S20" i="52"/>
  <c r="V20" i="52"/>
  <c r="AA20" i="52"/>
  <c r="AC20" i="52"/>
  <c r="AF20" i="52"/>
  <c r="AH20" i="52"/>
  <c r="K21" i="52"/>
  <c r="M21" i="52"/>
  <c r="N21" i="52"/>
  <c r="P21" i="52"/>
  <c r="Q21" i="52"/>
  <c r="R21" i="52"/>
  <c r="S21" i="52"/>
  <c r="V21" i="52"/>
  <c r="AA21" i="52"/>
  <c r="AC21" i="52"/>
  <c r="AF21" i="52"/>
  <c r="AH21" i="52"/>
  <c r="K22" i="52"/>
  <c r="M22" i="52"/>
  <c r="N22" i="52"/>
  <c r="P22" i="52"/>
  <c r="Q22" i="52"/>
  <c r="R22" i="52"/>
  <c r="S22" i="52"/>
  <c r="V22" i="52"/>
  <c r="AA22" i="52"/>
  <c r="AC22" i="52"/>
  <c r="AF22" i="52"/>
  <c r="AH22" i="52"/>
  <c r="K23" i="52"/>
  <c r="M23" i="52"/>
  <c r="N23" i="52"/>
  <c r="P23" i="52"/>
  <c r="Q23" i="52"/>
  <c r="R23" i="52"/>
  <c r="S23" i="52"/>
  <c r="V23" i="52"/>
  <c r="AA23" i="52"/>
  <c r="AC23" i="52"/>
  <c r="AF23" i="52"/>
  <c r="AH23" i="52"/>
  <c r="K24" i="52"/>
  <c r="M24" i="52"/>
  <c r="N24" i="52"/>
  <c r="P24" i="52"/>
  <c r="Q24" i="52"/>
  <c r="R24" i="52"/>
  <c r="S24" i="52"/>
  <c r="V24" i="52"/>
  <c r="AA24" i="52"/>
  <c r="AC24" i="52"/>
  <c r="AF24" i="52"/>
  <c r="AH24" i="52"/>
  <c r="K6" i="49"/>
  <c r="M6" i="49"/>
  <c r="N6" i="49"/>
  <c r="P6" i="49"/>
  <c r="Q6" i="49"/>
  <c r="R6" i="49"/>
  <c r="S6" i="49"/>
  <c r="U6" i="49"/>
  <c r="V6" i="49"/>
  <c r="AA6" i="49"/>
  <c r="AC6" i="49"/>
  <c r="AF6" i="49"/>
  <c r="AH6" i="49"/>
  <c r="K7" i="49"/>
  <c r="M7" i="49"/>
  <c r="N7" i="49"/>
  <c r="P7" i="49"/>
  <c r="Q7" i="49"/>
  <c r="R7" i="49"/>
  <c r="S7" i="49"/>
  <c r="V7" i="49"/>
  <c r="AA7" i="49"/>
  <c r="AC7" i="49"/>
  <c r="AF7" i="49"/>
  <c r="AH7" i="49"/>
  <c r="K8" i="49"/>
  <c r="M8" i="49"/>
  <c r="N8" i="49"/>
  <c r="P8" i="49"/>
  <c r="Q8" i="49"/>
  <c r="R8" i="49"/>
  <c r="S8" i="49"/>
  <c r="V8" i="49"/>
  <c r="AA8" i="49"/>
  <c r="AC8" i="49"/>
  <c r="AF8" i="49"/>
  <c r="AH8" i="49"/>
  <c r="K9" i="49"/>
  <c r="M9" i="49"/>
  <c r="N9" i="49"/>
  <c r="P9" i="49"/>
  <c r="Q9" i="49"/>
  <c r="R9" i="49"/>
  <c r="S9" i="49"/>
  <c r="U9" i="49"/>
  <c r="V9" i="49"/>
  <c r="AA9" i="49"/>
  <c r="AC9" i="49"/>
  <c r="AF9" i="49"/>
  <c r="AH9" i="49"/>
  <c r="K10" i="49"/>
  <c r="M10" i="49"/>
  <c r="N10" i="49"/>
  <c r="P10" i="49"/>
  <c r="Q10" i="49"/>
  <c r="R10" i="49"/>
  <c r="S10" i="49"/>
  <c r="U10" i="49"/>
  <c r="V10" i="49"/>
  <c r="AA10" i="49"/>
  <c r="AC10" i="49"/>
  <c r="AF10" i="49"/>
  <c r="AH10" i="49"/>
  <c r="K11" i="49"/>
  <c r="M11" i="49"/>
  <c r="N11" i="49"/>
  <c r="P11" i="49"/>
  <c r="Q11" i="49"/>
  <c r="R11" i="49"/>
  <c r="S11" i="49"/>
  <c r="V11" i="49"/>
  <c r="AA11" i="49"/>
  <c r="AC11" i="49"/>
  <c r="AF11" i="49"/>
  <c r="AH11" i="49"/>
  <c r="K13" i="49"/>
  <c r="M13" i="49"/>
  <c r="N13" i="49"/>
  <c r="P13" i="49"/>
  <c r="Q13" i="49"/>
  <c r="R13" i="49"/>
  <c r="S13" i="49"/>
  <c r="V13" i="49"/>
  <c r="AA13" i="49"/>
  <c r="AC13" i="49"/>
  <c r="AF13" i="49"/>
  <c r="AH13" i="49"/>
  <c r="K14" i="49"/>
  <c r="M14" i="49"/>
  <c r="N14" i="49"/>
  <c r="P14" i="49"/>
  <c r="Q14" i="49"/>
  <c r="R14" i="49"/>
  <c r="S14" i="49"/>
  <c r="V14" i="49"/>
  <c r="AA14" i="49"/>
  <c r="AC14" i="49"/>
  <c r="AF14" i="49"/>
  <c r="AH14" i="49"/>
  <c r="K15" i="49"/>
  <c r="M15" i="49"/>
  <c r="N15" i="49"/>
  <c r="P15" i="49"/>
  <c r="Q15" i="49"/>
  <c r="R15" i="49"/>
  <c r="S15" i="49"/>
  <c r="V15" i="49"/>
  <c r="W15" i="49"/>
  <c r="AA15" i="49"/>
  <c r="AC15" i="49"/>
  <c r="AF15" i="49"/>
  <c r="AH15" i="49"/>
  <c r="K16" i="49"/>
  <c r="M16" i="49"/>
  <c r="N16" i="49"/>
  <c r="P16" i="49"/>
  <c r="Q16" i="49"/>
  <c r="R16" i="49"/>
  <c r="S16" i="49"/>
  <c r="U16" i="49"/>
  <c r="V16" i="49"/>
  <c r="AA16" i="49"/>
  <c r="AC16" i="49"/>
  <c r="AF16" i="49"/>
  <c r="AH16" i="49"/>
  <c r="K18" i="49"/>
  <c r="M18" i="49"/>
  <c r="N18" i="49"/>
  <c r="P18" i="49"/>
  <c r="Q18" i="49"/>
  <c r="R18" i="49"/>
  <c r="S18" i="49"/>
  <c r="V18" i="49"/>
  <c r="AA18" i="49"/>
  <c r="AC18" i="49"/>
  <c r="AF18" i="49"/>
  <c r="AH18" i="49"/>
  <c r="K19" i="49"/>
  <c r="M19" i="49"/>
  <c r="N19" i="49"/>
  <c r="P19" i="49"/>
  <c r="Q19" i="49"/>
  <c r="R19" i="49"/>
  <c r="S19" i="49"/>
  <c r="V19" i="49"/>
  <c r="AA19" i="49"/>
  <c r="AC19" i="49"/>
  <c r="AF19" i="49"/>
  <c r="AH19" i="49"/>
  <c r="K20" i="49"/>
  <c r="M20" i="49"/>
  <c r="N20" i="49"/>
  <c r="P20" i="49"/>
  <c r="Q20" i="49"/>
  <c r="R20" i="49"/>
  <c r="S20" i="49"/>
  <c r="V20" i="49"/>
  <c r="AA20" i="49"/>
  <c r="AC20" i="49"/>
  <c r="AF20" i="49"/>
  <c r="AH20" i="49"/>
  <c r="K21" i="49"/>
  <c r="M21" i="49"/>
  <c r="N21" i="49"/>
  <c r="P21" i="49"/>
  <c r="Q21" i="49"/>
  <c r="R21" i="49"/>
  <c r="S21" i="49"/>
  <c r="V21" i="49"/>
  <c r="AA21" i="49"/>
  <c r="AC21" i="49"/>
  <c r="AF21" i="49"/>
  <c r="AH21" i="49"/>
  <c r="K22" i="49"/>
  <c r="M22" i="49"/>
  <c r="N22" i="49"/>
  <c r="P22" i="49"/>
  <c r="Q22" i="49"/>
  <c r="R22" i="49"/>
  <c r="S22" i="49"/>
  <c r="V22" i="49"/>
  <c r="AA22" i="49"/>
  <c r="AC22" i="49"/>
  <c r="AF22" i="49"/>
  <c r="AH22" i="49"/>
  <c r="K23" i="49"/>
  <c r="M23" i="49"/>
  <c r="N23" i="49"/>
  <c r="P23" i="49"/>
  <c r="Q23" i="49"/>
  <c r="R23" i="49"/>
  <c r="S23" i="49"/>
  <c r="V23" i="49"/>
  <c r="AA23" i="49"/>
  <c r="AC23" i="49"/>
  <c r="AF23" i="49"/>
  <c r="AH23" i="49"/>
  <c r="K24" i="49"/>
  <c r="M24" i="49"/>
  <c r="N24" i="49"/>
  <c r="P24" i="49"/>
  <c r="Q24" i="49"/>
  <c r="R24" i="49"/>
  <c r="S24" i="49"/>
  <c r="V24" i="49"/>
  <c r="AA24" i="49"/>
  <c r="AC24" i="49"/>
  <c r="AF24" i="49"/>
  <c r="AH24" i="49"/>
  <c r="K25" i="49"/>
  <c r="M25" i="49"/>
  <c r="N25" i="49"/>
  <c r="P25" i="49"/>
  <c r="Q25" i="49"/>
  <c r="R25" i="49"/>
  <c r="S25" i="49"/>
  <c r="V25" i="49"/>
  <c r="AA25" i="49"/>
  <c r="AC25" i="49"/>
  <c r="AF25" i="49"/>
  <c r="AH25" i="49"/>
  <c r="K26" i="49"/>
  <c r="M26" i="49"/>
  <c r="N26" i="49"/>
  <c r="P26" i="49"/>
  <c r="Q26" i="49"/>
  <c r="R26" i="49"/>
  <c r="S26" i="49"/>
  <c r="V26" i="49"/>
  <c r="AA26" i="49"/>
  <c r="AC26" i="49"/>
  <c r="AF26" i="49"/>
  <c r="AH26" i="49"/>
  <c r="K27" i="49"/>
  <c r="M27" i="49"/>
  <c r="N27" i="49"/>
  <c r="P27" i="49"/>
  <c r="Q27" i="49"/>
  <c r="R27" i="49"/>
  <c r="S27" i="49"/>
  <c r="V27" i="49"/>
  <c r="AA27" i="49"/>
  <c r="AC27" i="49"/>
  <c r="AF27" i="49"/>
  <c r="AH27" i="49"/>
  <c r="K28" i="49"/>
  <c r="M28" i="49"/>
  <c r="N28" i="49"/>
  <c r="P28" i="49"/>
  <c r="Q28" i="49"/>
  <c r="R28" i="49"/>
  <c r="S28" i="49"/>
  <c r="V28" i="49"/>
  <c r="AA28" i="49"/>
  <c r="AC28" i="49"/>
  <c r="AF28" i="49"/>
  <c r="AH28" i="49"/>
  <c r="K29" i="49"/>
  <c r="M29" i="49"/>
  <c r="N29" i="49"/>
  <c r="P29" i="49"/>
  <c r="Q29" i="49"/>
  <c r="R29" i="49"/>
  <c r="S29" i="49"/>
  <c r="V29" i="49"/>
  <c r="AA29" i="49"/>
  <c r="AC29" i="49"/>
  <c r="AF29" i="49"/>
  <c r="AH29" i="49"/>
  <c r="K30" i="49"/>
  <c r="M30" i="49"/>
  <c r="N30" i="49"/>
  <c r="P30" i="49"/>
  <c r="Q30" i="49"/>
  <c r="R30" i="49"/>
  <c r="S30" i="49"/>
  <c r="V30" i="49"/>
  <c r="AA30" i="49"/>
  <c r="AC30" i="49"/>
  <c r="AF30" i="49"/>
  <c r="AH30" i="49"/>
  <c r="K31" i="49"/>
  <c r="M31" i="49"/>
  <c r="N31" i="49"/>
  <c r="P31" i="49"/>
  <c r="Q31" i="49"/>
  <c r="R31" i="49"/>
  <c r="S31" i="49"/>
  <c r="V31" i="49"/>
  <c r="AA31" i="49"/>
  <c r="AC31" i="49"/>
  <c r="AF31" i="49"/>
  <c r="AH31" i="49"/>
  <c r="K32" i="49"/>
  <c r="M32" i="49"/>
  <c r="N32" i="49"/>
  <c r="P32" i="49"/>
  <c r="Q32" i="49"/>
  <c r="R32" i="49"/>
  <c r="S32" i="49"/>
  <c r="V32" i="49"/>
  <c r="AA32" i="49"/>
  <c r="AC32" i="49"/>
  <c r="AF32" i="49"/>
  <c r="AH32" i="49"/>
  <c r="K33" i="49"/>
  <c r="M33" i="49"/>
  <c r="N33" i="49"/>
  <c r="P33" i="49"/>
  <c r="Q33" i="49"/>
  <c r="R33" i="49"/>
  <c r="S33" i="49"/>
  <c r="V33" i="49"/>
  <c r="AA33" i="49"/>
  <c r="AC33" i="49"/>
  <c r="AF33" i="49"/>
  <c r="AH33" i="49"/>
  <c r="K34" i="49"/>
  <c r="M34" i="49"/>
  <c r="N34" i="49"/>
  <c r="P34" i="49"/>
  <c r="Q34" i="49"/>
  <c r="R34" i="49"/>
  <c r="S34" i="49"/>
  <c r="V34" i="49"/>
  <c r="AA34" i="49"/>
  <c r="AC34" i="49"/>
  <c r="AF34" i="49"/>
  <c r="AH34" i="49"/>
  <c r="K35" i="49"/>
  <c r="M35" i="49"/>
  <c r="N35" i="49"/>
  <c r="P35" i="49"/>
  <c r="Q35" i="49"/>
  <c r="R35" i="49"/>
  <c r="S35" i="49"/>
  <c r="AA35" i="49"/>
  <c r="AC35" i="49"/>
  <c r="AF35" i="49"/>
  <c r="AH35" i="49"/>
  <c r="K6" i="50"/>
  <c r="M6" i="50"/>
  <c r="N6" i="50"/>
  <c r="P6" i="50"/>
  <c r="Q6" i="50"/>
  <c r="R6" i="50"/>
  <c r="S6" i="50"/>
  <c r="U6" i="50"/>
  <c r="V6" i="50"/>
  <c r="W6" i="50"/>
  <c r="AA6" i="50"/>
  <c r="AC6" i="50"/>
  <c r="AD6" i="50"/>
  <c r="AF6" i="50"/>
  <c r="AH6" i="50"/>
  <c r="K7" i="50"/>
  <c r="M7" i="50"/>
  <c r="N7" i="50"/>
  <c r="P7" i="50"/>
  <c r="Q7" i="50"/>
  <c r="R7" i="50"/>
  <c r="S7" i="50"/>
  <c r="V7" i="50"/>
  <c r="AA7" i="50"/>
  <c r="AC7" i="50"/>
  <c r="AF7" i="50"/>
  <c r="AH7" i="50"/>
  <c r="K8" i="50"/>
  <c r="M8" i="50"/>
  <c r="N8" i="50"/>
  <c r="P8" i="50"/>
  <c r="Q8" i="50"/>
  <c r="R8" i="50"/>
  <c r="S8" i="50"/>
  <c r="V8" i="50"/>
  <c r="W8" i="50"/>
  <c r="AA8" i="50"/>
  <c r="AC8" i="50"/>
  <c r="AF8" i="50"/>
  <c r="AH8" i="50"/>
  <c r="K9" i="50"/>
  <c r="M9" i="50"/>
  <c r="N9" i="50"/>
  <c r="P9" i="50"/>
  <c r="Q9" i="50"/>
  <c r="R9" i="50"/>
  <c r="S9" i="50"/>
  <c r="V9" i="50"/>
  <c r="AA9" i="50"/>
  <c r="AC9" i="50"/>
  <c r="AF9" i="50"/>
  <c r="AH9" i="50"/>
  <c r="K10" i="50"/>
  <c r="M10" i="50"/>
  <c r="N10" i="50"/>
  <c r="P10" i="50"/>
  <c r="Q10" i="50"/>
  <c r="R10" i="50"/>
  <c r="S10" i="50"/>
  <c r="V10" i="50"/>
  <c r="AA10" i="50"/>
  <c r="AC10" i="50"/>
  <c r="AF10" i="50"/>
  <c r="AH10" i="50"/>
  <c r="K11" i="50"/>
  <c r="M11" i="50"/>
  <c r="N11" i="50"/>
  <c r="P11" i="50"/>
  <c r="Q11" i="50"/>
  <c r="R11" i="50"/>
  <c r="S11" i="50"/>
  <c r="V11" i="50"/>
  <c r="AA11" i="50"/>
  <c r="AC11" i="50"/>
  <c r="AF11" i="50"/>
  <c r="AH11" i="50"/>
  <c r="K13" i="50"/>
  <c r="M13" i="50"/>
  <c r="N13" i="50"/>
  <c r="P13" i="50"/>
  <c r="Q13" i="50"/>
  <c r="R13" i="50"/>
  <c r="S13" i="50"/>
  <c r="V13" i="50"/>
  <c r="W13" i="50"/>
  <c r="AA13" i="50"/>
  <c r="AC13" i="50"/>
  <c r="AF13" i="50"/>
  <c r="AH13" i="50"/>
  <c r="K14" i="50"/>
  <c r="M14" i="50"/>
  <c r="N14" i="50"/>
  <c r="P14" i="50"/>
  <c r="Q14" i="50"/>
  <c r="R14" i="50"/>
  <c r="S14" i="50"/>
  <c r="V14" i="50"/>
  <c r="AA14" i="50"/>
  <c r="AC14" i="50"/>
  <c r="AF14" i="50"/>
  <c r="AH14" i="50"/>
  <c r="K15" i="50"/>
  <c r="M15" i="50"/>
  <c r="N15" i="50"/>
  <c r="P15" i="50"/>
  <c r="Q15" i="50"/>
  <c r="R15" i="50"/>
  <c r="S15" i="50"/>
  <c r="V15" i="50"/>
  <c r="AA15" i="50"/>
  <c r="AC15" i="50"/>
  <c r="AF15" i="50"/>
  <c r="AH15" i="50"/>
  <c r="K16" i="50"/>
  <c r="M16" i="50"/>
  <c r="N16" i="50"/>
  <c r="P16" i="50"/>
  <c r="Q16" i="50"/>
  <c r="R16" i="50"/>
  <c r="S16" i="50"/>
  <c r="V16" i="50"/>
  <c r="W16" i="50"/>
  <c r="AA16" i="50"/>
  <c r="AC16" i="50"/>
  <c r="AF16" i="50"/>
  <c r="AH16" i="50"/>
  <c r="K17" i="50"/>
  <c r="M17" i="50"/>
  <c r="N17" i="50"/>
  <c r="P17" i="50"/>
  <c r="Q17" i="50"/>
  <c r="R17" i="50"/>
  <c r="S17" i="50"/>
  <c r="V17" i="50"/>
  <c r="AA17" i="50"/>
  <c r="AC17" i="50"/>
  <c r="AF17" i="50"/>
  <c r="AH17" i="50"/>
  <c r="K19" i="50"/>
  <c r="M19" i="50"/>
  <c r="N19" i="50"/>
  <c r="P19" i="50"/>
  <c r="Q19" i="50"/>
  <c r="R19" i="50"/>
  <c r="S19" i="50"/>
  <c r="V19" i="50"/>
  <c r="AA19" i="50"/>
  <c r="AC19" i="50"/>
  <c r="AF19" i="50"/>
  <c r="AH19" i="50"/>
  <c r="K20" i="50"/>
  <c r="M20" i="50"/>
  <c r="N20" i="50"/>
  <c r="P20" i="50"/>
  <c r="Q20" i="50"/>
  <c r="R20" i="50"/>
  <c r="S20" i="50"/>
  <c r="V20" i="50"/>
  <c r="AA20" i="50"/>
  <c r="AC20" i="50"/>
  <c r="AF20" i="50"/>
  <c r="AH20" i="50"/>
  <c r="K21" i="50"/>
  <c r="M21" i="50"/>
  <c r="N21" i="50"/>
  <c r="P21" i="50"/>
  <c r="Q21" i="50"/>
  <c r="R21" i="50"/>
  <c r="S21" i="50"/>
  <c r="V21" i="50"/>
  <c r="AA21" i="50"/>
  <c r="AC21" i="50"/>
  <c r="AF21" i="50"/>
  <c r="AH21" i="50"/>
  <c r="K22" i="50"/>
  <c r="M22" i="50"/>
  <c r="N22" i="50"/>
  <c r="P22" i="50"/>
  <c r="Q22" i="50"/>
  <c r="R22" i="50"/>
  <c r="S22" i="50"/>
  <c r="V22" i="50"/>
  <c r="AA22" i="50"/>
  <c r="AC22" i="50"/>
  <c r="AF22" i="50"/>
  <c r="AH22" i="50"/>
  <c r="K23" i="50"/>
  <c r="M23" i="50"/>
  <c r="N23" i="50"/>
  <c r="P23" i="50"/>
  <c r="Q23" i="50"/>
  <c r="R23" i="50"/>
  <c r="S23" i="50"/>
  <c r="V23" i="50"/>
  <c r="AA23" i="50"/>
  <c r="AC23" i="50"/>
  <c r="AF23" i="50"/>
  <c r="AH23" i="50"/>
  <c r="K24" i="50"/>
  <c r="M24" i="50"/>
  <c r="N24" i="50"/>
  <c r="P24" i="50"/>
  <c r="Q24" i="50"/>
  <c r="R24" i="50"/>
  <c r="S24" i="50"/>
  <c r="V24" i="50"/>
  <c r="AA24" i="50"/>
  <c r="AC24" i="50"/>
  <c r="AF24" i="50"/>
  <c r="AH24" i="50"/>
  <c r="K25" i="50"/>
  <c r="M25" i="50"/>
  <c r="N25" i="50"/>
  <c r="P25" i="50"/>
  <c r="Q25" i="50"/>
  <c r="R25" i="50"/>
  <c r="S25" i="50"/>
  <c r="V25" i="50"/>
  <c r="AA25" i="50"/>
  <c r="AC25" i="50"/>
  <c r="AF25" i="50"/>
  <c r="AH25" i="50"/>
  <c r="K26" i="50"/>
  <c r="M26" i="50"/>
  <c r="N26" i="50"/>
  <c r="P26" i="50"/>
  <c r="Q26" i="50"/>
  <c r="R26" i="50"/>
  <c r="S26" i="50"/>
  <c r="V26" i="50"/>
  <c r="AA26" i="50"/>
  <c r="AC26" i="50"/>
  <c r="AF26" i="50"/>
  <c r="AH26" i="50"/>
  <c r="K27" i="50"/>
  <c r="M27" i="50"/>
  <c r="N27" i="50"/>
  <c r="P27" i="50"/>
  <c r="Q27" i="50"/>
  <c r="R27" i="50"/>
  <c r="S27" i="50"/>
  <c r="V27" i="50"/>
  <c r="AA27" i="50"/>
  <c r="AC27" i="50"/>
  <c r="AF27" i="50"/>
  <c r="AH27" i="50"/>
  <c r="K28" i="50"/>
  <c r="M28" i="50"/>
  <c r="N28" i="50"/>
  <c r="P28" i="50"/>
  <c r="Q28" i="50"/>
  <c r="R28" i="50"/>
  <c r="S28" i="50"/>
  <c r="V28" i="50"/>
  <c r="AA28" i="50"/>
  <c r="AC28" i="50"/>
  <c r="AF28" i="50"/>
  <c r="AH28" i="50"/>
  <c r="K29" i="50"/>
  <c r="M29" i="50"/>
  <c r="N29" i="50"/>
  <c r="P29" i="50"/>
  <c r="Q29" i="50"/>
  <c r="R29" i="50"/>
  <c r="S29" i="50"/>
  <c r="V29" i="50"/>
  <c r="AA29" i="50"/>
  <c r="AC29" i="50"/>
  <c r="AF29" i="50"/>
  <c r="AH29" i="50"/>
  <c r="K30" i="50"/>
  <c r="M30" i="50"/>
  <c r="N30" i="50"/>
  <c r="P30" i="50"/>
  <c r="Q30" i="50"/>
  <c r="R30" i="50"/>
  <c r="S30" i="50"/>
  <c r="V30" i="50"/>
  <c r="AA30" i="50"/>
  <c r="AC30" i="50"/>
  <c r="AF30" i="50"/>
  <c r="AH30" i="50"/>
  <c r="K31" i="50"/>
  <c r="M31" i="50"/>
  <c r="N31" i="50"/>
  <c r="P31" i="50"/>
  <c r="Q31" i="50"/>
  <c r="R31" i="50"/>
  <c r="S31" i="50"/>
  <c r="V31" i="50"/>
  <c r="AA31" i="50"/>
  <c r="AC31" i="50"/>
  <c r="AF31" i="50"/>
  <c r="AH31" i="50"/>
  <c r="K32" i="50"/>
  <c r="M32" i="50"/>
  <c r="N32" i="50"/>
  <c r="P32" i="50"/>
  <c r="Q32" i="50"/>
  <c r="R32" i="50"/>
  <c r="S32" i="50"/>
  <c r="V32" i="50"/>
  <c r="AA32" i="50"/>
  <c r="AC32" i="50"/>
  <c r="AF32" i="50"/>
  <c r="AH32" i="50"/>
  <c r="K33" i="50"/>
  <c r="M33" i="50"/>
  <c r="N33" i="50"/>
  <c r="P33" i="50"/>
  <c r="Q33" i="50"/>
  <c r="R33" i="50"/>
  <c r="S33" i="50"/>
  <c r="V33" i="50"/>
  <c r="AA33" i="50"/>
  <c r="AC33" i="50"/>
  <c r="AF33" i="50"/>
  <c r="AH33" i="50"/>
  <c r="K34" i="50"/>
  <c r="M34" i="50"/>
  <c r="N34" i="50"/>
  <c r="P34" i="50"/>
  <c r="Q34" i="50"/>
  <c r="R34" i="50"/>
  <c r="S34" i="50"/>
  <c r="V34" i="50"/>
  <c r="AA34" i="50"/>
  <c r="AC34" i="50"/>
  <c r="AF34" i="50"/>
  <c r="AH34" i="50"/>
  <c r="K35" i="50"/>
  <c r="M35" i="50"/>
  <c r="N35" i="50"/>
  <c r="P35" i="50"/>
  <c r="Q35" i="50"/>
  <c r="R35" i="50"/>
  <c r="S35" i="50"/>
  <c r="V35" i="50"/>
  <c r="AA35" i="50"/>
  <c r="AC35" i="50"/>
  <c r="AF35" i="50"/>
  <c r="AH35" i="50"/>
  <c r="K36" i="50"/>
  <c r="M36" i="50"/>
  <c r="N36" i="50"/>
  <c r="P36" i="50"/>
  <c r="Q36" i="50"/>
  <c r="R36" i="50"/>
  <c r="S36" i="50"/>
  <c r="V36" i="50"/>
  <c r="AA36" i="50"/>
  <c r="AC36" i="50"/>
  <c r="AF36" i="50"/>
  <c r="AH36" i="50"/>
  <c r="K37" i="50"/>
  <c r="M37" i="50"/>
  <c r="N37" i="50"/>
  <c r="P37" i="50"/>
  <c r="Q37" i="50"/>
  <c r="R37" i="50"/>
  <c r="S37" i="50"/>
  <c r="V37" i="50"/>
  <c r="AA37" i="50"/>
  <c r="AC37" i="50"/>
  <c r="AF37" i="50"/>
  <c r="AH37" i="50"/>
  <c r="K38" i="50"/>
  <c r="M38" i="50"/>
  <c r="N38" i="50"/>
  <c r="P38" i="50"/>
  <c r="Q38" i="50"/>
  <c r="R38" i="50"/>
  <c r="S38" i="50"/>
  <c r="V38" i="50"/>
  <c r="AA38" i="50"/>
  <c r="AC38" i="50"/>
  <c r="AF38" i="50"/>
  <c r="AH38" i="50"/>
  <c r="K39" i="50"/>
  <c r="M39" i="50"/>
  <c r="N39" i="50"/>
  <c r="P39" i="50"/>
  <c r="Q39" i="50"/>
  <c r="R39" i="50"/>
  <c r="S39" i="50"/>
  <c r="V39" i="50"/>
  <c r="AA39" i="50"/>
  <c r="AC39" i="50"/>
  <c r="AF39" i="50"/>
  <c r="AH39" i="50"/>
  <c r="K40" i="50"/>
  <c r="M40" i="50"/>
  <c r="N40" i="50"/>
  <c r="P40" i="50"/>
  <c r="Q40" i="50"/>
  <c r="R40" i="50"/>
  <c r="S40" i="50"/>
  <c r="V40" i="50"/>
  <c r="AA40" i="50"/>
  <c r="AC40" i="50"/>
  <c r="AF40" i="50"/>
  <c r="AH40" i="50"/>
  <c r="K41" i="50"/>
  <c r="M41" i="50"/>
  <c r="N41" i="50"/>
  <c r="P41" i="50"/>
  <c r="Q41" i="50"/>
  <c r="R41" i="50"/>
  <c r="S41" i="50"/>
  <c r="V41" i="50"/>
  <c r="AA41" i="50"/>
  <c r="AC41" i="50"/>
  <c r="AF41" i="50"/>
  <c r="AH41" i="50"/>
  <c r="K42" i="50"/>
  <c r="M42" i="50"/>
  <c r="N42" i="50"/>
  <c r="P42" i="50"/>
  <c r="Q42" i="50"/>
  <c r="R42" i="50"/>
  <c r="S42" i="50"/>
  <c r="V42" i="50"/>
  <c r="AA42" i="50"/>
  <c r="AC42" i="50"/>
  <c r="AF42" i="50"/>
  <c r="AH42" i="50"/>
  <c r="K43" i="50"/>
  <c r="M43" i="50"/>
  <c r="N43" i="50"/>
  <c r="P43" i="50"/>
  <c r="Q43" i="50"/>
  <c r="R43" i="50"/>
  <c r="S43" i="50"/>
  <c r="V43" i="50"/>
  <c r="AA43" i="50"/>
  <c r="AC43" i="50"/>
  <c r="AF43" i="50"/>
  <c r="AH43" i="50"/>
  <c r="K44" i="50"/>
  <c r="M44" i="50"/>
  <c r="N44" i="50"/>
  <c r="P44" i="50"/>
  <c r="Q44" i="50"/>
  <c r="R44" i="50"/>
  <c r="S44" i="50"/>
  <c r="V44" i="50"/>
  <c r="AA44" i="50"/>
  <c r="AC44" i="50"/>
  <c r="AF44" i="50"/>
  <c r="AH44" i="50"/>
  <c r="K45" i="50"/>
  <c r="M45" i="50"/>
  <c r="N45" i="50"/>
  <c r="P45" i="50"/>
  <c r="Q45" i="50"/>
  <c r="R45" i="50"/>
  <c r="S45" i="50"/>
  <c r="V45" i="50"/>
  <c r="AA45" i="50"/>
  <c r="AC45" i="50"/>
  <c r="AF45" i="50"/>
  <c r="AH45" i="50"/>
  <c r="K46" i="50"/>
  <c r="M46" i="50"/>
  <c r="N46" i="50"/>
  <c r="P46" i="50"/>
  <c r="Q46" i="50"/>
  <c r="R46" i="50"/>
  <c r="S46" i="50"/>
  <c r="V46" i="50"/>
  <c r="AA46" i="50"/>
  <c r="AC46" i="50"/>
  <c r="AF46" i="50"/>
  <c r="AH46" i="50"/>
  <c r="K47" i="50"/>
  <c r="M47" i="50"/>
  <c r="N47" i="50"/>
  <c r="P47" i="50"/>
  <c r="Q47" i="50"/>
  <c r="R47" i="50"/>
  <c r="S47" i="50"/>
  <c r="V47" i="50"/>
  <c r="AA47" i="50"/>
  <c r="AC47" i="50"/>
  <c r="AF47" i="50"/>
  <c r="AH47" i="50"/>
  <c r="K48" i="50"/>
  <c r="M48" i="50"/>
  <c r="N48" i="50"/>
  <c r="P48" i="50"/>
  <c r="Q48" i="50"/>
  <c r="R48" i="50"/>
  <c r="S48" i="50"/>
  <c r="V48" i="50"/>
  <c r="AA48" i="50"/>
  <c r="AC48" i="50"/>
  <c r="AF48" i="50"/>
  <c r="AH48" i="50"/>
  <c r="K49" i="50"/>
  <c r="M49" i="50"/>
  <c r="N49" i="50"/>
  <c r="P49" i="50"/>
  <c r="Q49" i="50"/>
  <c r="R49" i="50"/>
  <c r="S49" i="50"/>
  <c r="V49" i="50"/>
  <c r="AA49" i="50"/>
  <c r="AC49" i="50"/>
  <c r="AF49" i="50"/>
  <c r="AH49" i="50"/>
  <c r="K8" i="51"/>
  <c r="M8" i="51"/>
  <c r="N8" i="51"/>
  <c r="P8" i="51"/>
  <c r="Q8" i="51"/>
  <c r="R8" i="51"/>
  <c r="S8" i="51"/>
  <c r="V8" i="51"/>
  <c r="AA8" i="51"/>
  <c r="AC8" i="51"/>
  <c r="AF8" i="51"/>
  <c r="AH8" i="51"/>
  <c r="K9" i="51"/>
  <c r="M9" i="51"/>
  <c r="N9" i="51"/>
  <c r="P9" i="51"/>
  <c r="Q9" i="51"/>
  <c r="R9" i="51"/>
  <c r="S9" i="51"/>
  <c r="U9" i="51"/>
  <c r="V9" i="51"/>
  <c r="AA9" i="51"/>
  <c r="AC9" i="51"/>
  <c r="AF9" i="51"/>
  <c r="AH9" i="51"/>
  <c r="K11" i="51"/>
  <c r="M11" i="51"/>
  <c r="N11" i="51"/>
  <c r="P11" i="51"/>
  <c r="Q11" i="51"/>
  <c r="R11" i="51"/>
  <c r="S11" i="51"/>
  <c r="V11" i="51"/>
  <c r="AA11" i="51"/>
  <c r="AC11" i="51"/>
  <c r="AF11" i="51"/>
  <c r="AH11" i="51"/>
  <c r="K6" i="51"/>
  <c r="M6" i="51"/>
  <c r="N6" i="51"/>
  <c r="P6" i="51"/>
  <c r="Q6" i="51"/>
  <c r="R6" i="51"/>
  <c r="S6" i="51"/>
  <c r="V6" i="51"/>
  <c r="AA6" i="51"/>
  <c r="AC6" i="51"/>
  <c r="AF6" i="51"/>
  <c r="AH6" i="51"/>
  <c r="K14" i="51"/>
  <c r="M14" i="51"/>
  <c r="N14" i="51"/>
  <c r="P14" i="51"/>
  <c r="Q14" i="51"/>
  <c r="R14" i="51"/>
  <c r="S14" i="51"/>
  <c r="U14" i="51"/>
  <c r="V14" i="51"/>
  <c r="AA14" i="51"/>
  <c r="AC14" i="51"/>
  <c r="AF14" i="51"/>
  <c r="AH14" i="51"/>
  <c r="K7" i="51"/>
  <c r="M7" i="51"/>
  <c r="N7" i="51"/>
  <c r="P7" i="51"/>
  <c r="Q7" i="51"/>
  <c r="R7" i="51"/>
  <c r="S7" i="51"/>
  <c r="U7" i="51"/>
  <c r="V7" i="51"/>
  <c r="AA7" i="51"/>
  <c r="AC7" i="51"/>
  <c r="AF7" i="51"/>
  <c r="AH7" i="51"/>
  <c r="K10" i="51"/>
  <c r="M10" i="51"/>
  <c r="N10" i="51"/>
  <c r="P10" i="51"/>
  <c r="Q10" i="51"/>
  <c r="R10" i="51"/>
  <c r="S10" i="51"/>
  <c r="U10" i="51"/>
  <c r="V10" i="51"/>
  <c r="AA10" i="51"/>
  <c r="AC10" i="51"/>
  <c r="AF10" i="51"/>
  <c r="AH10" i="51"/>
  <c r="K15" i="51"/>
  <c r="M15" i="51"/>
  <c r="N15" i="51"/>
  <c r="P15" i="51"/>
  <c r="Q15" i="51"/>
  <c r="R15" i="51"/>
  <c r="S15" i="51"/>
  <c r="U15" i="51"/>
  <c r="V15" i="51"/>
  <c r="AA15" i="51"/>
  <c r="AC15" i="51"/>
  <c r="AF15" i="51"/>
  <c r="AH15" i="51"/>
  <c r="K16" i="51"/>
  <c r="M16" i="51"/>
  <c r="N16" i="51"/>
  <c r="P16" i="51"/>
  <c r="Q16" i="51"/>
  <c r="R16" i="51"/>
  <c r="S16" i="51"/>
  <c r="V16" i="51"/>
  <c r="W16" i="51"/>
  <c r="AA16" i="51"/>
  <c r="AC16" i="51"/>
  <c r="AF16" i="51"/>
  <c r="AH16" i="51"/>
  <c r="K18" i="51"/>
  <c r="M18" i="51"/>
  <c r="N18" i="51"/>
  <c r="P18" i="51"/>
  <c r="Q18" i="51"/>
  <c r="R18" i="51"/>
  <c r="S18" i="51"/>
  <c r="V18" i="51"/>
  <c r="AA18" i="51"/>
  <c r="AC18" i="51"/>
  <c r="AF18" i="51"/>
  <c r="AH18" i="51"/>
  <c r="K19" i="51"/>
  <c r="M19" i="51"/>
  <c r="N19" i="51"/>
  <c r="P19" i="51"/>
  <c r="Q19" i="51"/>
  <c r="R19" i="51"/>
  <c r="S19" i="51"/>
  <c r="V19" i="51"/>
  <c r="AA19" i="51"/>
  <c r="AC19" i="51"/>
  <c r="AF19" i="51"/>
  <c r="AH19" i="51"/>
  <c r="K20" i="51"/>
  <c r="M20" i="51"/>
  <c r="N20" i="51"/>
  <c r="P20" i="51"/>
  <c r="Q20" i="51"/>
  <c r="R20" i="51"/>
  <c r="S20" i="51"/>
  <c r="V20" i="51"/>
  <c r="AA20" i="51"/>
  <c r="AC20" i="51"/>
  <c r="AF20" i="51"/>
  <c r="AH20" i="51"/>
  <c r="K21" i="51"/>
  <c r="M21" i="51"/>
  <c r="N21" i="51"/>
  <c r="P21" i="51"/>
  <c r="Q21" i="51"/>
  <c r="R21" i="51"/>
  <c r="S21" i="51"/>
  <c r="V21" i="51"/>
  <c r="AA21" i="51"/>
  <c r="AC21" i="51"/>
  <c r="AF21" i="51"/>
  <c r="AH21" i="51"/>
  <c r="K22" i="51"/>
  <c r="M22" i="51"/>
  <c r="N22" i="51"/>
  <c r="P22" i="51"/>
  <c r="Q22" i="51"/>
  <c r="R22" i="51"/>
  <c r="S22" i="51"/>
  <c r="V22" i="51"/>
  <c r="AA22" i="51"/>
  <c r="AC22" i="51"/>
  <c r="AF22" i="51"/>
  <c r="AH22" i="51"/>
  <c r="K23" i="51"/>
  <c r="M23" i="51"/>
  <c r="N23" i="51"/>
  <c r="P23" i="51"/>
  <c r="Q23" i="51"/>
  <c r="R23" i="51"/>
  <c r="S23" i="51"/>
  <c r="V23" i="51"/>
  <c r="AA23" i="51"/>
  <c r="AC23" i="51"/>
  <c r="AF23" i="51"/>
  <c r="AH23" i="51"/>
  <c r="K24" i="51"/>
  <c r="M24" i="51"/>
  <c r="N24" i="51"/>
  <c r="P24" i="51"/>
  <c r="Q24" i="51"/>
  <c r="R24" i="51"/>
  <c r="S24" i="51"/>
  <c r="V24" i="51"/>
  <c r="W24" i="51"/>
  <c r="AA24" i="51"/>
  <c r="AC24" i="51"/>
  <c r="AF24" i="51"/>
  <c r="AH24" i="51"/>
  <c r="K25" i="51"/>
  <c r="M25" i="51"/>
  <c r="N25" i="51"/>
  <c r="P25" i="51"/>
  <c r="Q25" i="51"/>
  <c r="R25" i="51"/>
  <c r="S25" i="51"/>
  <c r="V25" i="51"/>
  <c r="AA25" i="51"/>
  <c r="AC25" i="51"/>
  <c r="AF25" i="51"/>
  <c r="AH25" i="51"/>
  <c r="K26" i="51"/>
  <c r="M26" i="51"/>
  <c r="N26" i="51"/>
  <c r="P26" i="51"/>
  <c r="Q26" i="51"/>
  <c r="R26" i="51"/>
  <c r="S26" i="51"/>
  <c r="V26" i="51"/>
  <c r="AA26" i="51"/>
  <c r="AC26" i="51"/>
  <c r="AF26" i="51"/>
  <c r="AH26" i="51"/>
  <c r="K27" i="51"/>
  <c r="M27" i="51"/>
  <c r="N27" i="51"/>
  <c r="P27" i="51"/>
  <c r="Q27" i="51"/>
  <c r="R27" i="51"/>
  <c r="S27" i="51"/>
  <c r="V27" i="51"/>
  <c r="AA27" i="51"/>
  <c r="AC27" i="51"/>
  <c r="AF27" i="51"/>
  <c r="AH27" i="51"/>
  <c r="K28" i="51"/>
  <c r="M28" i="51"/>
  <c r="N28" i="51"/>
  <c r="P28" i="51"/>
  <c r="Q28" i="51"/>
  <c r="R28" i="51"/>
  <c r="S28" i="51"/>
  <c r="V28" i="51"/>
  <c r="AA28" i="51"/>
  <c r="AC28" i="51"/>
  <c r="AF28" i="51"/>
  <c r="AH28" i="51"/>
  <c r="K29" i="51"/>
  <c r="M29" i="51"/>
  <c r="N29" i="51"/>
  <c r="P29" i="51"/>
  <c r="Q29" i="51"/>
  <c r="R29" i="51"/>
  <c r="S29" i="51"/>
  <c r="V29" i="51"/>
  <c r="AA29" i="51"/>
  <c r="AC29" i="51"/>
  <c r="AF29" i="51"/>
  <c r="AH29" i="51"/>
  <c r="K30" i="51"/>
  <c r="M30" i="51"/>
  <c r="N30" i="51"/>
  <c r="P30" i="51"/>
  <c r="Q30" i="51"/>
  <c r="R30" i="51"/>
  <c r="S30" i="51"/>
  <c r="V30" i="51"/>
  <c r="AA30" i="51"/>
  <c r="AC30" i="51"/>
  <c r="AF30" i="51"/>
  <c r="AH30" i="51"/>
  <c r="K31" i="51"/>
  <c r="M31" i="51"/>
  <c r="N31" i="51"/>
  <c r="P31" i="51"/>
  <c r="Q31" i="51"/>
  <c r="R31" i="51"/>
  <c r="S31" i="51"/>
  <c r="V31" i="51"/>
  <c r="AA31" i="51"/>
  <c r="AC31" i="51"/>
  <c r="AF31" i="51"/>
  <c r="AH31" i="51"/>
  <c r="K32" i="51"/>
  <c r="M32" i="51"/>
  <c r="N32" i="51"/>
  <c r="P32" i="51"/>
  <c r="Q32" i="51"/>
  <c r="R32" i="51"/>
  <c r="S32" i="51"/>
  <c r="V32" i="51"/>
  <c r="AA32" i="51"/>
  <c r="AC32" i="51"/>
  <c r="AF32" i="51"/>
  <c r="AH32" i="51"/>
  <c r="K33" i="51"/>
  <c r="M33" i="51"/>
  <c r="N33" i="51"/>
  <c r="P33" i="51"/>
  <c r="Q33" i="51"/>
  <c r="R33" i="51"/>
  <c r="S33" i="51"/>
  <c r="V33" i="51"/>
  <c r="AA33" i="51"/>
  <c r="AC33" i="51"/>
  <c r="AF33" i="51"/>
  <c r="AH33" i="51"/>
  <c r="K34" i="51"/>
  <c r="M34" i="51"/>
  <c r="N34" i="51"/>
  <c r="P34" i="51"/>
  <c r="Q34" i="51"/>
  <c r="R34" i="51"/>
  <c r="S34" i="51"/>
  <c r="V34" i="51"/>
  <c r="AA34" i="51"/>
  <c r="AC34" i="51"/>
  <c r="AF34" i="51"/>
  <c r="AH34" i="51"/>
  <c r="K35" i="51"/>
  <c r="M35" i="51"/>
  <c r="N35" i="51"/>
  <c r="P35" i="51"/>
  <c r="Q35" i="51"/>
  <c r="R35" i="51"/>
  <c r="S35" i="51"/>
  <c r="V35" i="51"/>
  <c r="AA35" i="51"/>
  <c r="AC35" i="51"/>
  <c r="AF35" i="51"/>
  <c r="AH35" i="51"/>
  <c r="K36" i="51"/>
  <c r="M36" i="51"/>
  <c r="N36" i="51"/>
  <c r="P36" i="51"/>
  <c r="Q36" i="51"/>
  <c r="R36" i="51"/>
  <c r="S36" i="51"/>
  <c r="V36" i="51"/>
  <c r="AA36" i="51"/>
  <c r="AC36" i="51"/>
  <c r="AF36" i="51"/>
  <c r="AH36" i="51"/>
  <c r="K37" i="51"/>
  <c r="M37" i="51"/>
  <c r="N37" i="51"/>
  <c r="P37" i="51"/>
  <c r="Q37" i="51"/>
  <c r="R37" i="51"/>
  <c r="S37" i="51"/>
  <c r="V37" i="51"/>
  <c r="AA37" i="51"/>
  <c r="AC37" i="51"/>
  <c r="AF37" i="51"/>
  <c r="AH37" i="51"/>
  <c r="K38" i="51"/>
  <c r="M38" i="51"/>
  <c r="N38" i="51"/>
  <c r="P38" i="51"/>
  <c r="Q38" i="51"/>
  <c r="R38" i="51"/>
  <c r="S38" i="51"/>
  <c r="V38" i="51"/>
  <c r="AA38" i="51"/>
  <c r="AC38" i="51"/>
  <c r="AF38" i="51"/>
  <c r="AH38" i="51"/>
  <c r="K39" i="51"/>
  <c r="M39" i="51"/>
  <c r="N39" i="51"/>
  <c r="P39" i="51"/>
  <c r="Q39" i="51"/>
  <c r="R39" i="51"/>
  <c r="S39" i="51"/>
  <c r="V39" i="51"/>
  <c r="AA39" i="51"/>
  <c r="AC39" i="51"/>
  <c r="AF39" i="51"/>
  <c r="AH39" i="51"/>
  <c r="K40" i="51"/>
  <c r="M40" i="51"/>
  <c r="N40" i="51"/>
  <c r="P40" i="51"/>
  <c r="Q40" i="51"/>
  <c r="R40" i="51"/>
  <c r="S40" i="51"/>
  <c r="V40" i="51"/>
  <c r="AA40" i="51"/>
  <c r="AC40" i="51"/>
  <c r="AF40" i="51"/>
  <c r="AH40" i="51"/>
  <c r="K41" i="51"/>
  <c r="M41" i="51"/>
  <c r="N41" i="51"/>
  <c r="P41" i="51"/>
  <c r="Q41" i="51"/>
  <c r="R41" i="51"/>
  <c r="S41" i="51"/>
  <c r="V41" i="51"/>
  <c r="AA41" i="51"/>
  <c r="AC41" i="51"/>
  <c r="AF41" i="51"/>
  <c r="AH41" i="51"/>
  <c r="K42" i="51"/>
  <c r="M42" i="51"/>
  <c r="N42" i="51"/>
  <c r="P42" i="51"/>
  <c r="Q42" i="51"/>
  <c r="R42" i="51"/>
  <c r="S42" i="51"/>
  <c r="V42" i="51"/>
  <c r="AA42" i="51"/>
  <c r="AC42" i="51"/>
  <c r="AF42" i="51"/>
  <c r="AH42" i="51"/>
  <c r="K43" i="51"/>
  <c r="M43" i="51"/>
  <c r="N43" i="51"/>
  <c r="P43" i="51"/>
  <c r="Q43" i="51"/>
  <c r="R43" i="51"/>
  <c r="S43" i="51"/>
  <c r="V43" i="51"/>
  <c r="AA43" i="51"/>
  <c r="AC43" i="51"/>
  <c r="AF43" i="51"/>
  <c r="AH43" i="51"/>
  <c r="K44" i="51"/>
  <c r="M44" i="51"/>
  <c r="N44" i="51"/>
  <c r="P44" i="51"/>
  <c r="Q44" i="51"/>
  <c r="R44" i="51"/>
  <c r="S44" i="51"/>
  <c r="V44" i="51"/>
  <c r="AA44" i="51"/>
  <c r="AC44" i="51"/>
  <c r="AF44" i="51"/>
  <c r="AH44" i="51"/>
  <c r="K45" i="51"/>
  <c r="M45" i="51"/>
  <c r="N45" i="51"/>
  <c r="P45" i="51"/>
  <c r="Q45" i="51"/>
  <c r="R45" i="51"/>
  <c r="S45" i="51"/>
  <c r="V45" i="51"/>
  <c r="AA45" i="51"/>
  <c r="AC45" i="51"/>
  <c r="AF45" i="51"/>
  <c r="AH45" i="51"/>
  <c r="K46" i="51"/>
  <c r="M46" i="51"/>
  <c r="N46" i="51"/>
  <c r="P46" i="51"/>
  <c r="Q46" i="51"/>
  <c r="R46" i="51"/>
  <c r="S46" i="51"/>
  <c r="V46" i="51"/>
  <c r="AA46" i="51"/>
  <c r="AC46" i="51"/>
  <c r="AF46" i="51"/>
  <c r="AH46" i="51"/>
  <c r="K47" i="51"/>
  <c r="M47" i="51"/>
  <c r="N47" i="51"/>
  <c r="P47" i="51"/>
  <c r="Q47" i="51"/>
  <c r="R47" i="51"/>
  <c r="S47" i="51"/>
  <c r="V47" i="51"/>
  <c r="AA47" i="51"/>
  <c r="AC47" i="51"/>
  <c r="AF47" i="51"/>
  <c r="AH47" i="51"/>
  <c r="K48" i="51"/>
  <c r="M48" i="51"/>
  <c r="N48" i="51"/>
  <c r="P48" i="51"/>
  <c r="Q48" i="51"/>
  <c r="R48" i="51"/>
  <c r="S48" i="51"/>
  <c r="V48" i="51"/>
  <c r="AA48" i="51"/>
  <c r="AC48" i="51"/>
  <c r="AF48" i="51"/>
  <c r="AH48" i="51"/>
  <c r="K49" i="51"/>
  <c r="M49" i="51"/>
  <c r="N49" i="51"/>
  <c r="P49" i="51"/>
  <c r="Q49" i="51"/>
  <c r="R49" i="51"/>
  <c r="S49" i="51"/>
  <c r="V49" i="51"/>
  <c r="AA49" i="51"/>
  <c r="AC49" i="51"/>
  <c r="AF49" i="51"/>
  <c r="AH49" i="51"/>
  <c r="K50" i="51"/>
  <c r="M50" i="51"/>
  <c r="N50" i="51"/>
  <c r="P50" i="51"/>
  <c r="Q50" i="51"/>
  <c r="R50" i="51"/>
  <c r="S50" i="51"/>
  <c r="V50" i="51"/>
  <c r="AA50" i="51"/>
  <c r="AC50" i="51"/>
  <c r="AF50" i="51"/>
  <c r="AH50" i="51"/>
  <c r="K51" i="51"/>
  <c r="M51" i="51"/>
  <c r="N51" i="51"/>
  <c r="P51" i="51"/>
  <c r="Q51" i="51"/>
  <c r="R51" i="51"/>
  <c r="S51" i="51"/>
  <c r="V51" i="51"/>
  <c r="AA51" i="51"/>
  <c r="AC51" i="51"/>
  <c r="AF51" i="51"/>
  <c r="AH51" i="51"/>
  <c r="K52" i="51"/>
  <c r="M52" i="51"/>
  <c r="N52" i="51"/>
  <c r="P52" i="51"/>
  <c r="Q52" i="51"/>
  <c r="R52" i="51"/>
  <c r="S52" i="51"/>
  <c r="V52" i="51"/>
  <c r="AA52" i="51"/>
  <c r="AC52" i="51"/>
  <c r="AF52" i="51"/>
  <c r="AH52" i="51"/>
  <c r="K53" i="51"/>
  <c r="M53" i="51"/>
  <c r="N53" i="51"/>
  <c r="P53" i="51"/>
  <c r="Q53" i="51"/>
  <c r="R53" i="51"/>
  <c r="S53" i="51"/>
  <c r="V53" i="51"/>
  <c r="AA53" i="51"/>
  <c r="AC53" i="51"/>
  <c r="AF53" i="51"/>
  <c r="AH53" i="51"/>
  <c r="K54" i="51"/>
  <c r="M54" i="51"/>
  <c r="N54" i="51"/>
  <c r="P54" i="51"/>
  <c r="Q54" i="51"/>
  <c r="R54" i="51"/>
  <c r="S54" i="51"/>
  <c r="V54" i="51"/>
  <c r="AA54" i="51"/>
  <c r="AC54" i="51"/>
  <c r="AF54" i="51"/>
  <c r="AH54" i="51"/>
  <c r="K55" i="51"/>
  <c r="M55" i="51"/>
  <c r="N55" i="51"/>
  <c r="P55" i="51"/>
  <c r="Q55" i="51"/>
  <c r="R55" i="51"/>
  <c r="S55" i="51"/>
  <c r="V55" i="51"/>
  <c r="AA55" i="51"/>
  <c r="AC55" i="51"/>
  <c r="AF55" i="51"/>
  <c r="AH55" i="51"/>
  <c r="K56" i="51"/>
  <c r="M56" i="51"/>
  <c r="N56" i="51"/>
  <c r="P56" i="51"/>
  <c r="Q56" i="51"/>
  <c r="R56" i="51"/>
  <c r="S56" i="51"/>
  <c r="V56" i="51"/>
  <c r="AA56" i="51"/>
  <c r="AC56" i="51"/>
  <c r="AF56" i="51"/>
  <c r="AH56" i="51"/>
  <c r="K57" i="51"/>
  <c r="M57" i="51"/>
  <c r="N57" i="51"/>
  <c r="P57" i="51"/>
  <c r="Q57" i="51"/>
  <c r="R57" i="51"/>
  <c r="S57" i="51"/>
  <c r="V57" i="51"/>
  <c r="AA57" i="51"/>
  <c r="AC57" i="51"/>
  <c r="AF57" i="51"/>
  <c r="AH57" i="51"/>
  <c r="K58" i="51"/>
  <c r="M58" i="51"/>
  <c r="N58" i="51"/>
  <c r="P58" i="51"/>
  <c r="Q58" i="51"/>
  <c r="R58" i="51"/>
  <c r="S58" i="51"/>
  <c r="V58" i="51"/>
  <c r="AA58" i="51"/>
  <c r="AC58" i="51"/>
  <c r="AF58" i="51"/>
  <c r="AH58" i="51"/>
  <c r="K59" i="51"/>
  <c r="M59" i="51"/>
  <c r="N59" i="51"/>
  <c r="P59" i="51"/>
  <c r="Q59" i="51"/>
  <c r="R59" i="51"/>
  <c r="S59" i="51"/>
  <c r="V59" i="51"/>
  <c r="AA59" i="51"/>
  <c r="AC59" i="51"/>
  <c r="AF59" i="51"/>
  <c r="AH59" i="51"/>
  <c r="K60" i="51"/>
  <c r="M60" i="51"/>
  <c r="N60" i="51"/>
  <c r="P60" i="51"/>
  <c r="Q60" i="51"/>
  <c r="R60" i="51"/>
  <c r="S60" i="51"/>
  <c r="V60" i="51"/>
  <c r="AA60" i="51"/>
  <c r="AC60" i="51"/>
  <c r="AF60" i="51"/>
  <c r="AH60" i="51"/>
  <c r="K61" i="51"/>
  <c r="M61" i="51"/>
  <c r="N61" i="51"/>
  <c r="P61" i="51"/>
  <c r="Q61" i="51"/>
  <c r="R61" i="51"/>
  <c r="S61" i="51"/>
  <c r="V61" i="51"/>
  <c r="AA61" i="51"/>
  <c r="AC61" i="51"/>
  <c r="AF61" i="51"/>
  <c r="AH61" i="51"/>
  <c r="K62" i="51"/>
  <c r="M62" i="51"/>
  <c r="N62" i="51"/>
  <c r="P62" i="51"/>
  <c r="Q62" i="51"/>
  <c r="R62" i="51"/>
  <c r="S62" i="51"/>
  <c r="V62" i="51"/>
  <c r="AA62" i="51"/>
  <c r="AC62" i="51"/>
  <c r="AF62" i="51"/>
  <c r="AH62" i="51"/>
  <c r="K63" i="51"/>
  <c r="M63" i="51"/>
  <c r="N63" i="51"/>
  <c r="P63" i="51"/>
  <c r="Q63" i="51"/>
  <c r="R63" i="51"/>
  <c r="S63" i="51"/>
  <c r="V63" i="51"/>
  <c r="AA63" i="51"/>
  <c r="AC63" i="51"/>
  <c r="AF63" i="51"/>
  <c r="AH63" i="51"/>
  <c r="K64" i="51"/>
  <c r="M64" i="51"/>
  <c r="N64" i="51"/>
  <c r="P64" i="51"/>
  <c r="Q64" i="51"/>
  <c r="R64" i="51"/>
  <c r="S64" i="51"/>
  <c r="V64" i="51"/>
  <c r="AA64" i="51"/>
  <c r="AC64" i="51"/>
  <c r="AF64" i="51"/>
  <c r="AH64" i="51"/>
  <c r="K65" i="51"/>
  <c r="M65" i="51"/>
  <c r="N65" i="51"/>
  <c r="P65" i="51"/>
  <c r="Q65" i="51"/>
  <c r="R65" i="51"/>
  <c r="S65" i="51"/>
  <c r="V65" i="51"/>
  <c r="AA65" i="51"/>
  <c r="AC65" i="51"/>
  <c r="AF65" i="51"/>
  <c r="AH65" i="51"/>
  <c r="K66" i="51"/>
  <c r="M66" i="51"/>
  <c r="N66" i="51"/>
  <c r="P66" i="51"/>
  <c r="Q66" i="51"/>
  <c r="R66" i="51"/>
  <c r="S66" i="51"/>
  <c r="V66" i="51"/>
  <c r="AA66" i="51"/>
  <c r="AC66" i="51"/>
  <c r="AF66" i="51"/>
  <c r="AH66" i="51"/>
  <c r="K6" i="48"/>
  <c r="M6" i="48"/>
  <c r="N6" i="48"/>
  <c r="P6" i="48"/>
  <c r="Q6" i="48"/>
  <c r="R6" i="48"/>
  <c r="S6" i="48"/>
  <c r="U6" i="48"/>
  <c r="V6" i="48"/>
  <c r="AA6" i="48"/>
  <c r="AC6" i="48"/>
  <c r="AF6" i="48"/>
  <c r="AH6" i="48"/>
  <c r="AI6" i="48"/>
  <c r="K7" i="48"/>
  <c r="M7" i="48"/>
  <c r="N7" i="48"/>
  <c r="P7" i="48"/>
  <c r="Q7" i="48"/>
  <c r="R7" i="48"/>
  <c r="S7" i="48"/>
  <c r="V7" i="48"/>
  <c r="AA7" i="48"/>
  <c r="AC7" i="48"/>
  <c r="AF7" i="48"/>
  <c r="AH7" i="48"/>
  <c r="AI7" i="48"/>
  <c r="K9" i="48"/>
  <c r="M9" i="48"/>
  <c r="N9" i="48"/>
  <c r="P9" i="48"/>
  <c r="Q9" i="48"/>
  <c r="R9" i="48"/>
  <c r="S9" i="48"/>
  <c r="V9" i="48"/>
  <c r="AA9" i="48"/>
  <c r="AC9" i="48"/>
  <c r="AF9" i="48"/>
  <c r="AH9" i="48"/>
  <c r="K11" i="48"/>
  <c r="M11" i="48"/>
  <c r="N11" i="48"/>
  <c r="P11" i="48"/>
  <c r="Q11" i="48"/>
  <c r="R11" i="48"/>
  <c r="S11" i="48"/>
  <c r="V11" i="48"/>
  <c r="AA11" i="48"/>
  <c r="AC11" i="48"/>
  <c r="AF11" i="48"/>
  <c r="AH11" i="48"/>
  <c r="K12" i="48"/>
  <c r="M12" i="48"/>
  <c r="N12" i="48"/>
  <c r="P12" i="48"/>
  <c r="Q12" i="48"/>
  <c r="R12" i="48"/>
  <c r="S12" i="48"/>
  <c r="V12" i="48"/>
  <c r="AA12" i="48"/>
  <c r="AC12" i="48"/>
  <c r="AF12" i="48"/>
  <c r="AH12" i="48"/>
  <c r="K13" i="48"/>
  <c r="M13" i="48"/>
  <c r="N13" i="48"/>
  <c r="P13" i="48"/>
  <c r="Q13" i="48"/>
  <c r="R13" i="48"/>
  <c r="S13" i="48"/>
  <c r="V13" i="48"/>
  <c r="AA13" i="48"/>
  <c r="AC13" i="48"/>
  <c r="AF13" i="48"/>
  <c r="AH13" i="48"/>
  <c r="K14" i="48"/>
  <c r="M14" i="48"/>
  <c r="N14" i="48"/>
  <c r="P14" i="48"/>
  <c r="Q14" i="48"/>
  <c r="R14" i="48"/>
  <c r="S14" i="48"/>
  <c r="V14" i="48"/>
  <c r="AA14" i="48"/>
  <c r="AC14" i="48"/>
  <c r="AF14" i="48"/>
  <c r="AH14" i="48"/>
  <c r="K15" i="48"/>
  <c r="M15" i="48"/>
  <c r="N15" i="48"/>
  <c r="P15" i="48"/>
  <c r="Q15" i="48"/>
  <c r="R15" i="48"/>
  <c r="S15" i="48"/>
  <c r="V15" i="48"/>
  <c r="AA15" i="48"/>
  <c r="AC15" i="48"/>
  <c r="AF15" i="48"/>
  <c r="AH15" i="48"/>
  <c r="K16" i="48"/>
  <c r="M16" i="48"/>
  <c r="N16" i="48"/>
  <c r="P16" i="48"/>
  <c r="Q16" i="48"/>
  <c r="R16" i="48"/>
  <c r="S16" i="48"/>
  <c r="V16" i="48"/>
  <c r="AA16" i="48"/>
  <c r="AC16" i="48"/>
  <c r="AF16" i="48"/>
  <c r="AH16" i="48"/>
  <c r="K17" i="48"/>
  <c r="M17" i="48"/>
  <c r="N17" i="48"/>
  <c r="P17" i="48"/>
  <c r="Q17" i="48"/>
  <c r="R17" i="48"/>
  <c r="S17" i="48"/>
  <c r="V17" i="48"/>
  <c r="AA17" i="48"/>
  <c r="AC17" i="48"/>
  <c r="AF17" i="48"/>
  <c r="AH17" i="48"/>
  <c r="K18" i="48"/>
  <c r="M18" i="48"/>
  <c r="N18" i="48"/>
  <c r="P18" i="48"/>
  <c r="Q18" i="48"/>
  <c r="R18" i="48"/>
  <c r="S18" i="48"/>
  <c r="V18" i="48"/>
  <c r="AA18" i="48"/>
  <c r="AC18" i="48"/>
  <c r="AF18" i="48"/>
  <c r="AH18" i="48"/>
  <c r="K19" i="48"/>
  <c r="M19" i="48"/>
  <c r="N19" i="48"/>
  <c r="P19" i="48"/>
  <c r="Q19" i="48"/>
  <c r="R19" i="48"/>
  <c r="S19" i="48"/>
  <c r="V19" i="48"/>
  <c r="AA19" i="48"/>
  <c r="AC19" i="48"/>
  <c r="AF19" i="48"/>
  <c r="AH19" i="48"/>
  <c r="K20" i="48"/>
  <c r="M20" i="48"/>
  <c r="N20" i="48"/>
  <c r="P20" i="48"/>
  <c r="Q20" i="48"/>
  <c r="R20" i="48"/>
  <c r="S20" i="48"/>
  <c r="V20" i="48"/>
  <c r="AA20" i="48"/>
  <c r="AC20" i="48"/>
  <c r="AF20" i="48"/>
  <c r="AH20" i="48"/>
  <c r="K21" i="48"/>
  <c r="M21" i="48"/>
  <c r="N21" i="48"/>
  <c r="P21" i="48"/>
  <c r="Q21" i="48"/>
  <c r="R21" i="48"/>
  <c r="S21" i="48"/>
  <c r="V21" i="48"/>
  <c r="AA21" i="48"/>
  <c r="AC21" i="48"/>
  <c r="AF21" i="48"/>
  <c r="AH21" i="48"/>
  <c r="K22" i="48"/>
  <c r="M22" i="48"/>
  <c r="N22" i="48"/>
  <c r="P22" i="48"/>
  <c r="Q22" i="48"/>
  <c r="R22" i="48"/>
  <c r="S22" i="48"/>
  <c r="V22" i="48"/>
  <c r="AA22" i="48"/>
  <c r="AC22" i="48"/>
  <c r="AF22" i="48"/>
  <c r="AH22" i="48"/>
  <c r="K23" i="48"/>
  <c r="M23" i="48"/>
  <c r="N23" i="48"/>
  <c r="P23" i="48"/>
  <c r="Q23" i="48"/>
  <c r="R23" i="48"/>
  <c r="S23" i="48"/>
  <c r="V23" i="48"/>
  <c r="AA23" i="48"/>
  <c r="AC23" i="48"/>
  <c r="AF23" i="48"/>
  <c r="AH23" i="48"/>
  <c r="K24" i="48"/>
  <c r="M24" i="48"/>
  <c r="N24" i="48"/>
  <c r="P24" i="48"/>
  <c r="Q24" i="48"/>
  <c r="R24" i="48"/>
  <c r="S24" i="48"/>
  <c r="V24" i="48"/>
  <c r="AA24" i="48"/>
  <c r="AC24" i="48"/>
  <c r="AF24" i="48"/>
  <c r="AH24" i="48"/>
  <c r="K25" i="48"/>
  <c r="M25" i="48"/>
  <c r="N25" i="48"/>
  <c r="P25" i="48"/>
  <c r="Q25" i="48"/>
  <c r="R25" i="48"/>
  <c r="S25" i="48"/>
  <c r="V25" i="48"/>
  <c r="AA25" i="48"/>
  <c r="AC25" i="48"/>
  <c r="AF25" i="48"/>
  <c r="AH25" i="48"/>
  <c r="K26" i="48"/>
  <c r="M26" i="48"/>
  <c r="N26" i="48"/>
  <c r="P26" i="48"/>
  <c r="Q26" i="48"/>
  <c r="R26" i="48"/>
  <c r="S26" i="48"/>
  <c r="V26" i="48"/>
  <c r="AA26" i="48"/>
  <c r="AC26" i="48"/>
  <c r="AF26" i="48"/>
  <c r="AH26" i="48"/>
  <c r="K6" i="47"/>
  <c r="M6" i="47"/>
  <c r="N6" i="47"/>
  <c r="P6" i="47"/>
  <c r="Q6" i="47"/>
  <c r="R6" i="47"/>
  <c r="S6" i="47"/>
  <c r="V6" i="47"/>
  <c r="AA6" i="47"/>
  <c r="AC6" i="47"/>
  <c r="AF6" i="47"/>
  <c r="AH6" i="47"/>
  <c r="K7" i="47"/>
  <c r="M7" i="47"/>
  <c r="N7" i="47"/>
  <c r="P7" i="47"/>
  <c r="Q7" i="47"/>
  <c r="R7" i="47"/>
  <c r="S7" i="47"/>
  <c r="V7" i="47"/>
  <c r="AA7" i="47"/>
  <c r="AC7" i="47"/>
  <c r="AF7" i="47"/>
  <c r="AH7" i="47"/>
  <c r="K8" i="47"/>
  <c r="M8" i="47"/>
  <c r="N8" i="47"/>
  <c r="P8" i="47"/>
  <c r="Q8" i="47"/>
  <c r="R8" i="47"/>
  <c r="S8" i="47"/>
  <c r="V8" i="47"/>
  <c r="W8" i="47"/>
  <c r="AA8" i="47"/>
  <c r="AC8" i="47"/>
  <c r="AF8" i="47"/>
  <c r="AH8" i="47"/>
  <c r="K9" i="47"/>
  <c r="M9" i="47"/>
  <c r="N9" i="47"/>
  <c r="P9" i="47"/>
  <c r="Q9" i="47"/>
  <c r="R9" i="47"/>
  <c r="S9" i="47"/>
  <c r="V9" i="47"/>
  <c r="AA9" i="47"/>
  <c r="AC9" i="47"/>
  <c r="AF9" i="47"/>
  <c r="AH9" i="47"/>
  <c r="K10" i="47"/>
  <c r="M10" i="47"/>
  <c r="N10" i="47"/>
  <c r="P10" i="47"/>
  <c r="Q10" i="47"/>
  <c r="R10" i="47"/>
  <c r="S10" i="47"/>
  <c r="V10" i="47"/>
  <c r="AA10" i="47"/>
  <c r="AC10" i="47"/>
  <c r="AF10" i="47"/>
  <c r="AH10" i="47"/>
  <c r="K11" i="47"/>
  <c r="M11" i="47"/>
  <c r="N11" i="47"/>
  <c r="P11" i="47"/>
  <c r="Q11" i="47"/>
  <c r="R11" i="47"/>
  <c r="S11" i="47"/>
  <c r="V11" i="47"/>
  <c r="W11" i="47"/>
  <c r="AA11" i="47"/>
  <c r="AC11" i="47"/>
  <c r="AF11" i="47"/>
  <c r="AH11" i="47"/>
  <c r="K13" i="47"/>
  <c r="M13" i="47"/>
  <c r="N13" i="47"/>
  <c r="P13" i="47"/>
  <c r="Q13" i="47"/>
  <c r="R13" i="47"/>
  <c r="S13" i="47"/>
  <c r="V13" i="47"/>
  <c r="AA13" i="47"/>
  <c r="AC13" i="47"/>
  <c r="AF13" i="47"/>
  <c r="AH13" i="47"/>
  <c r="K14" i="47"/>
  <c r="M14" i="47"/>
  <c r="N14" i="47"/>
  <c r="P14" i="47"/>
  <c r="Q14" i="47"/>
  <c r="R14" i="47"/>
  <c r="S14" i="47"/>
  <c r="V14" i="47"/>
  <c r="W14" i="47"/>
  <c r="AA14" i="47"/>
  <c r="AC14" i="47"/>
  <c r="AF14" i="47"/>
  <c r="AH14" i="47"/>
  <c r="K15" i="47"/>
  <c r="M15" i="47"/>
  <c r="N15" i="47"/>
  <c r="P15" i="47"/>
  <c r="Q15" i="47"/>
  <c r="R15" i="47"/>
  <c r="S15" i="47"/>
  <c r="V15" i="47"/>
  <c r="W15" i="47"/>
  <c r="AA15" i="47"/>
  <c r="AC15" i="47"/>
  <c r="AF15" i="47"/>
  <c r="AH15" i="47"/>
  <c r="K17" i="47"/>
  <c r="M17" i="47"/>
  <c r="N17" i="47"/>
  <c r="P17" i="47"/>
  <c r="Q17" i="47"/>
  <c r="R17" i="47"/>
  <c r="S17" i="47"/>
  <c r="V17" i="47"/>
  <c r="AA17" i="47"/>
  <c r="AC17" i="47"/>
  <c r="AF17" i="47"/>
  <c r="AH17" i="47"/>
  <c r="K18" i="47"/>
  <c r="M18" i="47"/>
  <c r="N18" i="47"/>
  <c r="P18" i="47"/>
  <c r="Q18" i="47"/>
  <c r="R18" i="47"/>
  <c r="S18" i="47"/>
  <c r="V18" i="47"/>
  <c r="AA18" i="47"/>
  <c r="AC18" i="47"/>
  <c r="AF18" i="47"/>
  <c r="AH18" i="47"/>
  <c r="K19" i="47"/>
  <c r="M19" i="47"/>
  <c r="N19" i="47"/>
  <c r="P19" i="47"/>
  <c r="Q19" i="47"/>
  <c r="R19" i="47"/>
  <c r="S19" i="47"/>
  <c r="V19" i="47"/>
  <c r="AA19" i="47"/>
  <c r="AC19" i="47"/>
  <c r="AF19" i="47"/>
  <c r="AH19" i="47"/>
  <c r="K20" i="47"/>
  <c r="M20" i="47"/>
  <c r="N20" i="47"/>
  <c r="P20" i="47"/>
  <c r="Q20" i="47"/>
  <c r="R20" i="47"/>
  <c r="S20" i="47"/>
  <c r="V20" i="47"/>
  <c r="AA20" i="47"/>
  <c r="AC20" i="47"/>
  <c r="AF20" i="47"/>
  <c r="AH20" i="47"/>
  <c r="K21" i="47"/>
  <c r="M21" i="47"/>
  <c r="N21" i="47"/>
  <c r="P21" i="47"/>
  <c r="Q21" i="47"/>
  <c r="R21" i="47"/>
  <c r="S21" i="47"/>
  <c r="V21" i="47"/>
  <c r="AA21" i="47"/>
  <c r="AC21" i="47"/>
  <c r="AF21" i="47"/>
  <c r="AH21" i="47"/>
  <c r="K22" i="47"/>
  <c r="M22" i="47"/>
  <c r="N22" i="47"/>
  <c r="P22" i="47"/>
  <c r="Q22" i="47"/>
  <c r="R22" i="47"/>
  <c r="S22" i="47"/>
  <c r="V22" i="47"/>
  <c r="AA22" i="47"/>
  <c r="AC22" i="47"/>
  <c r="AF22" i="47"/>
  <c r="AH22" i="47"/>
  <c r="K23" i="47"/>
  <c r="M23" i="47"/>
  <c r="N23" i="47"/>
  <c r="P23" i="47"/>
  <c r="Q23" i="47"/>
  <c r="R23" i="47"/>
  <c r="S23" i="47"/>
  <c r="V23" i="47"/>
  <c r="AA23" i="47"/>
  <c r="AC23" i="47"/>
  <c r="AF23" i="47"/>
  <c r="AH23" i="47"/>
  <c r="K24" i="47"/>
  <c r="M24" i="47"/>
  <c r="N24" i="47"/>
  <c r="P24" i="47"/>
  <c r="Q24" i="47"/>
  <c r="R24" i="47"/>
  <c r="S24" i="47"/>
  <c r="V24" i="47"/>
  <c r="AA24" i="47"/>
  <c r="AC24" i="47"/>
  <c r="AF24" i="47"/>
  <c r="AH24" i="47"/>
  <c r="K25" i="47"/>
  <c r="M25" i="47"/>
  <c r="N25" i="47"/>
  <c r="P25" i="47"/>
  <c r="Q25" i="47"/>
  <c r="R25" i="47"/>
  <c r="S25" i="47"/>
  <c r="V25" i="47"/>
  <c r="AA25" i="47"/>
  <c r="AC25" i="47"/>
  <c r="AF25" i="47"/>
  <c r="AH25" i="47"/>
  <c r="K26" i="47"/>
  <c r="M26" i="47"/>
  <c r="N26" i="47"/>
  <c r="P26" i="47"/>
  <c r="Q26" i="47"/>
  <c r="R26" i="47"/>
  <c r="S26" i="47"/>
  <c r="V26" i="47"/>
  <c r="AA26" i="47"/>
  <c r="AC26" i="47"/>
  <c r="AF26" i="47"/>
  <c r="AH26" i="47"/>
  <c r="K27" i="47"/>
  <c r="M27" i="47"/>
  <c r="N27" i="47"/>
  <c r="P27" i="47"/>
  <c r="Q27" i="47"/>
  <c r="R27" i="47"/>
  <c r="S27" i="47"/>
  <c r="V27" i="47"/>
  <c r="AA27" i="47"/>
  <c r="AC27" i="47"/>
  <c r="AF27" i="47"/>
  <c r="AH27" i="47"/>
  <c r="K28" i="47"/>
  <c r="M28" i="47"/>
  <c r="N28" i="47"/>
  <c r="P28" i="47"/>
  <c r="Q28" i="47"/>
  <c r="R28" i="47"/>
  <c r="S28" i="47"/>
  <c r="V28" i="47"/>
  <c r="AA28" i="47"/>
  <c r="AC28" i="47"/>
  <c r="AF28" i="47"/>
  <c r="AH28" i="47"/>
  <c r="K29" i="47"/>
  <c r="M29" i="47"/>
  <c r="N29" i="47"/>
  <c r="P29" i="47"/>
  <c r="Q29" i="47"/>
  <c r="R29" i="47"/>
  <c r="S29" i="47"/>
  <c r="V29" i="47"/>
  <c r="AA29" i="47"/>
  <c r="AC29" i="47"/>
  <c r="AF29" i="47"/>
  <c r="AH29" i="47"/>
  <c r="K30" i="47"/>
  <c r="M30" i="47"/>
  <c r="N30" i="47"/>
  <c r="P30" i="47"/>
  <c r="Q30" i="47"/>
  <c r="R30" i="47"/>
  <c r="S30" i="47"/>
  <c r="V30" i="47"/>
  <c r="AA30" i="47"/>
  <c r="AC30" i="47"/>
  <c r="AF30" i="47"/>
  <c r="AH30" i="47"/>
  <c r="K31" i="47"/>
  <c r="M31" i="47"/>
  <c r="N31" i="47"/>
  <c r="P31" i="47"/>
  <c r="Q31" i="47"/>
  <c r="R31" i="47"/>
  <c r="S31" i="47"/>
  <c r="V31" i="47"/>
  <c r="AA31" i="47"/>
  <c r="AC31" i="47"/>
  <c r="AF31" i="47"/>
  <c r="AH31" i="47"/>
  <c r="K32" i="47"/>
  <c r="M32" i="47"/>
  <c r="N32" i="47"/>
  <c r="P32" i="47"/>
  <c r="Q32" i="47"/>
  <c r="R32" i="47"/>
  <c r="S32" i="47"/>
  <c r="V32" i="47"/>
  <c r="AA32" i="47"/>
  <c r="AC32" i="47"/>
  <c r="AF32" i="47"/>
  <c r="AH32" i="47"/>
  <c r="K33" i="47"/>
  <c r="M33" i="47"/>
  <c r="N33" i="47"/>
  <c r="P33" i="47"/>
  <c r="Q33" i="47"/>
  <c r="R33" i="47"/>
  <c r="S33" i="47"/>
  <c r="V33" i="47"/>
  <c r="AA33" i="47"/>
  <c r="AC33" i="47"/>
  <c r="AF33" i="47"/>
  <c r="AH33" i="47"/>
  <c r="K34" i="47"/>
  <c r="M34" i="47"/>
  <c r="N34" i="47"/>
  <c r="P34" i="47"/>
  <c r="Q34" i="47"/>
  <c r="R34" i="47"/>
  <c r="S34" i="47"/>
  <c r="V34" i="47"/>
  <c r="AA34" i="47"/>
  <c r="AC34" i="47"/>
  <c r="AF34" i="47"/>
  <c r="AH34" i="47"/>
  <c r="K35" i="47"/>
  <c r="M35" i="47"/>
  <c r="N35" i="47"/>
  <c r="P35" i="47"/>
  <c r="Q35" i="47"/>
  <c r="R35" i="47"/>
  <c r="S35" i="47"/>
  <c r="V35" i="47"/>
  <c r="AA35" i="47"/>
  <c r="AC35" i="47"/>
  <c r="AF35" i="47"/>
  <c r="AH35" i="47"/>
  <c r="K36" i="47"/>
  <c r="M36" i="47"/>
  <c r="N36" i="47"/>
  <c r="P36" i="47"/>
  <c r="Q36" i="47"/>
  <c r="R36" i="47"/>
  <c r="S36" i="47"/>
  <c r="V36" i="47"/>
  <c r="AA36" i="47"/>
  <c r="AC36" i="47"/>
  <c r="AF36" i="47"/>
  <c r="AH36" i="47"/>
  <c r="K37" i="47"/>
  <c r="M37" i="47"/>
  <c r="N37" i="47"/>
  <c r="P37" i="47"/>
  <c r="Q37" i="47"/>
  <c r="R37" i="47"/>
  <c r="S37" i="47"/>
  <c r="V37" i="47"/>
  <c r="AA37" i="47"/>
  <c r="AC37" i="47"/>
  <c r="AF37" i="47"/>
  <c r="AH37" i="47"/>
  <c r="K38" i="47"/>
  <c r="M38" i="47"/>
  <c r="N38" i="47"/>
  <c r="P38" i="47"/>
  <c r="Q38" i="47"/>
  <c r="R38" i="47"/>
  <c r="S38" i="47"/>
  <c r="V38" i="47"/>
  <c r="AA38" i="47"/>
  <c r="AC38" i="47"/>
  <c r="AF38" i="47"/>
  <c r="AH38" i="47"/>
  <c r="K39" i="47"/>
  <c r="M39" i="47"/>
  <c r="N39" i="47"/>
  <c r="P39" i="47"/>
  <c r="Q39" i="47"/>
  <c r="R39" i="47"/>
  <c r="S39" i="47"/>
  <c r="V39" i="47"/>
  <c r="AA39" i="47"/>
  <c r="AC39" i="47"/>
  <c r="AF39" i="47"/>
  <c r="AH39" i="47"/>
  <c r="K40" i="47"/>
  <c r="M40" i="47"/>
  <c r="N40" i="47"/>
  <c r="P40" i="47"/>
  <c r="Q40" i="47"/>
  <c r="R40" i="47"/>
  <c r="S40" i="47"/>
  <c r="V40" i="47"/>
  <c r="AA40" i="47"/>
  <c r="AC40" i="47"/>
  <c r="AF40" i="47"/>
  <c r="AH40" i="47"/>
  <c r="K41" i="47"/>
  <c r="M41" i="47"/>
  <c r="N41" i="47"/>
  <c r="P41" i="47"/>
  <c r="Q41" i="47"/>
  <c r="R41" i="47"/>
  <c r="S41" i="47"/>
  <c r="V41" i="47"/>
  <c r="AA41" i="47"/>
  <c r="AC41" i="47"/>
  <c r="AF41" i="47"/>
  <c r="AH41" i="47"/>
  <c r="K7" i="46"/>
  <c r="M7" i="46"/>
  <c r="N7" i="46"/>
  <c r="P7" i="46"/>
  <c r="Q7" i="46"/>
  <c r="R7" i="46"/>
  <c r="S7" i="46"/>
  <c r="V7" i="46"/>
  <c r="AA7" i="46"/>
  <c r="AC7" i="46"/>
  <c r="AF7" i="46"/>
  <c r="AH7" i="46"/>
  <c r="K8" i="46"/>
  <c r="M8" i="46"/>
  <c r="N8" i="46"/>
  <c r="P8" i="46"/>
  <c r="Q8" i="46"/>
  <c r="R8" i="46"/>
  <c r="S8" i="46"/>
  <c r="V8" i="46"/>
  <c r="AA8" i="46"/>
  <c r="AC8" i="46"/>
  <c r="AF8" i="46"/>
  <c r="AH8" i="46"/>
  <c r="K9" i="46"/>
  <c r="M9" i="46"/>
  <c r="N9" i="46"/>
  <c r="P9" i="46"/>
  <c r="Q9" i="46"/>
  <c r="R9" i="46"/>
  <c r="S9" i="46"/>
  <c r="V9" i="46"/>
  <c r="AA9" i="46"/>
  <c r="AC9" i="46"/>
  <c r="AF9" i="46"/>
  <c r="AH9" i="46"/>
  <c r="K10" i="46"/>
  <c r="M10" i="46"/>
  <c r="N10" i="46"/>
  <c r="P10" i="46"/>
  <c r="Q10" i="46"/>
  <c r="R10" i="46"/>
  <c r="S10" i="46"/>
  <c r="V10" i="46"/>
  <c r="Y10" i="46"/>
  <c r="AA10" i="46"/>
  <c r="AC10" i="46"/>
  <c r="AF10" i="46"/>
  <c r="AH10" i="46"/>
  <c r="K13" i="46"/>
  <c r="M13" i="46"/>
  <c r="N13" i="46"/>
  <c r="P13" i="46"/>
  <c r="Q13" i="46"/>
  <c r="R13" i="46"/>
  <c r="S13" i="46"/>
  <c r="U13" i="46"/>
  <c r="V13" i="46"/>
  <c r="AA13" i="46"/>
  <c r="AC13" i="46"/>
  <c r="AF13" i="46"/>
  <c r="AH13" i="46"/>
  <c r="K14" i="46"/>
  <c r="M14" i="46"/>
  <c r="N14" i="46"/>
  <c r="P14" i="46"/>
  <c r="Q14" i="46"/>
  <c r="R14" i="46"/>
  <c r="S14" i="46"/>
  <c r="V14" i="46"/>
  <c r="AA14" i="46"/>
  <c r="AC14" i="46"/>
  <c r="AF14" i="46"/>
  <c r="AH14" i="46"/>
  <c r="K15" i="46"/>
  <c r="M15" i="46"/>
  <c r="N15" i="46"/>
  <c r="P15" i="46"/>
  <c r="Q15" i="46"/>
  <c r="R15" i="46"/>
  <c r="S15" i="46"/>
  <c r="V15" i="46"/>
  <c r="Z15" i="46"/>
  <c r="AA15" i="46"/>
  <c r="AC15" i="46"/>
  <c r="AF15" i="46"/>
  <c r="AH15" i="46"/>
  <c r="K6" i="46"/>
  <c r="M6" i="46"/>
  <c r="N6" i="46"/>
  <c r="P6" i="46"/>
  <c r="Q6" i="46"/>
  <c r="R6" i="46"/>
  <c r="S6" i="46"/>
  <c r="V6" i="46"/>
  <c r="AA6" i="46"/>
  <c r="AC6" i="46"/>
  <c r="AF6" i="46"/>
  <c r="AH6" i="46"/>
  <c r="AI6" i="46"/>
  <c r="K16" i="46"/>
  <c r="M16" i="46"/>
  <c r="N16" i="46"/>
  <c r="P16" i="46"/>
  <c r="Q16" i="46"/>
  <c r="R16" i="46"/>
  <c r="S16" i="46"/>
  <c r="V16" i="46"/>
  <c r="AA16" i="46"/>
  <c r="AC16" i="46"/>
  <c r="AF16" i="46"/>
  <c r="AH16" i="46"/>
  <c r="K18" i="46"/>
  <c r="M18" i="46"/>
  <c r="N18" i="46"/>
  <c r="P18" i="46"/>
  <c r="Q18" i="46"/>
  <c r="R18" i="46"/>
  <c r="S18" i="46"/>
  <c r="V18" i="46"/>
  <c r="AA18" i="46"/>
  <c r="AC18" i="46"/>
  <c r="AF18" i="46"/>
  <c r="AH18" i="46"/>
  <c r="K19" i="46"/>
  <c r="M19" i="46"/>
  <c r="N19" i="46"/>
  <c r="P19" i="46"/>
  <c r="Q19" i="46"/>
  <c r="R19" i="46"/>
  <c r="S19" i="46"/>
  <c r="V19" i="46"/>
  <c r="AA19" i="46"/>
  <c r="AC19" i="46"/>
  <c r="AF19" i="46"/>
  <c r="AH19" i="46"/>
  <c r="K20" i="46"/>
  <c r="M20" i="46"/>
  <c r="N20" i="46"/>
  <c r="P20" i="46"/>
  <c r="Q20" i="46"/>
  <c r="R20" i="46"/>
  <c r="S20" i="46"/>
  <c r="V20" i="46"/>
  <c r="AA20" i="46"/>
  <c r="AC20" i="46"/>
  <c r="AF20" i="46"/>
  <c r="AH20" i="46"/>
  <c r="K21" i="46"/>
  <c r="M21" i="46"/>
  <c r="N21" i="46"/>
  <c r="P21" i="46"/>
  <c r="Q21" i="46"/>
  <c r="R21" i="46"/>
  <c r="S21" i="46"/>
  <c r="V21" i="46"/>
  <c r="AA21" i="46"/>
  <c r="AC21" i="46"/>
  <c r="AF21" i="46"/>
  <c r="AH21" i="46"/>
  <c r="K22" i="46"/>
  <c r="M22" i="46"/>
  <c r="N22" i="46"/>
  <c r="P22" i="46"/>
  <c r="Q22" i="46"/>
  <c r="R22" i="46"/>
  <c r="S22" i="46"/>
  <c r="V22" i="46"/>
  <c r="AA22" i="46"/>
  <c r="AC22" i="46"/>
  <c r="AF22" i="46"/>
  <c r="AH22" i="46"/>
  <c r="K23" i="46"/>
  <c r="M23" i="46"/>
  <c r="N23" i="46"/>
  <c r="P23" i="46"/>
  <c r="Q23" i="46"/>
  <c r="R23" i="46"/>
  <c r="S23" i="46"/>
  <c r="V23" i="46"/>
  <c r="AA23" i="46"/>
  <c r="AC23" i="46"/>
  <c r="AF23" i="46"/>
  <c r="AH23" i="46"/>
  <c r="K24" i="46"/>
  <c r="M24" i="46"/>
  <c r="N24" i="46"/>
  <c r="P24" i="46"/>
  <c r="Q24" i="46"/>
  <c r="R24" i="46"/>
  <c r="S24" i="46"/>
  <c r="V24" i="46"/>
  <c r="AA24" i="46"/>
  <c r="AC24" i="46"/>
  <c r="AF24" i="46"/>
  <c r="AH24" i="46"/>
  <c r="K25" i="46"/>
  <c r="M25" i="46"/>
  <c r="N25" i="46"/>
  <c r="P25" i="46"/>
  <c r="Q25" i="46"/>
  <c r="R25" i="46"/>
  <c r="S25" i="46"/>
  <c r="V25" i="46"/>
  <c r="AA25" i="46"/>
  <c r="AC25" i="46"/>
  <c r="AF25" i="46"/>
  <c r="AH25" i="46"/>
  <c r="K26" i="46"/>
  <c r="M26" i="46"/>
  <c r="N26" i="46"/>
  <c r="P26" i="46"/>
  <c r="Q26" i="46"/>
  <c r="R26" i="46"/>
  <c r="S26" i="46"/>
  <c r="V26" i="46"/>
  <c r="W26" i="46"/>
  <c r="AA26" i="46"/>
  <c r="AC26" i="46"/>
  <c r="AF26" i="46"/>
  <c r="AH26" i="46"/>
  <c r="K27" i="46"/>
  <c r="M27" i="46"/>
  <c r="N27" i="46"/>
  <c r="P27" i="46"/>
  <c r="Q27" i="46"/>
  <c r="R27" i="46"/>
  <c r="S27" i="46"/>
  <c r="V27" i="46"/>
  <c r="AA27" i="46"/>
  <c r="AC27" i="46"/>
  <c r="AF27" i="46"/>
  <c r="AH27" i="46"/>
  <c r="K28" i="46"/>
  <c r="M28" i="46"/>
  <c r="N28" i="46"/>
  <c r="P28" i="46"/>
  <c r="Q28" i="46"/>
  <c r="R28" i="46"/>
  <c r="S28" i="46"/>
  <c r="V28" i="46"/>
  <c r="AA28" i="46"/>
  <c r="AC28" i="46"/>
  <c r="AF28" i="46"/>
  <c r="AH28" i="46"/>
  <c r="K29" i="46"/>
  <c r="M29" i="46"/>
  <c r="N29" i="46"/>
  <c r="P29" i="46"/>
  <c r="Q29" i="46"/>
  <c r="R29" i="46"/>
  <c r="S29" i="46"/>
  <c r="V29" i="46"/>
  <c r="AA29" i="46"/>
  <c r="AC29" i="46"/>
  <c r="AF29" i="46"/>
  <c r="AH29" i="46"/>
  <c r="K30" i="46"/>
  <c r="M30" i="46"/>
  <c r="N30" i="46"/>
  <c r="P30" i="46"/>
  <c r="Q30" i="46"/>
  <c r="R30" i="46"/>
  <c r="S30" i="46"/>
  <c r="V30" i="46"/>
  <c r="AA30" i="46"/>
  <c r="AC30" i="46"/>
  <c r="AF30" i="46"/>
  <c r="AH30" i="46"/>
  <c r="K31" i="46"/>
  <c r="M31" i="46"/>
  <c r="N31" i="46"/>
  <c r="P31" i="46"/>
  <c r="Q31" i="46"/>
  <c r="R31" i="46"/>
  <c r="S31" i="46"/>
  <c r="V31" i="46"/>
  <c r="AA31" i="46"/>
  <c r="AC31" i="46"/>
  <c r="AF31" i="46"/>
  <c r="AH31" i="46"/>
  <c r="K32" i="46"/>
  <c r="M32" i="46"/>
  <c r="N32" i="46"/>
  <c r="P32" i="46"/>
  <c r="Q32" i="46"/>
  <c r="R32" i="46"/>
  <c r="S32" i="46"/>
  <c r="V32" i="46"/>
  <c r="AA32" i="46"/>
  <c r="AC32" i="46"/>
  <c r="AF32" i="46"/>
  <c r="AH32" i="46"/>
  <c r="K33" i="46"/>
  <c r="M33" i="46"/>
  <c r="N33" i="46"/>
  <c r="P33" i="46"/>
  <c r="Q33" i="46"/>
  <c r="R33" i="46"/>
  <c r="S33" i="46"/>
  <c r="V33" i="46"/>
  <c r="AA33" i="46"/>
  <c r="AC33" i="46"/>
  <c r="AF33" i="46"/>
  <c r="AH33" i="46"/>
  <c r="K34" i="46"/>
  <c r="M34" i="46"/>
  <c r="N34" i="46"/>
  <c r="P34" i="46"/>
  <c r="Q34" i="46"/>
  <c r="R34" i="46"/>
  <c r="S34" i="46"/>
  <c r="V34" i="46"/>
  <c r="AA34" i="46"/>
  <c r="AC34" i="46"/>
  <c r="AF34" i="46"/>
  <c r="AH34" i="46"/>
  <c r="K35" i="46"/>
  <c r="M35" i="46"/>
  <c r="N35" i="46"/>
  <c r="P35" i="46"/>
  <c r="Q35" i="46"/>
  <c r="R35" i="46"/>
  <c r="S35" i="46"/>
  <c r="V35" i="46"/>
  <c r="AA35" i="46"/>
  <c r="AC35" i="46"/>
  <c r="AF35" i="46"/>
  <c r="AH35" i="46"/>
  <c r="K36" i="46"/>
  <c r="M36" i="46"/>
  <c r="N36" i="46"/>
  <c r="P36" i="46"/>
  <c r="Q36" i="46"/>
  <c r="R36" i="46"/>
  <c r="S36" i="46"/>
  <c r="V36" i="46"/>
  <c r="AA36" i="46"/>
  <c r="AC36" i="46"/>
  <c r="AF36" i="46"/>
  <c r="AH36" i="46"/>
  <c r="K37" i="46"/>
  <c r="M37" i="46"/>
  <c r="N37" i="46"/>
  <c r="P37" i="46"/>
  <c r="Q37" i="46"/>
  <c r="R37" i="46"/>
  <c r="S37" i="46"/>
  <c r="V37" i="46"/>
  <c r="AA37" i="46"/>
  <c r="AC37" i="46"/>
  <c r="AF37" i="46"/>
  <c r="AH37" i="46"/>
  <c r="K38" i="46"/>
  <c r="M38" i="46"/>
  <c r="N38" i="46"/>
  <c r="P38" i="46"/>
  <c r="Q38" i="46"/>
  <c r="R38" i="46"/>
  <c r="S38" i="46"/>
  <c r="V38" i="46"/>
  <c r="AA38" i="46"/>
  <c r="AC38" i="46"/>
  <c r="AF38" i="46"/>
  <c r="AH38" i="46"/>
  <c r="K39" i="46"/>
  <c r="M39" i="46"/>
  <c r="N39" i="46"/>
  <c r="P39" i="46"/>
  <c r="Q39" i="46"/>
  <c r="R39" i="46"/>
  <c r="S39" i="46"/>
  <c r="V39" i="46"/>
  <c r="AA39" i="46"/>
  <c r="AC39" i="46"/>
  <c r="AF39" i="46"/>
  <c r="AH39" i="46"/>
  <c r="K40" i="46"/>
  <c r="M40" i="46"/>
  <c r="N40" i="46"/>
  <c r="P40" i="46"/>
  <c r="Q40" i="46"/>
  <c r="R40" i="46"/>
  <c r="S40" i="46"/>
  <c r="V40" i="46"/>
  <c r="AA40" i="46"/>
  <c r="AC40" i="46"/>
  <c r="AF40" i="46"/>
  <c r="AH40" i="46"/>
  <c r="K41" i="46"/>
  <c r="M41" i="46"/>
  <c r="N41" i="46"/>
  <c r="P41" i="46"/>
  <c r="Q41" i="46"/>
  <c r="R41" i="46"/>
  <c r="S41" i="46"/>
  <c r="V41" i="46"/>
  <c r="AA41" i="46"/>
  <c r="AC41" i="46"/>
  <c r="AF41" i="46"/>
  <c r="AH41" i="46"/>
  <c r="K42" i="46"/>
  <c r="M42" i="46"/>
  <c r="N42" i="46"/>
  <c r="P42" i="46"/>
  <c r="Q42" i="46"/>
  <c r="R42" i="46"/>
  <c r="S42" i="46"/>
  <c r="V42" i="46"/>
  <c r="AA42" i="46"/>
  <c r="AC42" i="46"/>
  <c r="AF42" i="46"/>
  <c r="AH42" i="46"/>
  <c r="K43" i="46"/>
  <c r="M43" i="46"/>
  <c r="N43" i="46"/>
  <c r="P43" i="46"/>
  <c r="Q43" i="46"/>
  <c r="R43" i="46"/>
  <c r="S43" i="46"/>
  <c r="V43" i="46"/>
  <c r="AA43" i="46"/>
  <c r="AC43" i="46"/>
  <c r="AF43" i="46"/>
  <c r="AH43" i="46"/>
  <c r="K44" i="46"/>
  <c r="M44" i="46"/>
  <c r="N44" i="46"/>
  <c r="P44" i="46"/>
  <c r="Q44" i="46"/>
  <c r="R44" i="46"/>
  <c r="S44" i="46"/>
  <c r="V44" i="46"/>
  <c r="AA44" i="46"/>
  <c r="AC44" i="46"/>
  <c r="AF44" i="46"/>
  <c r="AH44" i="46"/>
  <c r="K45" i="46"/>
  <c r="M45" i="46"/>
  <c r="N45" i="46"/>
  <c r="P45" i="46"/>
  <c r="Q45" i="46"/>
  <c r="R45" i="46"/>
  <c r="S45" i="46"/>
  <c r="V45" i="46"/>
  <c r="AA45" i="46"/>
  <c r="AC45" i="46"/>
  <c r="AF45" i="46"/>
  <c r="AH45" i="46"/>
  <c r="K46" i="46"/>
  <c r="M46" i="46"/>
  <c r="N46" i="46"/>
  <c r="P46" i="46"/>
  <c r="Q46" i="46"/>
  <c r="R46" i="46"/>
  <c r="S46" i="46"/>
  <c r="V46" i="46"/>
  <c r="AA46" i="46"/>
  <c r="AC46" i="46"/>
  <c r="AF46" i="46"/>
  <c r="AH46" i="46"/>
  <c r="K47" i="46"/>
  <c r="M47" i="46"/>
  <c r="N47" i="46"/>
  <c r="P47" i="46"/>
  <c r="Q47" i="46"/>
  <c r="R47" i="46"/>
  <c r="S47" i="46"/>
  <c r="V47" i="46"/>
  <c r="AA47" i="46"/>
  <c r="AC47" i="46"/>
  <c r="AF47" i="46"/>
  <c r="AH47" i="46"/>
  <c r="K48" i="46"/>
  <c r="M48" i="46"/>
  <c r="N48" i="46"/>
  <c r="P48" i="46"/>
  <c r="Q48" i="46"/>
  <c r="R48" i="46"/>
  <c r="S48" i="46"/>
  <c r="V48" i="46"/>
  <c r="AA48" i="46"/>
  <c r="AC48" i="46"/>
  <c r="AF48" i="46"/>
  <c r="AH48" i="46"/>
  <c r="K49" i="46"/>
  <c r="M49" i="46"/>
  <c r="N49" i="46"/>
  <c r="P49" i="46"/>
  <c r="Q49" i="46"/>
  <c r="R49" i="46"/>
  <c r="S49" i="46"/>
  <c r="V49" i="46"/>
  <c r="AA49" i="46"/>
  <c r="AC49" i="46"/>
  <c r="AF49" i="46"/>
  <c r="AH49" i="46"/>
  <c r="K50" i="46"/>
  <c r="M50" i="46"/>
  <c r="N50" i="46"/>
  <c r="P50" i="46"/>
  <c r="Q50" i="46"/>
  <c r="R50" i="46"/>
  <c r="S50" i="46"/>
  <c r="V50" i="46"/>
  <c r="AA50" i="46"/>
  <c r="AC50" i="46"/>
  <c r="AF50" i="46"/>
  <c r="AH50" i="46"/>
  <c r="K51" i="46"/>
  <c r="M51" i="46"/>
  <c r="N51" i="46"/>
  <c r="P51" i="46"/>
  <c r="Q51" i="46"/>
  <c r="R51" i="46"/>
  <c r="S51" i="46"/>
  <c r="V51" i="46"/>
  <c r="AA51" i="46"/>
  <c r="AC51" i="46"/>
  <c r="AF51" i="46"/>
  <c r="AH51" i="46"/>
  <c r="K52" i="46"/>
  <c r="M52" i="46"/>
  <c r="N52" i="46"/>
  <c r="P52" i="46"/>
  <c r="Q52" i="46"/>
  <c r="R52" i="46"/>
  <c r="S52" i="46"/>
  <c r="V52" i="46"/>
  <c r="AA52" i="46"/>
  <c r="AC52" i="46"/>
  <c r="AF52" i="46"/>
  <c r="AH52" i="46"/>
  <c r="K53" i="46"/>
  <c r="M53" i="46"/>
  <c r="N53" i="46"/>
  <c r="P53" i="46"/>
  <c r="Q53" i="46"/>
  <c r="R53" i="46"/>
  <c r="S53" i="46"/>
  <c r="V53" i="46"/>
  <c r="AA53" i="46"/>
  <c r="AC53" i="46"/>
  <c r="AF53" i="46"/>
  <c r="AH53" i="46"/>
  <c r="K54" i="46"/>
  <c r="M54" i="46"/>
  <c r="N54" i="46"/>
  <c r="P54" i="46"/>
  <c r="Q54" i="46"/>
  <c r="R54" i="46"/>
  <c r="S54" i="46"/>
  <c r="V54" i="46"/>
  <c r="AA54" i="46"/>
  <c r="AC54" i="46"/>
  <c r="AF54" i="46"/>
  <c r="AH54" i="46"/>
  <c r="K55" i="46"/>
  <c r="M55" i="46"/>
  <c r="N55" i="46"/>
  <c r="P55" i="46"/>
  <c r="Q55" i="46"/>
  <c r="R55" i="46"/>
  <c r="S55" i="46"/>
  <c r="V55" i="46"/>
  <c r="AA55" i="46"/>
  <c r="AC55" i="46"/>
  <c r="AF55" i="46"/>
  <c r="AH55" i="46"/>
  <c r="K56" i="46"/>
  <c r="M56" i="46"/>
  <c r="N56" i="46"/>
  <c r="P56" i="46"/>
  <c r="Q56" i="46"/>
  <c r="R56" i="46"/>
  <c r="S56" i="46"/>
  <c r="V56" i="46"/>
  <c r="AA56" i="46"/>
  <c r="AC56" i="46"/>
  <c r="AF56" i="46"/>
  <c r="AH56" i="46"/>
  <c r="K57" i="46"/>
  <c r="M57" i="46"/>
  <c r="N57" i="46"/>
  <c r="P57" i="46"/>
  <c r="Q57" i="46"/>
  <c r="R57" i="46"/>
  <c r="S57" i="46"/>
  <c r="V57" i="46"/>
  <c r="AA57" i="46"/>
  <c r="AC57" i="46"/>
  <c r="AF57" i="46"/>
  <c r="AH57" i="46"/>
  <c r="K58" i="46"/>
  <c r="M58" i="46"/>
  <c r="N58" i="46"/>
  <c r="P58" i="46"/>
  <c r="Q58" i="46"/>
  <c r="R58" i="46"/>
  <c r="S58" i="46"/>
  <c r="V58" i="46"/>
  <c r="AA58" i="46"/>
  <c r="AC58" i="46"/>
  <c r="AF58" i="46"/>
  <c r="AH58" i="46"/>
  <c r="K59" i="46"/>
  <c r="M59" i="46"/>
  <c r="N59" i="46"/>
  <c r="P59" i="46"/>
  <c r="Q59" i="46"/>
  <c r="R59" i="46"/>
  <c r="S59" i="46"/>
  <c r="V59" i="46"/>
  <c r="AA59" i="46"/>
  <c r="AC59" i="46"/>
  <c r="AF59" i="46"/>
  <c r="AH59" i="46"/>
  <c r="K60" i="46"/>
  <c r="M60" i="46"/>
  <c r="N60" i="46"/>
  <c r="P60" i="46"/>
  <c r="Q60" i="46"/>
  <c r="R60" i="46"/>
  <c r="S60" i="46"/>
  <c r="V60" i="46"/>
  <c r="AA60" i="46"/>
  <c r="AC60" i="46"/>
  <c r="AF60" i="46"/>
  <c r="AH60" i="46"/>
  <c r="K61" i="46"/>
  <c r="M61" i="46"/>
  <c r="N61" i="46"/>
  <c r="P61" i="46"/>
  <c r="Q61" i="46"/>
  <c r="R61" i="46"/>
  <c r="S61" i="46"/>
  <c r="V61" i="46"/>
  <c r="AA61" i="46"/>
  <c r="AC61" i="46"/>
  <c r="AF61" i="46"/>
  <c r="AH61" i="46"/>
  <c r="K62" i="46"/>
  <c r="M62" i="46"/>
  <c r="N62" i="46"/>
  <c r="P62" i="46"/>
  <c r="Q62" i="46"/>
  <c r="R62" i="46"/>
  <c r="S62" i="46"/>
  <c r="V62" i="46"/>
  <c r="AA62" i="46"/>
  <c r="AC62" i="46"/>
  <c r="AF62" i="46"/>
  <c r="AH62" i="46"/>
  <c r="K63" i="46"/>
  <c r="M63" i="46"/>
  <c r="N63" i="46"/>
  <c r="P63" i="46"/>
  <c r="Q63" i="46"/>
  <c r="R63" i="46"/>
  <c r="S63" i="46"/>
  <c r="V63" i="46"/>
  <c r="AA63" i="46"/>
  <c r="AC63" i="46"/>
  <c r="AF63" i="46"/>
  <c r="AH63" i="46"/>
  <c r="K6" i="45"/>
  <c r="M6" i="45"/>
  <c r="N6" i="45"/>
  <c r="P6" i="45"/>
  <c r="Q6" i="45"/>
  <c r="R6" i="45"/>
  <c r="S6" i="45"/>
  <c r="U6" i="45"/>
  <c r="V6" i="45"/>
  <c r="W6" i="45"/>
  <c r="AA6" i="45"/>
  <c r="AB6" i="45"/>
  <c r="AC6" i="45"/>
  <c r="AD6" i="45"/>
  <c r="AF6" i="45"/>
  <c r="AH6" i="45"/>
  <c r="K7" i="45"/>
  <c r="M7" i="45"/>
  <c r="N7" i="45"/>
  <c r="P7" i="45"/>
  <c r="Q7" i="45"/>
  <c r="R7" i="45"/>
  <c r="S7" i="45"/>
  <c r="V7" i="45"/>
  <c r="AA7" i="45"/>
  <c r="AC7" i="45"/>
  <c r="AF7" i="45"/>
  <c r="AH7" i="45"/>
  <c r="K8" i="45"/>
  <c r="M8" i="45"/>
  <c r="N8" i="45"/>
  <c r="P8" i="45"/>
  <c r="Q8" i="45"/>
  <c r="R8" i="45"/>
  <c r="S8" i="45"/>
  <c r="V8" i="45"/>
  <c r="W8" i="45"/>
  <c r="Y8" i="45"/>
  <c r="AA8" i="45"/>
  <c r="AC8" i="45"/>
  <c r="AF8" i="45"/>
  <c r="AH8" i="45"/>
  <c r="K10" i="45"/>
  <c r="M10" i="45"/>
  <c r="N10" i="45"/>
  <c r="P10" i="45"/>
  <c r="Q10" i="45"/>
  <c r="R10" i="45"/>
  <c r="S10" i="45"/>
  <c r="V10" i="45"/>
  <c r="AA10" i="45"/>
  <c r="AC10" i="45"/>
  <c r="AD10" i="45"/>
  <c r="AF10" i="45"/>
  <c r="AH10" i="45"/>
  <c r="K11" i="45"/>
  <c r="M11" i="45"/>
  <c r="N11" i="45"/>
  <c r="P11" i="45"/>
  <c r="Q11" i="45"/>
  <c r="R11" i="45"/>
  <c r="S11" i="45"/>
  <c r="V11" i="45"/>
  <c r="W11" i="45"/>
  <c r="AA11" i="45"/>
  <c r="AB11" i="45"/>
  <c r="AC11" i="45"/>
  <c r="AF11" i="45"/>
  <c r="AH11" i="45"/>
  <c r="K13" i="45"/>
  <c r="M13" i="45"/>
  <c r="N13" i="45"/>
  <c r="P13" i="45"/>
  <c r="Q13" i="45"/>
  <c r="R13" i="45"/>
  <c r="S13" i="45"/>
  <c r="V13" i="45"/>
  <c r="AA13" i="45"/>
  <c r="AC13" i="45"/>
  <c r="AF13" i="45"/>
  <c r="AH13" i="45"/>
  <c r="K15" i="45"/>
  <c r="M15" i="45"/>
  <c r="N15" i="45"/>
  <c r="P15" i="45"/>
  <c r="Q15" i="45"/>
  <c r="R15" i="45"/>
  <c r="S15" i="45"/>
  <c r="V15" i="45"/>
  <c r="AA15" i="45"/>
  <c r="AC15" i="45"/>
  <c r="AF15" i="45"/>
  <c r="AH15" i="45"/>
  <c r="K16" i="45"/>
  <c r="M16" i="45"/>
  <c r="N16" i="45"/>
  <c r="P16" i="45"/>
  <c r="Q16" i="45"/>
  <c r="R16" i="45"/>
  <c r="S16" i="45"/>
  <c r="V16" i="45"/>
  <c r="AA16" i="45"/>
  <c r="AC16" i="45"/>
  <c r="AD16" i="45"/>
  <c r="AF16" i="45"/>
  <c r="AH16" i="45"/>
  <c r="K17" i="45"/>
  <c r="M17" i="45"/>
  <c r="N17" i="45"/>
  <c r="P17" i="45"/>
  <c r="Q17" i="45"/>
  <c r="R17" i="45"/>
  <c r="S17" i="45"/>
  <c r="V17" i="45"/>
  <c r="AA17" i="45"/>
  <c r="AC17" i="45"/>
  <c r="AD17" i="45"/>
  <c r="AF17" i="45"/>
  <c r="AH17" i="45"/>
  <c r="K18" i="45"/>
  <c r="M18" i="45"/>
  <c r="N18" i="45"/>
  <c r="P18" i="45"/>
  <c r="Q18" i="45"/>
  <c r="R18" i="45"/>
  <c r="S18" i="45"/>
  <c r="V18" i="45"/>
  <c r="AA18" i="45"/>
  <c r="AC18" i="45"/>
  <c r="AF18" i="45"/>
  <c r="AH18" i="45"/>
  <c r="K19" i="45"/>
  <c r="M19" i="45"/>
  <c r="N19" i="45"/>
  <c r="P19" i="45"/>
  <c r="Q19" i="45"/>
  <c r="R19" i="45"/>
  <c r="S19" i="45"/>
  <c r="V19" i="45"/>
  <c r="W19" i="45"/>
  <c r="Y19" i="45"/>
  <c r="AA19" i="45"/>
  <c r="AC19" i="45"/>
  <c r="AF19" i="45"/>
  <c r="AH19" i="45"/>
  <c r="K14" i="45"/>
  <c r="M14" i="45"/>
  <c r="N14" i="45"/>
  <c r="P14" i="45"/>
  <c r="Q14" i="45"/>
  <c r="R14" i="45"/>
  <c r="S14" i="45"/>
  <c r="V14" i="45"/>
  <c r="AA14" i="45"/>
  <c r="AC14" i="45"/>
  <c r="AF14" i="45"/>
  <c r="AH14" i="45"/>
  <c r="K21" i="45"/>
  <c r="M21" i="45"/>
  <c r="N21" i="45"/>
  <c r="P21" i="45"/>
  <c r="Q21" i="45"/>
  <c r="R21" i="45"/>
  <c r="S21" i="45"/>
  <c r="V21" i="45"/>
  <c r="Z21" i="45"/>
  <c r="AA21" i="45"/>
  <c r="AC21" i="45"/>
  <c r="AF21" i="45"/>
  <c r="AH21" i="45"/>
  <c r="K22" i="45"/>
  <c r="M22" i="45"/>
  <c r="N22" i="45"/>
  <c r="P22" i="45"/>
  <c r="Q22" i="45"/>
  <c r="R22" i="45"/>
  <c r="S22" i="45"/>
  <c r="V22" i="45"/>
  <c r="AA22" i="45"/>
  <c r="AC22" i="45"/>
  <c r="AF22" i="45"/>
  <c r="AH22" i="45"/>
  <c r="K23" i="45"/>
  <c r="M23" i="45"/>
  <c r="N23" i="45"/>
  <c r="P23" i="45"/>
  <c r="Q23" i="45"/>
  <c r="R23" i="45"/>
  <c r="S23" i="45"/>
  <c r="V23" i="45"/>
  <c r="W23" i="45"/>
  <c r="AA23" i="45"/>
  <c r="AC23" i="45"/>
  <c r="AF23" i="45"/>
  <c r="AH23" i="45"/>
  <c r="K24" i="45"/>
  <c r="M24" i="45"/>
  <c r="N24" i="45"/>
  <c r="P24" i="45"/>
  <c r="Q24" i="45"/>
  <c r="R24" i="45"/>
  <c r="S24" i="45"/>
  <c r="V24" i="45"/>
  <c r="AA24" i="45"/>
  <c r="AC24" i="45"/>
  <c r="AF24" i="45"/>
  <c r="AH24" i="45"/>
  <c r="K25" i="45"/>
  <c r="M25" i="45"/>
  <c r="N25" i="45"/>
  <c r="P25" i="45"/>
  <c r="Q25" i="45"/>
  <c r="R25" i="45"/>
  <c r="S25" i="45"/>
  <c r="V25" i="45"/>
  <c r="AA25" i="45"/>
  <c r="AC25" i="45"/>
  <c r="AF25" i="45"/>
  <c r="AH25" i="45"/>
  <c r="K26" i="45"/>
  <c r="M26" i="45"/>
  <c r="N26" i="45"/>
  <c r="P26" i="45"/>
  <c r="Q26" i="45"/>
  <c r="R26" i="45"/>
  <c r="S26" i="45"/>
  <c r="V26" i="45"/>
  <c r="AA26" i="45"/>
  <c r="AC26" i="45"/>
  <c r="AF26" i="45"/>
  <c r="AH26" i="45"/>
  <c r="K27" i="45"/>
  <c r="M27" i="45"/>
  <c r="N27" i="45"/>
  <c r="P27" i="45"/>
  <c r="Q27" i="45"/>
  <c r="R27" i="45"/>
  <c r="S27" i="45"/>
  <c r="V27" i="45"/>
  <c r="AA27" i="45"/>
  <c r="AC27" i="45"/>
  <c r="AF27" i="45"/>
  <c r="AH27" i="45"/>
  <c r="K28" i="45"/>
  <c r="M28" i="45"/>
  <c r="N28" i="45"/>
  <c r="P28" i="45"/>
  <c r="Q28" i="45"/>
  <c r="R28" i="45"/>
  <c r="S28" i="45"/>
  <c r="V28" i="45"/>
  <c r="AA28" i="45"/>
  <c r="AC28" i="45"/>
  <c r="AF28" i="45"/>
  <c r="AH28" i="45"/>
  <c r="K29" i="45"/>
  <c r="M29" i="45"/>
  <c r="N29" i="45"/>
  <c r="P29" i="45"/>
  <c r="Q29" i="45"/>
  <c r="R29" i="45"/>
  <c r="S29" i="45"/>
  <c r="V29" i="45"/>
  <c r="AA29" i="45"/>
  <c r="AC29" i="45"/>
  <c r="AF29" i="45"/>
  <c r="AH29" i="45"/>
  <c r="K30" i="45"/>
  <c r="M30" i="45"/>
  <c r="N30" i="45"/>
  <c r="P30" i="45"/>
  <c r="Q30" i="45"/>
  <c r="R30" i="45"/>
  <c r="S30" i="45"/>
  <c r="V30" i="45"/>
  <c r="AA30" i="45"/>
  <c r="AC30" i="45"/>
  <c r="AF30" i="45"/>
  <c r="AH30" i="45"/>
  <c r="K6" i="37"/>
  <c r="M6" i="37"/>
  <c r="N6" i="37"/>
  <c r="P6" i="37"/>
  <c r="Q6" i="37"/>
  <c r="R6" i="37"/>
  <c r="S6" i="37"/>
  <c r="V6" i="37"/>
  <c r="AA6" i="37"/>
  <c r="AC6" i="37"/>
  <c r="AE6" i="37"/>
  <c r="AG6" i="37"/>
  <c r="K7" i="37"/>
  <c r="M7" i="37"/>
  <c r="N7" i="37"/>
  <c r="P7" i="37"/>
  <c r="Q7" i="37"/>
  <c r="R7" i="37"/>
  <c r="S7" i="37"/>
  <c r="V7" i="37"/>
  <c r="W7" i="37"/>
  <c r="Y7" i="37"/>
  <c r="AA7" i="37"/>
  <c r="AC7" i="37"/>
  <c r="AE7" i="37"/>
  <c r="AG7" i="37"/>
  <c r="K8" i="37"/>
  <c r="M8" i="37"/>
  <c r="N8" i="37"/>
  <c r="P8" i="37"/>
  <c r="Q8" i="37"/>
  <c r="R8" i="37"/>
  <c r="S8" i="37"/>
  <c r="V8" i="37"/>
  <c r="W8" i="37"/>
  <c r="AA8" i="37"/>
  <c r="AB8" i="37"/>
  <c r="AC8" i="37"/>
  <c r="AE8" i="37"/>
  <c r="AG8" i="37"/>
  <c r="K9" i="37"/>
  <c r="M9" i="37"/>
  <c r="N9" i="37"/>
  <c r="P9" i="37"/>
  <c r="Q9" i="37"/>
  <c r="R9" i="37"/>
  <c r="S9" i="37"/>
  <c r="V9" i="37"/>
  <c r="W9" i="37"/>
  <c r="Y9" i="37"/>
  <c r="AA9" i="37"/>
  <c r="AC9" i="37"/>
  <c r="AE9" i="37"/>
  <c r="AG9" i="37"/>
  <c r="K10" i="37"/>
  <c r="M10" i="37"/>
  <c r="N10" i="37"/>
  <c r="P10" i="37"/>
  <c r="Q10" i="37"/>
  <c r="R10" i="37"/>
  <c r="S10" i="37"/>
  <c r="V10" i="37"/>
  <c r="AA10" i="37"/>
  <c r="AC10" i="37"/>
  <c r="AE10" i="37"/>
  <c r="AG10" i="37"/>
  <c r="K11" i="37"/>
  <c r="M11" i="37"/>
  <c r="N11" i="37"/>
  <c r="P11" i="37"/>
  <c r="Q11" i="37"/>
  <c r="R11" i="37"/>
  <c r="S11" i="37"/>
  <c r="V11" i="37"/>
  <c r="AA11" i="37"/>
  <c r="AC11" i="37"/>
  <c r="AE11" i="37"/>
  <c r="AG11" i="37"/>
  <c r="K13" i="37"/>
  <c r="M13" i="37"/>
  <c r="N13" i="37"/>
  <c r="P13" i="37"/>
  <c r="Q13" i="37"/>
  <c r="R13" i="37"/>
  <c r="S13" i="37"/>
  <c r="V13" i="37"/>
  <c r="AA13" i="37"/>
  <c r="AC13" i="37"/>
  <c r="AE13" i="37"/>
  <c r="AG13" i="37"/>
  <c r="K14" i="37"/>
  <c r="M14" i="37"/>
  <c r="N14" i="37"/>
  <c r="P14" i="37"/>
  <c r="Q14" i="37"/>
  <c r="R14" i="37"/>
  <c r="S14" i="37"/>
  <c r="V14" i="37"/>
  <c r="AA14" i="37"/>
  <c r="AC14" i="37"/>
  <c r="AE14" i="37"/>
  <c r="AG14" i="37"/>
  <c r="K15" i="37"/>
  <c r="M15" i="37"/>
  <c r="N15" i="37"/>
  <c r="P15" i="37"/>
  <c r="Q15" i="37"/>
  <c r="R15" i="37"/>
  <c r="S15" i="37"/>
  <c r="V15" i="37"/>
  <c r="AA15" i="37"/>
  <c r="AC15" i="37"/>
  <c r="AE15" i="37"/>
  <c r="AG15" i="37"/>
  <c r="K16" i="37"/>
  <c r="M16" i="37"/>
  <c r="N16" i="37"/>
  <c r="P16" i="37"/>
  <c r="Q16" i="37"/>
  <c r="R16" i="37"/>
  <c r="S16" i="37"/>
  <c r="V16" i="37"/>
  <c r="AA16" i="37"/>
  <c r="AC16" i="37"/>
  <c r="AE16" i="37"/>
  <c r="AG16" i="37"/>
  <c r="K17" i="37"/>
  <c r="M17" i="37"/>
  <c r="N17" i="37"/>
  <c r="P17" i="37"/>
  <c r="Q17" i="37"/>
  <c r="R17" i="37"/>
  <c r="S17" i="37"/>
  <c r="V17" i="37"/>
  <c r="AA17" i="37"/>
  <c r="AC17" i="37"/>
  <c r="AE17" i="37"/>
  <c r="AG17" i="37"/>
  <c r="K18" i="37"/>
  <c r="M18" i="37"/>
  <c r="N18" i="37"/>
  <c r="P18" i="37"/>
  <c r="Q18" i="37"/>
  <c r="R18" i="37"/>
  <c r="S18" i="37"/>
  <c r="V18" i="37"/>
  <c r="AA18" i="37"/>
  <c r="AC18" i="37"/>
  <c r="AE18" i="37"/>
  <c r="AG18" i="37"/>
  <c r="K19" i="37"/>
  <c r="M19" i="37"/>
  <c r="N19" i="37"/>
  <c r="P19" i="37"/>
  <c r="Q19" i="37"/>
  <c r="R19" i="37"/>
  <c r="S19" i="37"/>
  <c r="V19" i="37"/>
  <c r="AA19" i="37"/>
  <c r="AC19" i="37"/>
  <c r="AE19" i="37"/>
  <c r="AG19" i="37"/>
  <c r="K20" i="37"/>
  <c r="M20" i="37"/>
  <c r="N20" i="37"/>
  <c r="P20" i="37"/>
  <c r="Q20" i="37"/>
  <c r="R20" i="37"/>
  <c r="S20" i="37"/>
  <c r="V20" i="37"/>
  <c r="AA20" i="37"/>
  <c r="AC20" i="37"/>
  <c r="AE20" i="37"/>
  <c r="AG20" i="37"/>
  <c r="K21" i="37"/>
  <c r="M21" i="37"/>
  <c r="N21" i="37"/>
  <c r="P21" i="37"/>
  <c r="Q21" i="37"/>
  <c r="R21" i="37"/>
  <c r="S21" i="37"/>
  <c r="V21" i="37"/>
  <c r="AA21" i="37"/>
  <c r="AC21" i="37"/>
  <c r="AE21" i="37"/>
  <c r="AG21" i="37"/>
  <c r="K22" i="37"/>
  <c r="M22" i="37"/>
  <c r="N22" i="37"/>
  <c r="P22" i="37"/>
  <c r="Q22" i="37"/>
  <c r="R22" i="37"/>
  <c r="S22" i="37"/>
  <c r="V22" i="37"/>
  <c r="AA22" i="37"/>
  <c r="AC22" i="37"/>
  <c r="AE22" i="37"/>
  <c r="AG22" i="37"/>
  <c r="T86" i="79" l="1"/>
  <c r="A86" i="79"/>
  <c r="T85" i="79"/>
  <c r="A85" i="79"/>
  <c r="T84" i="79"/>
  <c r="A84" i="79"/>
  <c r="T83" i="79"/>
  <c r="A83" i="79"/>
  <c r="T82" i="79"/>
  <c r="A82" i="79"/>
  <c r="T81" i="79"/>
  <c r="A81" i="79"/>
  <c r="T80" i="79"/>
  <c r="A80" i="79"/>
  <c r="T79" i="79"/>
  <c r="A79" i="79"/>
  <c r="T78" i="79"/>
  <c r="A78" i="79"/>
  <c r="T77" i="79"/>
  <c r="A77" i="79"/>
  <c r="T76" i="79"/>
  <c r="A76" i="79"/>
  <c r="T75" i="79"/>
  <c r="A75" i="79"/>
  <c r="T74" i="79"/>
  <c r="A74" i="79"/>
  <c r="T73" i="79"/>
  <c r="A73" i="79"/>
  <c r="T72" i="79"/>
  <c r="A72" i="79"/>
  <c r="T71" i="79"/>
  <c r="A71" i="79"/>
  <c r="T70" i="79"/>
  <c r="A70" i="79"/>
  <c r="T69" i="79"/>
  <c r="A69" i="79"/>
  <c r="T68" i="79"/>
  <c r="A68" i="79"/>
  <c r="T67" i="79"/>
  <c r="A67" i="79"/>
  <c r="T66" i="79"/>
  <c r="A66" i="79"/>
  <c r="T65" i="79"/>
  <c r="A65" i="79"/>
  <c r="T64" i="79"/>
  <c r="A64" i="79"/>
  <c r="T63" i="79"/>
  <c r="A63" i="79"/>
  <c r="T62" i="79"/>
  <c r="A62" i="79"/>
  <c r="T61" i="79"/>
  <c r="A61" i="79"/>
  <c r="T60" i="79"/>
  <c r="A60" i="79"/>
  <c r="T59" i="79"/>
  <c r="A59" i="79"/>
  <c r="T58" i="79"/>
  <c r="A58" i="79"/>
  <c r="T57" i="79"/>
  <c r="A57" i="79"/>
  <c r="T56" i="79"/>
  <c r="A56" i="79"/>
  <c r="T55" i="79"/>
  <c r="A55" i="79"/>
  <c r="T54" i="79"/>
  <c r="A54" i="79"/>
  <c r="T53" i="79"/>
  <c r="A53" i="79"/>
  <c r="T52" i="79"/>
  <c r="A52" i="79"/>
  <c r="T51" i="79"/>
  <c r="A51" i="79"/>
  <c r="T50" i="79"/>
  <c r="A50" i="79"/>
  <c r="T49" i="79"/>
  <c r="A49" i="79"/>
  <c r="T48" i="79"/>
  <c r="A48" i="79"/>
  <c r="T47" i="79"/>
  <c r="A47" i="79"/>
  <c r="T46" i="79"/>
  <c r="A46" i="79"/>
  <c r="T45" i="79"/>
  <c r="A45" i="79"/>
  <c r="T44" i="79"/>
  <c r="A44" i="79"/>
  <c r="T43" i="79"/>
  <c r="A43" i="79"/>
  <c r="T42" i="79"/>
  <c r="A42" i="79"/>
  <c r="T41" i="79"/>
  <c r="A41" i="79"/>
  <c r="T40" i="79"/>
  <c r="A40" i="79"/>
  <c r="T39" i="79"/>
  <c r="A39" i="79"/>
  <c r="T38" i="79"/>
  <c r="A38" i="79"/>
  <c r="T37" i="79"/>
  <c r="A37" i="79"/>
  <c r="T36" i="79"/>
  <c r="A36" i="79"/>
  <c r="T35" i="79"/>
  <c r="A35" i="79"/>
  <c r="T34" i="79"/>
  <c r="A34" i="79"/>
  <c r="T33" i="79"/>
  <c r="A33" i="79"/>
  <c r="T32" i="79"/>
  <c r="A32" i="79"/>
  <c r="T31" i="79"/>
  <c r="A31" i="79"/>
  <c r="T30" i="79"/>
  <c r="A30" i="79"/>
  <c r="T29" i="79"/>
  <c r="A29" i="79"/>
  <c r="T28" i="79"/>
  <c r="A28" i="79"/>
  <c r="T27" i="79"/>
  <c r="A27" i="79"/>
  <c r="T26" i="79"/>
  <c r="A26" i="79"/>
  <c r="T25" i="79"/>
  <c r="A25" i="79"/>
  <c r="T24" i="79"/>
  <c r="A24" i="79"/>
  <c r="T23" i="79"/>
  <c r="A23" i="79"/>
  <c r="T22" i="79"/>
  <c r="A22" i="79"/>
  <c r="T21" i="79"/>
  <c r="A21" i="79"/>
  <c r="T20" i="79"/>
  <c r="A20" i="79"/>
  <c r="T19" i="79"/>
  <c r="A19" i="79"/>
  <c r="T18" i="79"/>
  <c r="A18" i="79"/>
  <c r="T17" i="79"/>
  <c r="A17" i="79"/>
  <c r="T16" i="79"/>
  <c r="A16" i="79"/>
  <c r="T15" i="79"/>
  <c r="A15" i="79"/>
  <c r="T14" i="79"/>
  <c r="A14" i="79"/>
  <c r="T13" i="79"/>
  <c r="A13" i="79"/>
  <c r="T12" i="79"/>
  <c r="A12" i="79"/>
  <c r="T11" i="79"/>
  <c r="A11" i="79"/>
  <c r="T10" i="79"/>
  <c r="A10" i="79"/>
  <c r="T9" i="79"/>
  <c r="A9" i="79"/>
  <c r="T8" i="79"/>
  <c r="A8" i="79"/>
  <c r="T7" i="79"/>
  <c r="A7" i="79"/>
  <c r="A87" i="79" s="1" a="1"/>
  <c r="A87" i="79" s="1"/>
  <c r="A89" i="79" s="1"/>
  <c r="T99" i="80" l="1"/>
  <c r="A99" i="80"/>
  <c r="T98" i="80"/>
  <c r="A98" i="80"/>
  <c r="T97" i="80"/>
  <c r="A97" i="80"/>
  <c r="T96" i="80"/>
  <c r="A96" i="80"/>
  <c r="T95" i="80"/>
  <c r="A95" i="80"/>
  <c r="T94" i="80"/>
  <c r="A94" i="80"/>
  <c r="T93" i="80"/>
  <c r="A93" i="80"/>
  <c r="T92" i="80"/>
  <c r="A92" i="80"/>
  <c r="T91" i="80"/>
  <c r="A91" i="80"/>
  <c r="T90" i="80"/>
  <c r="A90" i="80"/>
  <c r="T89" i="80"/>
  <c r="A89" i="80"/>
  <c r="T88" i="80"/>
  <c r="A88" i="80"/>
  <c r="T87" i="80"/>
  <c r="A87" i="80"/>
  <c r="T86" i="80"/>
  <c r="A86" i="80"/>
  <c r="T85" i="80"/>
  <c r="A85" i="80"/>
  <c r="T84" i="80"/>
  <c r="A84" i="80"/>
  <c r="T83" i="80"/>
  <c r="A83" i="80"/>
  <c r="T82" i="80"/>
  <c r="A82" i="80"/>
  <c r="T81" i="80"/>
  <c r="A81" i="80"/>
  <c r="T80" i="80"/>
  <c r="A80" i="80"/>
  <c r="T79" i="80"/>
  <c r="A79" i="80"/>
  <c r="T78" i="80"/>
  <c r="A78" i="80"/>
  <c r="T77" i="80"/>
  <c r="A77" i="80"/>
  <c r="T76" i="80"/>
  <c r="A76" i="80"/>
  <c r="T75" i="80"/>
  <c r="A75" i="80"/>
  <c r="T74" i="80"/>
  <c r="A74" i="80"/>
  <c r="T73" i="80"/>
  <c r="A73" i="80"/>
  <c r="T72" i="80"/>
  <c r="A72" i="80"/>
  <c r="T71" i="80"/>
  <c r="A71" i="80"/>
  <c r="T70" i="80"/>
  <c r="A70" i="80"/>
  <c r="T69" i="80"/>
  <c r="A69" i="80"/>
  <c r="T68" i="80"/>
  <c r="A68" i="80"/>
  <c r="T67" i="80"/>
  <c r="A67" i="80"/>
  <c r="T66" i="80"/>
  <c r="A66" i="80"/>
  <c r="T65" i="80"/>
  <c r="A65" i="80"/>
  <c r="T64" i="80"/>
  <c r="A64" i="80"/>
  <c r="T63" i="80"/>
  <c r="A63" i="80"/>
  <c r="T62" i="80"/>
  <c r="A62" i="80"/>
  <c r="T61" i="80"/>
  <c r="A61" i="80"/>
  <c r="T60" i="80"/>
  <c r="A60" i="80"/>
  <c r="T59" i="80"/>
  <c r="A59" i="80"/>
  <c r="T58" i="80"/>
  <c r="A58" i="80"/>
  <c r="T57" i="80"/>
  <c r="A57" i="80"/>
  <c r="T56" i="80"/>
  <c r="A56" i="80"/>
  <c r="T55" i="80"/>
  <c r="A55" i="80"/>
  <c r="T54" i="80"/>
  <c r="A54" i="80"/>
  <c r="T53" i="80"/>
  <c r="A53" i="80"/>
  <c r="T52" i="80"/>
  <c r="A52" i="80"/>
  <c r="T51" i="80"/>
  <c r="A51" i="80"/>
  <c r="T50" i="80"/>
  <c r="A50" i="80"/>
  <c r="T49" i="80"/>
  <c r="A49" i="80"/>
  <c r="T48" i="80"/>
  <c r="A48" i="80"/>
  <c r="T47" i="80"/>
  <c r="A47" i="80"/>
  <c r="T46" i="80"/>
  <c r="A46" i="80"/>
  <c r="T45" i="80"/>
  <c r="A45" i="80"/>
  <c r="T44" i="80"/>
  <c r="A44" i="80"/>
  <c r="T43" i="80"/>
  <c r="A43" i="80"/>
  <c r="T42" i="80"/>
  <c r="A42" i="80"/>
  <c r="T41" i="80"/>
  <c r="A41" i="80"/>
  <c r="T40" i="80"/>
  <c r="A40" i="80"/>
  <c r="T39" i="80"/>
  <c r="A39" i="80"/>
  <c r="T38" i="80"/>
  <c r="A38" i="80"/>
  <c r="T37" i="80"/>
  <c r="A37" i="80"/>
  <c r="T36" i="80"/>
  <c r="A36" i="80"/>
  <c r="T35" i="80"/>
  <c r="A35" i="80"/>
  <c r="T34" i="80"/>
  <c r="A34" i="80"/>
  <c r="T33" i="80"/>
  <c r="A33" i="80"/>
  <c r="T32" i="80"/>
  <c r="A32" i="80"/>
  <c r="T31" i="80"/>
  <c r="A31" i="80"/>
  <c r="T30" i="80"/>
  <c r="A30" i="80"/>
  <c r="T29" i="80"/>
  <c r="A29" i="80"/>
  <c r="T28" i="80"/>
  <c r="A28" i="80"/>
  <c r="T27" i="80"/>
  <c r="A27" i="80"/>
  <c r="T26" i="80"/>
  <c r="A26" i="80"/>
  <c r="T25" i="80"/>
  <c r="A25" i="80"/>
  <c r="T24" i="80"/>
  <c r="A24" i="80"/>
  <c r="T23" i="80"/>
  <c r="A23" i="80"/>
  <c r="T22" i="80"/>
  <c r="A22" i="80"/>
  <c r="T21" i="80"/>
  <c r="A21" i="80"/>
  <c r="T20" i="80"/>
  <c r="A20" i="80"/>
  <c r="T19" i="80"/>
  <c r="A19" i="80"/>
  <c r="T18" i="80"/>
  <c r="A18" i="80"/>
  <c r="T17" i="80"/>
  <c r="A17" i="80"/>
  <c r="T16" i="80"/>
  <c r="A16" i="80"/>
  <c r="T15" i="80"/>
  <c r="A15" i="80"/>
  <c r="T14" i="80"/>
  <c r="A14" i="80"/>
  <c r="T13" i="80"/>
  <c r="A13" i="80"/>
  <c r="T12" i="80"/>
  <c r="A12" i="80"/>
  <c r="T11" i="80"/>
  <c r="A11" i="80"/>
  <c r="T10" i="80"/>
  <c r="A10" i="80"/>
  <c r="T9" i="80"/>
  <c r="A9" i="80"/>
  <c r="T8" i="80"/>
  <c r="A8" i="80"/>
  <c r="T7" i="80"/>
  <c r="A7" i="80"/>
  <c r="AI7" i="50" l="1"/>
  <c r="AI9" i="49"/>
  <c r="A100" i="80" a="1"/>
  <c r="A100" i="80" s="1"/>
  <c r="A205" i="76"/>
  <c r="A189" i="76"/>
  <c r="A121" i="76"/>
  <c r="A113" i="76"/>
  <c r="A85" i="76"/>
  <c r="A73" i="76"/>
  <c r="A41" i="76"/>
  <c r="A25" i="76"/>
  <c r="A21" i="76"/>
  <c r="A13" i="76"/>
  <c r="A95" i="76"/>
  <c r="A110" i="76"/>
  <c r="A94" i="76"/>
  <c r="A92" i="76"/>
  <c r="A114" i="76"/>
  <c r="A103" i="76"/>
  <c r="A108" i="76"/>
  <c r="A111" i="76"/>
  <c r="A106" i="76"/>
  <c r="A91" i="76"/>
  <c r="A100" i="76"/>
  <c r="A98" i="76"/>
  <c r="A102" i="76"/>
  <c r="A107" i="76"/>
  <c r="A109" i="76"/>
  <c r="A104" i="76"/>
  <c r="A96" i="76"/>
  <c r="A101" i="76"/>
  <c r="A99" i="76"/>
  <c r="A112" i="76"/>
  <c r="A79" i="76"/>
  <c r="A66" i="76"/>
  <c r="A72" i="76"/>
  <c r="A90" i="76"/>
  <c r="A69" i="76"/>
  <c r="A80" i="76"/>
  <c r="A75" i="76"/>
  <c r="A78" i="76"/>
  <c r="A76" i="76"/>
  <c r="A87" i="76"/>
  <c r="A74" i="76"/>
  <c r="A64" i="76"/>
  <c r="A83" i="76"/>
  <c r="A67" i="76"/>
  <c r="A77" i="76"/>
  <c r="A68" i="76"/>
  <c r="A70" i="76"/>
  <c r="A88" i="76"/>
  <c r="A81" i="76"/>
  <c r="A84" i="76"/>
  <c r="A82" i="76"/>
  <c r="A63" i="76"/>
  <c r="A71" i="76"/>
  <c r="A86" i="76"/>
  <c r="A52" i="76"/>
  <c r="A38" i="76"/>
  <c r="A44" i="76"/>
  <c r="A51" i="76"/>
  <c r="A55" i="76"/>
  <c r="A58" i="76"/>
  <c r="A39" i="76"/>
  <c r="A56" i="76"/>
  <c r="A47" i="76"/>
  <c r="A54" i="76"/>
  <c r="A46" i="76"/>
  <c r="A61" i="76"/>
  <c r="A48" i="76"/>
  <c r="A37" i="76"/>
  <c r="A42" i="76"/>
  <c r="A36" i="76"/>
  <c r="A59" i="76"/>
  <c r="A40" i="76"/>
  <c r="A60" i="76"/>
  <c r="A43" i="76"/>
  <c r="A62" i="76"/>
  <c r="A50" i="76"/>
  <c r="A30" i="76"/>
  <c r="A27" i="76"/>
  <c r="A14" i="76"/>
  <c r="A22" i="76"/>
  <c r="A35" i="76"/>
  <c r="A20" i="76"/>
  <c r="A15" i="76"/>
  <c r="A31" i="76"/>
  <c r="A17" i="76"/>
  <c r="A28" i="76"/>
  <c r="A16" i="76"/>
  <c r="A32" i="76"/>
  <c r="A33" i="76"/>
  <c r="A26" i="76"/>
  <c r="A19" i="76"/>
  <c r="A34" i="76"/>
  <c r="A23" i="76"/>
  <c r="A18" i="76"/>
  <c r="A24" i="76"/>
  <c r="A11" i="76"/>
  <c r="A10" i="76"/>
  <c r="A8" i="76"/>
  <c r="A12" i="76"/>
  <c r="A120" i="76"/>
  <c r="A123" i="76"/>
  <c r="A122" i="76"/>
  <c r="A119" i="76"/>
  <c r="A118" i="76"/>
  <c r="A116" i="76"/>
  <c r="A127" i="76"/>
  <c r="A126" i="76"/>
  <c r="A125" i="76"/>
  <c r="A124" i="76"/>
  <c r="A134" i="76"/>
  <c r="A137" i="76"/>
  <c r="A132" i="76"/>
  <c r="A128" i="76"/>
  <c r="A130" i="76"/>
  <c r="A135" i="76"/>
  <c r="A138" i="76"/>
  <c r="A136" i="76"/>
  <c r="A131" i="76"/>
  <c r="A167" i="76"/>
  <c r="A168" i="76"/>
  <c r="A172" i="76"/>
  <c r="A173" i="76"/>
  <c r="A170" i="76"/>
  <c r="A175" i="76"/>
  <c r="A176" i="76"/>
  <c r="A171" i="76"/>
  <c r="A174" i="76"/>
  <c r="A179" i="76"/>
  <c r="A180" i="76"/>
  <c r="A195" i="76"/>
  <c r="A191" i="76"/>
  <c r="A188" i="76"/>
  <c r="A190" i="76"/>
  <c r="A178" i="76"/>
  <c r="A187" i="76"/>
  <c r="A192" i="76"/>
  <c r="A186" i="76"/>
  <c r="A182" i="76"/>
  <c r="A184" i="76"/>
  <c r="A196" i="76"/>
  <c r="A197" i="76"/>
  <c r="A194" i="76"/>
  <c r="A183" i="76"/>
  <c r="A207" i="76"/>
  <c r="A200" i="76"/>
  <c r="A210" i="76"/>
  <c r="A198" i="76"/>
  <c r="A204" i="76"/>
  <c r="A202" i="76"/>
  <c r="A206" i="76"/>
  <c r="A199" i="76"/>
  <c r="A208" i="76"/>
  <c r="A203" i="76"/>
  <c r="A209" i="76"/>
  <c r="A212" i="76"/>
  <c r="A216" i="76"/>
  <c r="A215" i="76"/>
  <c r="A211" i="76"/>
  <c r="A214" i="76"/>
  <c r="A158" i="76"/>
  <c r="A166" i="76"/>
  <c r="A162" i="76"/>
  <c r="A159" i="76"/>
  <c r="A164" i="76"/>
  <c r="A160" i="76"/>
  <c r="A163" i="76"/>
  <c r="A140" i="76"/>
  <c r="A142" i="76"/>
  <c r="A145" i="76"/>
  <c r="A143" i="76"/>
  <c r="A144" i="76"/>
  <c r="A151" i="76"/>
  <c r="A152" i="76"/>
  <c r="A139" i="76"/>
  <c r="A148" i="76"/>
  <c r="A146" i="76"/>
  <c r="A147" i="76"/>
  <c r="A150" i="76"/>
  <c r="A156" i="76"/>
  <c r="A154" i="76"/>
  <c r="A155" i="76"/>
  <c r="A115" i="76"/>
  <c r="AE12" i="53" l="1"/>
  <c r="AD12" i="53"/>
  <c r="AE13" i="51"/>
  <c r="AD11" i="46"/>
  <c r="AD13" i="51"/>
  <c r="AE11" i="46"/>
  <c r="AD18" i="45"/>
  <c r="AI9" i="46"/>
  <c r="AI8" i="47"/>
  <c r="AD7" i="49"/>
  <c r="AD9" i="49"/>
  <c r="AD16" i="49"/>
  <c r="AE6" i="54"/>
  <c r="AE8" i="53"/>
  <c r="AE10" i="53"/>
  <c r="AD6" i="49"/>
  <c r="AD8" i="49"/>
  <c r="AD10" i="49"/>
  <c r="AD13" i="49"/>
  <c r="AD15" i="49"/>
  <c r="AD7" i="50"/>
  <c r="AD9" i="50"/>
  <c r="AD16" i="50"/>
  <c r="AD27" i="50"/>
  <c r="AE7" i="53"/>
  <c r="AE6" i="52"/>
  <c r="AE9" i="52"/>
  <c r="AE7" i="50"/>
  <c r="AD8" i="50"/>
  <c r="AD10" i="50"/>
  <c r="AD13" i="50"/>
  <c r="AD15" i="50"/>
  <c r="AD17" i="50"/>
  <c r="AE13" i="50"/>
  <c r="AE15" i="50"/>
  <c r="AD8" i="51"/>
  <c r="AD14" i="51"/>
  <c r="AD16" i="51"/>
  <c r="AD9" i="51"/>
  <c r="AD6" i="46"/>
  <c r="AD20" i="46"/>
  <c r="AD7" i="45"/>
  <c r="AD6" i="37"/>
  <c r="AD10" i="37"/>
  <c r="AD11" i="37"/>
  <c r="AD7" i="46"/>
  <c r="AD9" i="46"/>
  <c r="AD19" i="46"/>
  <c r="AE19" i="45"/>
  <c r="AE26" i="45"/>
  <c r="AD14" i="37"/>
  <c r="A102" i="80"/>
  <c r="AJ6" i="55" s="1"/>
  <c r="A169" i="76"/>
  <c r="A29" i="76"/>
  <c r="A53" i="76"/>
  <c r="A89" i="76"/>
  <c r="A93" i="76"/>
  <c r="A149" i="76"/>
  <c r="AD9" i="54" s="1"/>
  <c r="A165" i="76"/>
  <c r="A157" i="76"/>
  <c r="A213" i="76"/>
  <c r="A201" i="76"/>
  <c r="A193" i="76"/>
  <c r="A9" i="76"/>
  <c r="A57" i="76"/>
  <c r="A97" i="76"/>
  <c r="A153" i="76"/>
  <c r="A141" i="76"/>
  <c r="A161" i="76"/>
  <c r="A181" i="76"/>
  <c r="A177" i="76"/>
  <c r="A185" i="76"/>
  <c r="A133" i="76"/>
  <c r="A129" i="76"/>
  <c r="A117" i="76"/>
  <c r="A45" i="76"/>
  <c r="A49" i="76"/>
  <c r="A65" i="76"/>
  <c r="A105" i="76"/>
  <c r="AI26" i="50" l="1"/>
  <c r="AI29" i="46"/>
  <c r="AI20" i="50"/>
  <c r="AI22" i="49"/>
  <c r="AI8" i="53"/>
  <c r="AI10" i="45"/>
  <c r="AI14" i="50"/>
  <c r="AI62" i="51"/>
  <c r="AI16" i="52"/>
  <c r="AI17" i="52"/>
  <c r="AI35" i="51"/>
  <c r="AI19" i="46"/>
  <c r="AI29" i="49"/>
  <c r="AI9" i="51"/>
  <c r="AI44" i="51"/>
  <c r="AI13" i="45"/>
  <c r="AI15" i="45"/>
  <c r="AI56" i="46"/>
  <c r="AI16" i="51"/>
  <c r="AI36" i="50"/>
  <c r="AI33" i="50"/>
  <c r="AI30" i="51"/>
  <c r="AI51" i="51"/>
  <c r="AI33" i="46"/>
  <c r="AI13" i="48"/>
  <c r="AI63" i="51"/>
  <c r="AI11" i="51"/>
  <c r="AI18" i="51"/>
  <c r="AI23" i="49"/>
  <c r="AI65" i="51"/>
  <c r="AI49" i="50"/>
  <c r="AI19" i="51"/>
  <c r="AI24" i="49"/>
  <c r="AH7" i="37"/>
  <c r="AI46" i="51"/>
  <c r="AI18" i="47"/>
  <c r="AI10" i="52"/>
  <c r="AI60" i="46"/>
  <c r="AI23" i="47"/>
  <c r="AI42" i="50"/>
  <c r="AI30" i="47"/>
  <c r="AI15" i="53"/>
  <c r="AH6" i="37"/>
  <c r="AI22" i="52"/>
  <c r="AI40" i="46"/>
  <c r="AI16" i="45"/>
  <c r="AI20" i="48"/>
  <c r="AI6" i="53"/>
  <c r="AI39" i="47"/>
  <c r="AJ9" i="55"/>
  <c r="AI49" i="46"/>
  <c r="AH10" i="37"/>
  <c r="AI29" i="51"/>
  <c r="AI24" i="47"/>
  <c r="AI25" i="45"/>
  <c r="AI34" i="46"/>
  <c r="AH13" i="37"/>
  <c r="AI21" i="47"/>
  <c r="AI26" i="45"/>
  <c r="AI35" i="46"/>
  <c r="AI15" i="48"/>
  <c r="AI63" i="46"/>
  <c r="AI30" i="50"/>
  <c r="AI23" i="46"/>
  <c r="AI33" i="49"/>
  <c r="AI24" i="50"/>
  <c r="AI24" i="45"/>
  <c r="AI46" i="50"/>
  <c r="AI34" i="47"/>
  <c r="AI14" i="49"/>
  <c r="AI23" i="51"/>
  <c r="AI7" i="49"/>
  <c r="AI44" i="46"/>
  <c r="AH16" i="37"/>
  <c r="AI61" i="51"/>
  <c r="AI35" i="50"/>
  <c r="AJ8" i="55"/>
  <c r="AI15" i="52"/>
  <c r="AI11" i="45"/>
  <c r="AI28" i="51"/>
  <c r="AI7" i="53"/>
  <c r="AI40" i="47"/>
  <c r="AI6" i="52"/>
  <c r="AI50" i="46"/>
  <c r="AI66" i="51"/>
  <c r="AI37" i="47"/>
  <c r="AI10" i="49"/>
  <c r="AI51" i="46"/>
  <c r="AH15" i="37"/>
  <c r="AI33" i="51"/>
  <c r="AI14" i="45"/>
  <c r="AI39" i="51"/>
  <c r="AI54" i="51"/>
  <c r="AI13" i="49"/>
  <c r="AI39" i="50"/>
  <c r="AI7" i="51"/>
  <c r="AI27" i="47"/>
  <c r="AI8" i="46"/>
  <c r="AI11" i="53"/>
  <c r="AI21" i="51"/>
  <c r="AI28" i="45"/>
  <c r="AI16" i="49"/>
  <c r="AI19" i="52"/>
  <c r="AI26" i="49"/>
  <c r="AI37" i="46"/>
  <c r="AI53" i="46"/>
  <c r="AI16" i="50"/>
  <c r="AI17" i="48"/>
  <c r="AH19" i="37"/>
  <c r="AI32" i="51"/>
  <c r="AI48" i="51"/>
  <c r="AI41" i="51"/>
  <c r="AI6" i="50"/>
  <c r="AI40" i="50"/>
  <c r="AI10" i="51"/>
  <c r="AI28" i="47"/>
  <c r="AI16" i="46"/>
  <c r="AI13" i="53"/>
  <c r="AI9" i="48"/>
  <c r="AI29" i="45"/>
  <c r="AI35" i="49"/>
  <c r="AI20" i="52"/>
  <c r="AI27" i="49"/>
  <c r="AI38" i="46"/>
  <c r="AI54" i="46"/>
  <c r="AI22" i="45"/>
  <c r="AI17" i="50"/>
  <c r="AI25" i="51"/>
  <c r="AI9" i="54"/>
  <c r="AI37" i="50"/>
  <c r="AI6" i="51"/>
  <c r="AI25" i="47"/>
  <c r="AI41" i="47"/>
  <c r="AI10" i="47"/>
  <c r="AI30" i="45"/>
  <c r="AI13" i="50"/>
  <c r="AI21" i="52"/>
  <c r="AI28" i="49"/>
  <c r="AI39" i="46"/>
  <c r="AI55" i="46"/>
  <c r="AI15" i="46"/>
  <c r="AI19" i="50"/>
  <c r="AI19" i="48"/>
  <c r="AI58" i="51"/>
  <c r="AI34" i="51"/>
  <c r="AI50" i="51"/>
  <c r="AI14" i="48"/>
  <c r="AI45" i="51"/>
  <c r="AI24" i="48"/>
  <c r="AI10" i="54"/>
  <c r="AI34" i="50"/>
  <c r="AI8" i="51"/>
  <c r="AI22" i="47"/>
  <c r="AI38" i="47"/>
  <c r="AI17" i="45"/>
  <c r="AI11" i="50"/>
  <c r="AI23" i="45"/>
  <c r="AI13" i="46"/>
  <c r="AI14" i="52"/>
  <c r="AI21" i="49"/>
  <c r="AI32" i="46"/>
  <c r="AI48" i="46"/>
  <c r="AI14" i="46"/>
  <c r="AI59" i="51"/>
  <c r="AI12" i="48"/>
  <c r="AI7" i="47"/>
  <c r="AI27" i="51"/>
  <c r="AI43" i="51"/>
  <c r="AI60" i="51"/>
  <c r="AI27" i="50"/>
  <c r="AI43" i="50"/>
  <c r="AI9" i="47"/>
  <c r="AI31" i="47"/>
  <c r="AI20" i="46"/>
  <c r="AI16" i="53"/>
  <c r="AI26" i="46"/>
  <c r="AH8" i="37"/>
  <c r="AJ10" i="55"/>
  <c r="AI23" i="52"/>
  <c r="AI30" i="49"/>
  <c r="AI41" i="46"/>
  <c r="AI57" i="46"/>
  <c r="AH9" i="37"/>
  <c r="AI21" i="50"/>
  <c r="AI21" i="48"/>
  <c r="AI64" i="51"/>
  <c r="AI36" i="51"/>
  <c r="AI52" i="51"/>
  <c r="AI22" i="48"/>
  <c r="AI28" i="50"/>
  <c r="AI44" i="50"/>
  <c r="AI15" i="47"/>
  <c r="AI32" i="47"/>
  <c r="AI21" i="46"/>
  <c r="AI17" i="53"/>
  <c r="AI27" i="46"/>
  <c r="AI15" i="50"/>
  <c r="AI7" i="52"/>
  <c r="AI24" i="52"/>
  <c r="AI31" i="49"/>
  <c r="AI42" i="46"/>
  <c r="AI58" i="46"/>
  <c r="AH11" i="37"/>
  <c r="AI22" i="50"/>
  <c r="AI37" i="51"/>
  <c r="AI8" i="49"/>
  <c r="AI41" i="50"/>
  <c r="AI15" i="51"/>
  <c r="AI29" i="47"/>
  <c r="AI18" i="46"/>
  <c r="AI14" i="53"/>
  <c r="AI28" i="46"/>
  <c r="AI22" i="51"/>
  <c r="AI9" i="52"/>
  <c r="AI6" i="49"/>
  <c r="AI32" i="49"/>
  <c r="AI43" i="46"/>
  <c r="AI59" i="46"/>
  <c r="AH14" i="37"/>
  <c r="AI23" i="50"/>
  <c r="AI23" i="48"/>
  <c r="AI38" i="51"/>
  <c r="AI53" i="51"/>
  <c r="AI26" i="48"/>
  <c r="AI56" i="51"/>
  <c r="AI11" i="49"/>
  <c r="AI38" i="50"/>
  <c r="AI14" i="51"/>
  <c r="AI26" i="47"/>
  <c r="AI7" i="46"/>
  <c r="AI10" i="53"/>
  <c r="AI20" i="51"/>
  <c r="AI27" i="45"/>
  <c r="AI15" i="49"/>
  <c r="AI18" i="52"/>
  <c r="AI25" i="49"/>
  <c r="AI36" i="46"/>
  <c r="AI52" i="46"/>
  <c r="AI21" i="45"/>
  <c r="AI19" i="45"/>
  <c r="AI16" i="48"/>
  <c r="AH17" i="37"/>
  <c r="AI31" i="51"/>
  <c r="AI47" i="51"/>
  <c r="AI6" i="54"/>
  <c r="AI31" i="50"/>
  <c r="AI47" i="50"/>
  <c r="AI19" i="47"/>
  <c r="AI35" i="47"/>
  <c r="AI24" i="46"/>
  <c r="AI8" i="50"/>
  <c r="AI6" i="45"/>
  <c r="AI11" i="47"/>
  <c r="AI11" i="52"/>
  <c r="AI18" i="49"/>
  <c r="AI34" i="49"/>
  <c r="AI45" i="46"/>
  <c r="AI61" i="46"/>
  <c r="AH18" i="37"/>
  <c r="AI25" i="50"/>
  <c r="AI25" i="48"/>
  <c r="AI24" i="51"/>
  <c r="AI40" i="51"/>
  <c r="AI55" i="51"/>
  <c r="AH21" i="37"/>
  <c r="AI8" i="54"/>
  <c r="AI32" i="50"/>
  <c r="AI48" i="50"/>
  <c r="AI20" i="47"/>
  <c r="AI36" i="47"/>
  <c r="AI25" i="46"/>
  <c r="AI9" i="50"/>
  <c r="AI7" i="45"/>
  <c r="AI13" i="47"/>
  <c r="AI12" i="52"/>
  <c r="AI19" i="49"/>
  <c r="AI30" i="46"/>
  <c r="AI46" i="46"/>
  <c r="AI62" i="46"/>
  <c r="AH20" i="37"/>
  <c r="AI18" i="48"/>
  <c r="AI49" i="51"/>
  <c r="AI29" i="50"/>
  <c r="AI45" i="50"/>
  <c r="AI17" i="47"/>
  <c r="AI33" i="47"/>
  <c r="AI22" i="46"/>
  <c r="AI10" i="50"/>
  <c r="AI18" i="45"/>
  <c r="AI10" i="46"/>
  <c r="AI13" i="52"/>
  <c r="AI20" i="49"/>
  <c r="AI31" i="46"/>
  <c r="AI47" i="46"/>
  <c r="AI14" i="47"/>
  <c r="AH22" i="37"/>
  <c r="AI11" i="48"/>
  <c r="AI6" i="47"/>
  <c r="AI26" i="51"/>
  <c r="AI42" i="51"/>
  <c r="AI57" i="51"/>
  <c r="AI8" i="45"/>
  <c r="AE8" i="45"/>
  <c r="AE59" i="46"/>
  <c r="AE51" i="46"/>
  <c r="AE43" i="46"/>
  <c r="AE35" i="46"/>
  <c r="AE27" i="46"/>
  <c r="AE19" i="46"/>
  <c r="AE9" i="46"/>
  <c r="AE36" i="47"/>
  <c r="AD21" i="37"/>
  <c r="AD30" i="45"/>
  <c r="AD22" i="45"/>
  <c r="AD11" i="45"/>
  <c r="AD59" i="46"/>
  <c r="AD51" i="46"/>
  <c r="AD43" i="46"/>
  <c r="AD35" i="46"/>
  <c r="AD27" i="46"/>
  <c r="AD36" i="47"/>
  <c r="AD20" i="37"/>
  <c r="AE29" i="45"/>
  <c r="AE13" i="45"/>
  <c r="AE54" i="46"/>
  <c r="AE46" i="46"/>
  <c r="AE38" i="46"/>
  <c r="AE30" i="46"/>
  <c r="AE22" i="46"/>
  <c r="AE14" i="46"/>
  <c r="AE39" i="47"/>
  <c r="AE31" i="47"/>
  <c r="AD29" i="45"/>
  <c r="AD63" i="46"/>
  <c r="AD56" i="46"/>
  <c r="AD48" i="46"/>
  <c r="AD40" i="46"/>
  <c r="AD32" i="46"/>
  <c r="AD24" i="46"/>
  <c r="AD41" i="47"/>
  <c r="AD33" i="47"/>
  <c r="AD24" i="47"/>
  <c r="AD15" i="47"/>
  <c r="AD6" i="47"/>
  <c r="AD19" i="48"/>
  <c r="AD11" i="48"/>
  <c r="AD63" i="51"/>
  <c r="AD55" i="51"/>
  <c r="AE23" i="47"/>
  <c r="AE14" i="47"/>
  <c r="AE26" i="48"/>
  <c r="AE18" i="48"/>
  <c r="AE62" i="51"/>
  <c r="AE54" i="51"/>
  <c r="AD27" i="47"/>
  <c r="AD19" i="47"/>
  <c r="AD9" i="47"/>
  <c r="AD22" i="48"/>
  <c r="AD14" i="48"/>
  <c r="AD66" i="51"/>
  <c r="AD58" i="51"/>
  <c r="AE26" i="47"/>
  <c r="AE18" i="47"/>
  <c r="AE8" i="47"/>
  <c r="AE21" i="48"/>
  <c r="AE13" i="48"/>
  <c r="AE65" i="51"/>
  <c r="AE57" i="51"/>
  <c r="AE50" i="51"/>
  <c r="AE42" i="51"/>
  <c r="AE34" i="51"/>
  <c r="AE26" i="51"/>
  <c r="AE18" i="51"/>
  <c r="AE9" i="51"/>
  <c r="AE43" i="50"/>
  <c r="AD53" i="51"/>
  <c r="AD46" i="51"/>
  <c r="AD38" i="51"/>
  <c r="AD30" i="51"/>
  <c r="AD22" i="51"/>
  <c r="AD7" i="51"/>
  <c r="AD47" i="50"/>
  <c r="AE45" i="51"/>
  <c r="AE37" i="51"/>
  <c r="AE29" i="51"/>
  <c r="AE21" i="51"/>
  <c r="AE14" i="51"/>
  <c r="AE46" i="50"/>
  <c r="AD49" i="51"/>
  <c r="AD41" i="51"/>
  <c r="AD33" i="51"/>
  <c r="AD25" i="51"/>
  <c r="AE44" i="50"/>
  <c r="AE24" i="50"/>
  <c r="AE6" i="50"/>
  <c r="AE28" i="49"/>
  <c r="AE13" i="49"/>
  <c r="AD36" i="50"/>
  <c r="AD28" i="50"/>
  <c r="AD20" i="50"/>
  <c r="AE29" i="49"/>
  <c r="AE15" i="52"/>
  <c r="AE39" i="50"/>
  <c r="AE31" i="50"/>
  <c r="AE23" i="50"/>
  <c r="AE14" i="50"/>
  <c r="AE35" i="49"/>
  <c r="AE8" i="49"/>
  <c r="AD43" i="50"/>
  <c r="AD35" i="50"/>
  <c r="AD19" i="50"/>
  <c r="AE32" i="49"/>
  <c r="AE11" i="52"/>
  <c r="AD26" i="49"/>
  <c r="AD18" i="49"/>
  <c r="AD19" i="52"/>
  <c r="AD11" i="52"/>
  <c r="AD14" i="53"/>
  <c r="AD10" i="54"/>
  <c r="AE23" i="49"/>
  <c r="AE14" i="49"/>
  <c r="AE24" i="52"/>
  <c r="AE16" i="52"/>
  <c r="AE7" i="52"/>
  <c r="AD23" i="49"/>
  <c r="AD14" i="49"/>
  <c r="AD24" i="52"/>
  <c r="AD16" i="52"/>
  <c r="AD7" i="52"/>
  <c r="AD10" i="53"/>
  <c r="AD19" i="37"/>
  <c r="AD9" i="37"/>
  <c r="AE24" i="45"/>
  <c r="AE17" i="45"/>
  <c r="AE6" i="45"/>
  <c r="AE57" i="46"/>
  <c r="AE49" i="46"/>
  <c r="AE41" i="46"/>
  <c r="AE33" i="46"/>
  <c r="AE25" i="46"/>
  <c r="AE16" i="46"/>
  <c r="AE7" i="46"/>
  <c r="AE34" i="47"/>
  <c r="AD17" i="37"/>
  <c r="AD28" i="45"/>
  <c r="AD21" i="45"/>
  <c r="AD8" i="45"/>
  <c r="AD57" i="46"/>
  <c r="AD49" i="46"/>
  <c r="AD41" i="46"/>
  <c r="AD33" i="46"/>
  <c r="AD25" i="46"/>
  <c r="AD16" i="46"/>
  <c r="AD34" i="47"/>
  <c r="AD16" i="37"/>
  <c r="AE27" i="45"/>
  <c r="AE14" i="45"/>
  <c r="AE10" i="45"/>
  <c r="AE60" i="46"/>
  <c r="AE52" i="46"/>
  <c r="AE44" i="46"/>
  <c r="AE36" i="46"/>
  <c r="AE28" i="46"/>
  <c r="AE20" i="46"/>
  <c r="AE10" i="46"/>
  <c r="AE37" i="47"/>
  <c r="AD15" i="37"/>
  <c r="AD27" i="45"/>
  <c r="AD14" i="45"/>
  <c r="AD54" i="46"/>
  <c r="AD46" i="46"/>
  <c r="AD38" i="46"/>
  <c r="AD30" i="46"/>
  <c r="AD22" i="46"/>
  <c r="AD14" i="46"/>
  <c r="AD39" i="47"/>
  <c r="AD30" i="47"/>
  <c r="AD22" i="47"/>
  <c r="AD13" i="47"/>
  <c r="AD25" i="48"/>
  <c r="AD17" i="48"/>
  <c r="AD9" i="48"/>
  <c r="AD61" i="51"/>
  <c r="AE29" i="47"/>
  <c r="AE21" i="47"/>
  <c r="AE11" i="47"/>
  <c r="AE24" i="48"/>
  <c r="AE16" i="48"/>
  <c r="AE7" i="48"/>
  <c r="AE60" i="51"/>
  <c r="AD51" i="51"/>
  <c r="AD25" i="47"/>
  <c r="AD17" i="47"/>
  <c r="AD7" i="47"/>
  <c r="AD20" i="48"/>
  <c r="AD12" i="48"/>
  <c r="AD64" i="51"/>
  <c r="AD56" i="51"/>
  <c r="AE24" i="47"/>
  <c r="AE15" i="47"/>
  <c r="AE6" i="47"/>
  <c r="AE19" i="48"/>
  <c r="AE11" i="48"/>
  <c r="AE63" i="51"/>
  <c r="AE55" i="51"/>
  <c r="AE48" i="51"/>
  <c r="AE40" i="51"/>
  <c r="AE32" i="51"/>
  <c r="AE24" i="51"/>
  <c r="AE15" i="51"/>
  <c r="AE49" i="50"/>
  <c r="AE42" i="50"/>
  <c r="AD52" i="51"/>
  <c r="AD44" i="51"/>
  <c r="AD36" i="51"/>
  <c r="AD28" i="51"/>
  <c r="AD20" i="51"/>
  <c r="AD6" i="51"/>
  <c r="AD42" i="50"/>
  <c r="AE51" i="51"/>
  <c r="AE43" i="51"/>
  <c r="AE35" i="51"/>
  <c r="AE27" i="51"/>
  <c r="AE19" i="51"/>
  <c r="AE11" i="51"/>
  <c r="AD38" i="50"/>
  <c r="AD47" i="51"/>
  <c r="AD39" i="51"/>
  <c r="AD31" i="51"/>
  <c r="AD23" i="51"/>
  <c r="AD10" i="51"/>
  <c r="AD48" i="50"/>
  <c r="AE40" i="50"/>
  <c r="AE22" i="50"/>
  <c r="AD34" i="49"/>
  <c r="AE26" i="49"/>
  <c r="AE21" i="52"/>
  <c r="AD34" i="50"/>
  <c r="AD26" i="50"/>
  <c r="AE20" i="49"/>
  <c r="AE16" i="53"/>
  <c r="AE37" i="50"/>
  <c r="AE29" i="50"/>
  <c r="AE21" i="50"/>
  <c r="AE11" i="50"/>
  <c r="AD33" i="49"/>
  <c r="AE6" i="49"/>
  <c r="AD41" i="50"/>
  <c r="AD33" i="50"/>
  <c r="AD25" i="50"/>
  <c r="AE30" i="49"/>
  <c r="AE11" i="53"/>
  <c r="AD24" i="49"/>
  <c r="AD17" i="52"/>
  <c r="AD9" i="52"/>
  <c r="AD11" i="53"/>
  <c r="AD8" i="54"/>
  <c r="AE21" i="49"/>
  <c r="AE11" i="49"/>
  <c r="AE22" i="52"/>
  <c r="AE14" i="52"/>
  <c r="AE17" i="53"/>
  <c r="AD29" i="49"/>
  <c r="AD21" i="49"/>
  <c r="AD11" i="49"/>
  <c r="AD22" i="52"/>
  <c r="AD14" i="52"/>
  <c r="AD17" i="53"/>
  <c r="AD8" i="53"/>
  <c r="AD22" i="37"/>
  <c r="AE30" i="45"/>
  <c r="AE22" i="45"/>
  <c r="AE15" i="45"/>
  <c r="AE62" i="46"/>
  <c r="AE55" i="46"/>
  <c r="AE47" i="46"/>
  <c r="AE39" i="46"/>
  <c r="AE31" i="46"/>
  <c r="AE23" i="46"/>
  <c r="AE15" i="46"/>
  <c r="AE40" i="47"/>
  <c r="AE32" i="47"/>
  <c r="AD13" i="37"/>
  <c r="AD26" i="45"/>
  <c r="AD19" i="45"/>
  <c r="AD62" i="46"/>
  <c r="AD55" i="46"/>
  <c r="AD47" i="46"/>
  <c r="AD39" i="46"/>
  <c r="AD31" i="46"/>
  <c r="AD23" i="46"/>
  <c r="AD15" i="46"/>
  <c r="AD40" i="47"/>
  <c r="AD32" i="47"/>
  <c r="AE25" i="45"/>
  <c r="AE18" i="45"/>
  <c r="AE7" i="45"/>
  <c r="AE58" i="46"/>
  <c r="AE50" i="46"/>
  <c r="AE42" i="46"/>
  <c r="AE34" i="46"/>
  <c r="AE26" i="46"/>
  <c r="AE18" i="46"/>
  <c r="AE8" i="46"/>
  <c r="AE35" i="47"/>
  <c r="AD25" i="45"/>
  <c r="AD13" i="45"/>
  <c r="AD60" i="46"/>
  <c r="AD52" i="46"/>
  <c r="AD44" i="46"/>
  <c r="AD36" i="46"/>
  <c r="AD28" i="46"/>
  <c r="AD10" i="46"/>
  <c r="AD37" i="47"/>
  <c r="AD28" i="47"/>
  <c r="AD20" i="47"/>
  <c r="AD10" i="47"/>
  <c r="AD23" i="48"/>
  <c r="AD15" i="48"/>
  <c r="AD6" i="48"/>
  <c r="AD59" i="51"/>
  <c r="AE27" i="47"/>
  <c r="AE19" i="47"/>
  <c r="AE9" i="47"/>
  <c r="AE22" i="48"/>
  <c r="AE14" i="48"/>
  <c r="AE66" i="51"/>
  <c r="AE58" i="51"/>
  <c r="AD31" i="47"/>
  <c r="AD23" i="47"/>
  <c r="AD14" i="47"/>
  <c r="AD26" i="48"/>
  <c r="AD18" i="48"/>
  <c r="AD62" i="51"/>
  <c r="AD54" i="51"/>
  <c r="AE22" i="47"/>
  <c r="AE13" i="47"/>
  <c r="AE25" i="48"/>
  <c r="AE17" i="48"/>
  <c r="AE9" i="48"/>
  <c r="AE61" i="51"/>
  <c r="AE53" i="51"/>
  <c r="AE46" i="51"/>
  <c r="AE38" i="51"/>
  <c r="AE30" i="51"/>
  <c r="AE22" i="51"/>
  <c r="AE7" i="51"/>
  <c r="AE47" i="50"/>
  <c r="AD40" i="50"/>
  <c r="AD50" i="51"/>
  <c r="AD42" i="51"/>
  <c r="AD34" i="51"/>
  <c r="AD26" i="51"/>
  <c r="AD18" i="51"/>
  <c r="AE38" i="50"/>
  <c r="AE49" i="51"/>
  <c r="AE41" i="51"/>
  <c r="AE33" i="51"/>
  <c r="AE25" i="51"/>
  <c r="AE16" i="51"/>
  <c r="AE8" i="51"/>
  <c r="AE34" i="50"/>
  <c r="AD45" i="51"/>
  <c r="AD37" i="51"/>
  <c r="AD29" i="51"/>
  <c r="AD21" i="51"/>
  <c r="AD46" i="50"/>
  <c r="AE36" i="50"/>
  <c r="AE20" i="50"/>
  <c r="AE10" i="50"/>
  <c r="AD32" i="49"/>
  <c r="AE18" i="49"/>
  <c r="AE13" i="52"/>
  <c r="AD32" i="50"/>
  <c r="AD24" i="50"/>
  <c r="AE33" i="49"/>
  <c r="AE10" i="49"/>
  <c r="AE10" i="54"/>
  <c r="AE35" i="50"/>
  <c r="AE27" i="50"/>
  <c r="AE19" i="50"/>
  <c r="AE9" i="50"/>
  <c r="AD31" i="49"/>
  <c r="AE17" i="52"/>
  <c r="AD39" i="50"/>
  <c r="AD31" i="50"/>
  <c r="AD23" i="50"/>
  <c r="AD14" i="50"/>
  <c r="AD35" i="49"/>
  <c r="AE24" i="49"/>
  <c r="AE8" i="54"/>
  <c r="AD22" i="49"/>
  <c r="AD23" i="52"/>
  <c r="AD15" i="52"/>
  <c r="AD6" i="52"/>
  <c r="AE27" i="49"/>
  <c r="AE19" i="49"/>
  <c r="AE9" i="49"/>
  <c r="AE20" i="52"/>
  <c r="AE12" i="52"/>
  <c r="AE15" i="53"/>
  <c r="AE6" i="53"/>
  <c r="AD27" i="49"/>
  <c r="AD19" i="49"/>
  <c r="AD20" i="52"/>
  <c r="AD12" i="52"/>
  <c r="AD15" i="53"/>
  <c r="AD6" i="53"/>
  <c r="AD18" i="37"/>
  <c r="AE28" i="45"/>
  <c r="AE21" i="45"/>
  <c r="AE11" i="45"/>
  <c r="AE61" i="46"/>
  <c r="AE53" i="46"/>
  <c r="AE45" i="46"/>
  <c r="AE37" i="46"/>
  <c r="AE29" i="46"/>
  <c r="AE21" i="46"/>
  <c r="AE13" i="46"/>
  <c r="AE38" i="47"/>
  <c r="AE28" i="47"/>
  <c r="AD8" i="37"/>
  <c r="AD24" i="45"/>
  <c r="AD15" i="45"/>
  <c r="AD61" i="46"/>
  <c r="AD53" i="46"/>
  <c r="AD45" i="46"/>
  <c r="AD37" i="46"/>
  <c r="AD29" i="46"/>
  <c r="AD21" i="46"/>
  <c r="AD13" i="46"/>
  <c r="AD38" i="47"/>
  <c r="AE30" i="47"/>
  <c r="AD7" i="37"/>
  <c r="AE23" i="45"/>
  <c r="AE16" i="45"/>
  <c r="AE63" i="46"/>
  <c r="AE56" i="46"/>
  <c r="AE48" i="46"/>
  <c r="AE40" i="46"/>
  <c r="AE32" i="46"/>
  <c r="AE24" i="46"/>
  <c r="AE6" i="46"/>
  <c r="AE41" i="47"/>
  <c r="AE33" i="47"/>
  <c r="AD23" i="45"/>
  <c r="AD58" i="46"/>
  <c r="AD50" i="46"/>
  <c r="AD42" i="46"/>
  <c r="AD34" i="46"/>
  <c r="AD26" i="46"/>
  <c r="AD18" i="46"/>
  <c r="AD8" i="46"/>
  <c r="AD35" i="47"/>
  <c r="AD26" i="47"/>
  <c r="AD18" i="47"/>
  <c r="AD8" i="47"/>
  <c r="AD21" i="48"/>
  <c r="AD13" i="48"/>
  <c r="AD65" i="51"/>
  <c r="AD57" i="51"/>
  <c r="AE25" i="47"/>
  <c r="AE17" i="47"/>
  <c r="AE7" i="47"/>
  <c r="AE20" i="48"/>
  <c r="AE12" i="48"/>
  <c r="AE64" i="51"/>
  <c r="AE56" i="51"/>
  <c r="AD29" i="47"/>
  <c r="AD21" i="47"/>
  <c r="AD11" i="47"/>
  <c r="AD24" i="48"/>
  <c r="AD16" i="48"/>
  <c r="AD7" i="48"/>
  <c r="AD60" i="51"/>
  <c r="AE52" i="51"/>
  <c r="AE20" i="47"/>
  <c r="AE10" i="47"/>
  <c r="AE23" i="48"/>
  <c r="AE15" i="48"/>
  <c r="AE6" i="48"/>
  <c r="AE59" i="51"/>
  <c r="AE44" i="51"/>
  <c r="AE36" i="51"/>
  <c r="AE28" i="51"/>
  <c r="AE20" i="51"/>
  <c r="AE6" i="51"/>
  <c r="AD44" i="50"/>
  <c r="AE30" i="50"/>
  <c r="AD48" i="51"/>
  <c r="AD40" i="51"/>
  <c r="AD32" i="51"/>
  <c r="AD24" i="51"/>
  <c r="AD15" i="51"/>
  <c r="AD49" i="50"/>
  <c r="AE32" i="50"/>
  <c r="AE47" i="51"/>
  <c r="AE39" i="51"/>
  <c r="AE31" i="51"/>
  <c r="AE23" i="51"/>
  <c r="AE10" i="51"/>
  <c r="AE48" i="50"/>
  <c r="AE26" i="50"/>
  <c r="AD43" i="51"/>
  <c r="AD35" i="51"/>
  <c r="AD27" i="51"/>
  <c r="AD19" i="51"/>
  <c r="AD11" i="51"/>
  <c r="AE45" i="50"/>
  <c r="AE28" i="50"/>
  <c r="AE17" i="50"/>
  <c r="AE8" i="50"/>
  <c r="AD30" i="49"/>
  <c r="AE15" i="49"/>
  <c r="AE14" i="53"/>
  <c r="AD30" i="50"/>
  <c r="AD22" i="50"/>
  <c r="AE31" i="49"/>
  <c r="AE23" i="52"/>
  <c r="AE41" i="50"/>
  <c r="AE33" i="50"/>
  <c r="AE25" i="50"/>
  <c r="AE16" i="50"/>
  <c r="AE22" i="49"/>
  <c r="AD45" i="50"/>
  <c r="AD37" i="50"/>
  <c r="AD29" i="50"/>
  <c r="AD21" i="50"/>
  <c r="AD11" i="50"/>
  <c r="AE34" i="49"/>
  <c r="AE19" i="52"/>
  <c r="AD28" i="49"/>
  <c r="AD20" i="49"/>
  <c r="AD21" i="52"/>
  <c r="AD13" i="52"/>
  <c r="AD16" i="53"/>
  <c r="AD7" i="53"/>
  <c r="AE25" i="49"/>
  <c r="AE16" i="49"/>
  <c r="AE7" i="49"/>
  <c r="AE18" i="52"/>
  <c r="AE10" i="52"/>
  <c r="AE13" i="53"/>
  <c r="AE9" i="54"/>
  <c r="AD25" i="49"/>
  <c r="AD18" i="52"/>
  <c r="AD10" i="52"/>
  <c r="AD13" i="53"/>
  <c r="A7" i="76"/>
  <c r="S95" i="76"/>
  <c r="T95" i="76" s="1"/>
  <c r="S110" i="76"/>
  <c r="T110" i="76" s="1"/>
  <c r="S94" i="76"/>
  <c r="T94" i="76" s="1"/>
  <c r="S92" i="76"/>
  <c r="T92" i="76" s="1"/>
  <c r="S114" i="76"/>
  <c r="T114" i="76" s="1"/>
  <c r="S103" i="76"/>
  <c r="T103" i="76" s="1"/>
  <c r="S108" i="76"/>
  <c r="T108" i="76" s="1"/>
  <c r="S105" i="76"/>
  <c r="T105" i="76" s="1"/>
  <c r="S93" i="76"/>
  <c r="T93" i="76" s="1"/>
  <c r="S111" i="76"/>
  <c r="T111" i="76" s="1"/>
  <c r="S106" i="76"/>
  <c r="T106" i="76" s="1"/>
  <c r="S91" i="76"/>
  <c r="T91" i="76" s="1"/>
  <c r="S100" i="76"/>
  <c r="T100" i="76" s="1"/>
  <c r="S98" i="76"/>
  <c r="T98" i="76" s="1"/>
  <c r="S113" i="76"/>
  <c r="T113" i="76" s="1"/>
  <c r="S102" i="76"/>
  <c r="T102" i="76" s="1"/>
  <c r="S107" i="76"/>
  <c r="T107" i="76" s="1"/>
  <c r="S109" i="76"/>
  <c r="T109" i="76" s="1"/>
  <c r="S104" i="76"/>
  <c r="T104" i="76" s="1"/>
  <c r="S96" i="76"/>
  <c r="T96" i="76" s="1"/>
  <c r="S97" i="76"/>
  <c r="T97" i="76" s="1"/>
  <c r="S101" i="76"/>
  <c r="T101" i="76" s="1"/>
  <c r="S99" i="76"/>
  <c r="T99" i="76" s="1"/>
  <c r="S112" i="76"/>
  <c r="T112" i="76" s="1"/>
  <c r="S79" i="76"/>
  <c r="T79" i="76" s="1"/>
  <c r="S66" i="76"/>
  <c r="T66" i="76" s="1"/>
  <c r="S72" i="76"/>
  <c r="T72" i="76" s="1"/>
  <c r="S65" i="76"/>
  <c r="T65" i="76" s="1"/>
  <c r="S90" i="76"/>
  <c r="T90" i="76" s="1"/>
  <c r="S69" i="76"/>
  <c r="T69" i="76" s="1"/>
  <c r="S80" i="76"/>
  <c r="T80" i="76" s="1"/>
  <c r="S75" i="76"/>
  <c r="T75" i="76" s="1"/>
  <c r="S78" i="76"/>
  <c r="T78" i="76" s="1"/>
  <c r="S76" i="76"/>
  <c r="T76" i="76" s="1"/>
  <c r="S85" i="76"/>
  <c r="T85" i="76" s="1"/>
  <c r="S87" i="76"/>
  <c r="T87" i="76" s="1"/>
  <c r="S89" i="76"/>
  <c r="T89" i="76" s="1"/>
  <c r="S74" i="76"/>
  <c r="T74" i="76" s="1"/>
  <c r="S64" i="76"/>
  <c r="T64" i="76" s="1"/>
  <c r="S83" i="76"/>
  <c r="T83" i="76" s="1"/>
  <c r="S67" i="76"/>
  <c r="T67" i="76" s="1"/>
  <c r="S77" i="76"/>
  <c r="T77" i="76" s="1"/>
  <c r="S68" i="76"/>
  <c r="T68" i="76" s="1"/>
  <c r="S70" i="76"/>
  <c r="T70" i="76" s="1"/>
  <c r="S88" i="76"/>
  <c r="T88" i="76" s="1"/>
  <c r="S81" i="76"/>
  <c r="T81" i="76" s="1"/>
  <c r="S84" i="76"/>
  <c r="T84" i="76" s="1"/>
  <c r="S82" i="76"/>
  <c r="T82" i="76" s="1"/>
  <c r="S63" i="76"/>
  <c r="T63" i="76" s="1"/>
  <c r="S71" i="76"/>
  <c r="T71" i="76" s="1"/>
  <c r="S73" i="76"/>
  <c r="T73" i="76" s="1"/>
  <c r="S86" i="76"/>
  <c r="T86" i="76" s="1"/>
  <c r="S52" i="76"/>
  <c r="T52" i="76" s="1"/>
  <c r="S38" i="76"/>
  <c r="T38" i="76" s="1"/>
  <c r="S44" i="76"/>
  <c r="T44" i="76" s="1"/>
  <c r="S51" i="76"/>
  <c r="T51" i="76" s="1"/>
  <c r="S57" i="76"/>
  <c r="T57" i="76" s="1"/>
  <c r="S55" i="76"/>
  <c r="T55" i="76" s="1"/>
  <c r="S58" i="76"/>
  <c r="T58" i="76" s="1"/>
  <c r="S49" i="76"/>
  <c r="T49" i="76" s="1"/>
  <c r="S39" i="76"/>
  <c r="T39" i="76" s="1"/>
  <c r="S56" i="76"/>
  <c r="T56" i="76" s="1"/>
  <c r="S47" i="76"/>
  <c r="T47" i="76" s="1"/>
  <c r="S54" i="76"/>
  <c r="T54" i="76" s="1"/>
  <c r="S46" i="76"/>
  <c r="T46" i="76" s="1"/>
  <c r="S61" i="76"/>
  <c r="T61" i="76" s="1"/>
  <c r="S41" i="76"/>
  <c r="T41" i="76" s="1"/>
  <c r="S48" i="76"/>
  <c r="T48" i="76" s="1"/>
  <c r="S53" i="76"/>
  <c r="T53" i="76" s="1"/>
  <c r="S37" i="76"/>
  <c r="T37" i="76" s="1"/>
  <c r="S42" i="76"/>
  <c r="T42" i="76" s="1"/>
  <c r="S45" i="76"/>
  <c r="T45" i="76" s="1"/>
  <c r="S36" i="76"/>
  <c r="T36" i="76" s="1"/>
  <c r="S59" i="76"/>
  <c r="T59" i="76" s="1"/>
  <c r="S40" i="76"/>
  <c r="T40" i="76" s="1"/>
  <c r="S60" i="76"/>
  <c r="T60" i="76" s="1"/>
  <c r="S43" i="76"/>
  <c r="T43" i="76" s="1"/>
  <c r="S62" i="76"/>
  <c r="T62" i="76" s="1"/>
  <c r="S50" i="76"/>
  <c r="T50" i="76" s="1"/>
  <c r="S30" i="76"/>
  <c r="T30" i="76" s="1"/>
  <c r="S27" i="76"/>
  <c r="T27" i="76" s="1"/>
  <c r="S14" i="76"/>
  <c r="T14" i="76" s="1"/>
  <c r="S25" i="76"/>
  <c r="T25" i="76" s="1"/>
  <c r="S22" i="76"/>
  <c r="T22" i="76" s="1"/>
  <c r="S35" i="76"/>
  <c r="T35" i="76" s="1"/>
  <c r="S20" i="76"/>
  <c r="T20" i="76" s="1"/>
  <c r="S15" i="76"/>
  <c r="T15" i="76" s="1"/>
  <c r="S31" i="76"/>
  <c r="T31" i="76" s="1"/>
  <c r="S29" i="76"/>
  <c r="T29" i="76" s="1"/>
  <c r="S17" i="76"/>
  <c r="T17" i="76" s="1"/>
  <c r="S28" i="76"/>
  <c r="T28" i="76" s="1"/>
  <c r="S16" i="76"/>
  <c r="T16" i="76" s="1"/>
  <c r="S32" i="76"/>
  <c r="T32" i="76" s="1"/>
  <c r="S33" i="76"/>
  <c r="T33" i="76" s="1"/>
  <c r="S21" i="76"/>
  <c r="T21" i="76" s="1"/>
  <c r="S26" i="76"/>
  <c r="T26" i="76" s="1"/>
  <c r="S19" i="76"/>
  <c r="T19" i="76" s="1"/>
  <c r="S34" i="76"/>
  <c r="T34" i="76" s="1"/>
  <c r="S23" i="76"/>
  <c r="T23" i="76" s="1"/>
  <c r="S18" i="76"/>
  <c r="T18" i="76" s="1"/>
  <c r="S24" i="76"/>
  <c r="T24" i="76" s="1"/>
  <c r="S11" i="76"/>
  <c r="T11" i="76" s="1"/>
  <c r="S10" i="76"/>
  <c r="T10" i="76" s="1"/>
  <c r="S8" i="76"/>
  <c r="T8" i="76" s="1"/>
  <c r="S9" i="76"/>
  <c r="T9" i="76" s="1"/>
  <c r="S12" i="76"/>
  <c r="T12" i="76" s="1"/>
  <c r="S13" i="76"/>
  <c r="T13" i="76" s="1"/>
  <c r="S120" i="76"/>
  <c r="T120" i="76" s="1"/>
  <c r="S123" i="76"/>
  <c r="T123" i="76" s="1"/>
  <c r="S122" i="76"/>
  <c r="T122" i="76" s="1"/>
  <c r="S121" i="76"/>
  <c r="T121" i="76" s="1"/>
  <c r="S117" i="76"/>
  <c r="T117" i="76" s="1"/>
  <c r="S119" i="76"/>
  <c r="T119" i="76" s="1"/>
  <c r="S118" i="76"/>
  <c r="T118" i="76" s="1"/>
  <c r="S116" i="76"/>
  <c r="T116" i="76" s="1"/>
  <c r="S127" i="76"/>
  <c r="T127" i="76" s="1"/>
  <c r="S126" i="76"/>
  <c r="T126" i="76" s="1"/>
  <c r="S125" i="76"/>
  <c r="T125" i="76" s="1"/>
  <c r="S124" i="76"/>
  <c r="T124" i="76" s="1"/>
  <c r="S129" i="76"/>
  <c r="T129" i="76" s="1"/>
  <c r="S134" i="76"/>
  <c r="T134" i="76" s="1"/>
  <c r="S137" i="76"/>
  <c r="T137" i="76" s="1"/>
  <c r="S132" i="76"/>
  <c r="T132" i="76" s="1"/>
  <c r="S133" i="76"/>
  <c r="T133" i="76" s="1"/>
  <c r="S128" i="76"/>
  <c r="T128" i="76" s="1"/>
  <c r="S130" i="76"/>
  <c r="T130" i="76" s="1"/>
  <c r="S135" i="76"/>
  <c r="T135" i="76" s="1"/>
  <c r="S138" i="76"/>
  <c r="T138" i="76" s="1"/>
  <c r="S136" i="76"/>
  <c r="T136" i="76" s="1"/>
  <c r="S131" i="76"/>
  <c r="T131" i="76" s="1"/>
  <c r="S167" i="76"/>
  <c r="T167" i="76" s="1"/>
  <c r="S168" i="76"/>
  <c r="T168" i="76" s="1"/>
  <c r="S172" i="76"/>
  <c r="T172" i="76" s="1"/>
  <c r="S173" i="76"/>
  <c r="T173" i="76" s="1"/>
  <c r="S170" i="76"/>
  <c r="T170" i="76" s="1"/>
  <c r="S175" i="76"/>
  <c r="T175" i="76" s="1"/>
  <c r="S169" i="76"/>
  <c r="T169" i="76" s="1"/>
  <c r="S176" i="76"/>
  <c r="T176" i="76" s="1"/>
  <c r="S171" i="76"/>
  <c r="T171" i="76" s="1"/>
  <c r="S174" i="76"/>
  <c r="T174" i="76" s="1"/>
  <c r="S179" i="76"/>
  <c r="T179" i="76" s="1"/>
  <c r="S180" i="76"/>
  <c r="T180" i="76" s="1"/>
  <c r="S189" i="76"/>
  <c r="T189" i="76" s="1"/>
  <c r="S185" i="76"/>
  <c r="T185" i="76" s="1"/>
  <c r="S195" i="76"/>
  <c r="T195" i="76" s="1"/>
  <c r="S191" i="76"/>
  <c r="T191" i="76" s="1"/>
  <c r="S188" i="76"/>
  <c r="T188" i="76" s="1"/>
  <c r="S177" i="76"/>
  <c r="T177" i="76" s="1"/>
  <c r="S193" i="76"/>
  <c r="T193" i="76" s="1"/>
  <c r="S190" i="76"/>
  <c r="T190" i="76" s="1"/>
  <c r="S178" i="76"/>
  <c r="T178" i="76" s="1"/>
  <c r="S187" i="76"/>
  <c r="T187" i="76" s="1"/>
  <c r="S192" i="76"/>
  <c r="T192" i="76" s="1"/>
  <c r="S186" i="76"/>
  <c r="T186" i="76" s="1"/>
  <c r="S182" i="76"/>
  <c r="T182" i="76" s="1"/>
  <c r="S184" i="76"/>
  <c r="T184" i="76" s="1"/>
  <c r="S196" i="76"/>
  <c r="T196" i="76" s="1"/>
  <c r="S197" i="76"/>
  <c r="T197" i="76" s="1"/>
  <c r="S194" i="76"/>
  <c r="T194" i="76" s="1"/>
  <c r="S181" i="76"/>
  <c r="T181" i="76" s="1"/>
  <c r="S183" i="76"/>
  <c r="T183" i="76" s="1"/>
  <c r="S207" i="76"/>
  <c r="T207" i="76" s="1"/>
  <c r="S200" i="76"/>
  <c r="T200" i="76" s="1"/>
  <c r="S210" i="76"/>
  <c r="T210" i="76" s="1"/>
  <c r="S198" i="76"/>
  <c r="T198" i="76" s="1"/>
  <c r="S204" i="76"/>
  <c r="T204" i="76" s="1"/>
  <c r="S202" i="76"/>
  <c r="T202" i="76" s="1"/>
  <c r="S206" i="76"/>
  <c r="T206" i="76" s="1"/>
  <c r="S201" i="76"/>
  <c r="T201" i="76" s="1"/>
  <c r="S199" i="76"/>
  <c r="T199" i="76" s="1"/>
  <c r="S205" i="76"/>
  <c r="T205" i="76" s="1"/>
  <c r="S208" i="76"/>
  <c r="T208" i="76" s="1"/>
  <c r="S203" i="76"/>
  <c r="T203" i="76" s="1"/>
  <c r="S209" i="76"/>
  <c r="T209" i="76" s="1"/>
  <c r="S212" i="76"/>
  <c r="T212" i="76" s="1"/>
  <c r="S216" i="76"/>
  <c r="T216" i="76" s="1"/>
  <c r="S213" i="76"/>
  <c r="T213" i="76" s="1"/>
  <c r="S215" i="76"/>
  <c r="T215" i="76" s="1"/>
  <c r="S211" i="76"/>
  <c r="T211" i="76" s="1"/>
  <c r="S214" i="76"/>
  <c r="T214" i="76" s="1"/>
  <c r="S157" i="76"/>
  <c r="T157" i="76" s="1"/>
  <c r="S158" i="76"/>
  <c r="T158" i="76" s="1"/>
  <c r="S166" i="76"/>
  <c r="T166" i="76" s="1"/>
  <c r="S162" i="76"/>
  <c r="T162" i="76" s="1"/>
  <c r="S159" i="76"/>
  <c r="T159" i="76" s="1"/>
  <c r="S164" i="76"/>
  <c r="T164" i="76" s="1"/>
  <c r="S160" i="76"/>
  <c r="T160" i="76" s="1"/>
  <c r="S161" i="76"/>
  <c r="T161" i="76" s="1"/>
  <c r="S165" i="76"/>
  <c r="T165" i="76" s="1"/>
  <c r="S163" i="76"/>
  <c r="T163" i="76" s="1"/>
  <c r="S140" i="76"/>
  <c r="T140" i="76" s="1"/>
  <c r="S141" i="76"/>
  <c r="T141" i="76" s="1"/>
  <c r="S142" i="76"/>
  <c r="T142" i="76" s="1"/>
  <c r="S145" i="76"/>
  <c r="T145" i="76" s="1"/>
  <c r="S143" i="76"/>
  <c r="T143" i="76" s="1"/>
  <c r="S153" i="76"/>
  <c r="T153" i="76" s="1"/>
  <c r="S149" i="76"/>
  <c r="T149" i="76" s="1"/>
  <c r="S144" i="76"/>
  <c r="T144" i="76" s="1"/>
  <c r="S151" i="76"/>
  <c r="T151" i="76" s="1"/>
  <c r="S152" i="76"/>
  <c r="T152" i="76" s="1"/>
  <c r="S139" i="76"/>
  <c r="T139" i="76" s="1"/>
  <c r="S148" i="76"/>
  <c r="T148" i="76" s="1"/>
  <c r="S146" i="76"/>
  <c r="T146" i="76" s="1"/>
  <c r="S147" i="76"/>
  <c r="T147" i="76" s="1"/>
  <c r="S150" i="76"/>
  <c r="T150" i="76" s="1"/>
  <c r="S156" i="76"/>
  <c r="T156" i="76" s="1"/>
  <c r="S154" i="76"/>
  <c r="T154" i="76" s="1"/>
  <c r="S155" i="76"/>
  <c r="T155" i="76" s="1"/>
  <c r="S115" i="76"/>
  <c r="T115" i="76" s="1"/>
  <c r="T8" i="78" l="1"/>
  <c r="T9" i="78"/>
  <c r="T10" i="78"/>
  <c r="T11" i="78"/>
  <c r="T12" i="78"/>
  <c r="T13" i="78"/>
  <c r="T14" i="78"/>
  <c r="T15" i="78"/>
  <c r="T16" i="78"/>
  <c r="T17" i="78"/>
  <c r="T18" i="78"/>
  <c r="T19" i="78"/>
  <c r="T20" i="78"/>
  <c r="T21" i="78"/>
  <c r="T22" i="78"/>
  <c r="T23" i="78"/>
  <c r="T24" i="78"/>
  <c r="T25" i="78"/>
  <c r="T26" i="78"/>
  <c r="T27" i="78"/>
  <c r="T28" i="78"/>
  <c r="T29" i="78"/>
  <c r="T30" i="78"/>
  <c r="T31" i="78"/>
  <c r="T32" i="78"/>
  <c r="T33" i="78"/>
  <c r="T34" i="78"/>
  <c r="T35" i="78"/>
  <c r="T36" i="78"/>
  <c r="T37" i="78"/>
  <c r="T38" i="78"/>
  <c r="T39" i="78"/>
  <c r="T40" i="78"/>
  <c r="T41" i="78"/>
  <c r="T42" i="78"/>
  <c r="T43" i="78"/>
  <c r="T44" i="78"/>
  <c r="T45" i="78"/>
  <c r="T46" i="78"/>
  <c r="T47" i="78"/>
  <c r="T48" i="78"/>
  <c r="T49" i="78"/>
  <c r="T50" i="78"/>
  <c r="T51" i="78"/>
  <c r="T52" i="78"/>
  <c r="T53" i="78"/>
  <c r="T54" i="78"/>
  <c r="T55" i="78"/>
  <c r="T56" i="78"/>
  <c r="T57" i="78"/>
  <c r="T58" i="78"/>
  <c r="T59" i="78"/>
  <c r="T60" i="78"/>
  <c r="T61" i="78"/>
  <c r="T90" i="78" l="1"/>
  <c r="A90" i="78"/>
  <c r="T89" i="78"/>
  <c r="A89" i="78"/>
  <c r="T88" i="78"/>
  <c r="A88" i="78"/>
  <c r="T87" i="78"/>
  <c r="A87" i="78"/>
  <c r="T86" i="78"/>
  <c r="A86" i="78"/>
  <c r="T85" i="78"/>
  <c r="A85" i="78"/>
  <c r="T84" i="78"/>
  <c r="A84" i="78"/>
  <c r="T83" i="78"/>
  <c r="A83" i="78"/>
  <c r="T82" i="78"/>
  <c r="A82" i="78"/>
  <c r="T81" i="78"/>
  <c r="A81" i="78"/>
  <c r="T80" i="78"/>
  <c r="A80" i="78"/>
  <c r="T79" i="78"/>
  <c r="A79" i="78"/>
  <c r="T78" i="78"/>
  <c r="A78" i="78"/>
  <c r="T77" i="78"/>
  <c r="A77" i="78"/>
  <c r="T76" i="78"/>
  <c r="A76" i="78"/>
  <c r="T75" i="78"/>
  <c r="A75" i="78"/>
  <c r="T74" i="78"/>
  <c r="A74" i="78"/>
  <c r="T73" i="78"/>
  <c r="A73" i="78"/>
  <c r="T72" i="78"/>
  <c r="A72" i="78"/>
  <c r="T71" i="78"/>
  <c r="A71" i="78"/>
  <c r="T70" i="78"/>
  <c r="A70" i="78"/>
  <c r="T69" i="78"/>
  <c r="A69" i="78"/>
  <c r="T68" i="78"/>
  <c r="A68" i="78"/>
  <c r="T67" i="78"/>
  <c r="A67" i="78"/>
  <c r="T66" i="78"/>
  <c r="A66" i="78"/>
  <c r="T65" i="78"/>
  <c r="A65" i="78"/>
  <c r="T64" i="78"/>
  <c r="A64" i="78"/>
  <c r="T63" i="78"/>
  <c r="A63" i="78"/>
  <c r="T62" i="78"/>
  <c r="A62" i="78"/>
  <c r="A61" i="78"/>
  <c r="A60" i="78"/>
  <c r="A59" i="78"/>
  <c r="A58" i="78"/>
  <c r="A57" i="78"/>
  <c r="A56" i="78"/>
  <c r="A55" i="78"/>
  <c r="A54" i="78"/>
  <c r="A53" i="78"/>
  <c r="A52" i="78"/>
  <c r="A51" i="78"/>
  <c r="A50" i="78"/>
  <c r="A49" i="78"/>
  <c r="A48" i="78"/>
  <c r="A47" i="78"/>
  <c r="A46" i="78"/>
  <c r="A45" i="78"/>
  <c r="A44" i="78"/>
  <c r="A43" i="78"/>
  <c r="A42" i="78"/>
  <c r="A41" i="78"/>
  <c r="A40" i="78"/>
  <c r="A39" i="78"/>
  <c r="A38" i="78"/>
  <c r="A37" i="78"/>
  <c r="A36" i="78"/>
  <c r="A35" i="78"/>
  <c r="A34" i="78"/>
  <c r="A33" i="78"/>
  <c r="A32" i="78"/>
  <c r="A31" i="78"/>
  <c r="A30" i="78"/>
  <c r="A29" i="78"/>
  <c r="A28" i="78"/>
  <c r="A27" i="78"/>
  <c r="A26" i="78"/>
  <c r="A25" i="78"/>
  <c r="A24" i="78"/>
  <c r="A23" i="78"/>
  <c r="A22" i="78"/>
  <c r="A21" i="78"/>
  <c r="A20" i="78"/>
  <c r="A19" i="78"/>
  <c r="A18" i="78"/>
  <c r="A17" i="78"/>
  <c r="A16" i="78"/>
  <c r="A15" i="78"/>
  <c r="A14" i="78"/>
  <c r="A13" i="78"/>
  <c r="A12" i="78"/>
  <c r="A11" i="78"/>
  <c r="A10" i="78"/>
  <c r="A9" i="78"/>
  <c r="A8" i="78"/>
  <c r="T7" i="78"/>
  <c r="A7" i="78"/>
  <c r="AG9" i="48" l="1"/>
  <c r="AG6" i="47"/>
  <c r="AG7" i="46"/>
  <c r="AG11" i="45"/>
  <c r="AG9" i="51"/>
  <c r="AG7" i="45"/>
  <c r="AG6" i="53"/>
  <c r="AG8" i="51"/>
  <c r="AG8" i="46"/>
  <c r="AF13" i="37"/>
  <c r="AG7" i="49"/>
  <c r="AG10" i="46"/>
  <c r="AF6" i="37"/>
  <c r="AF8" i="37"/>
  <c r="A91" i="78" a="1"/>
  <c r="A91" i="78" s="1"/>
  <c r="A93" i="78" s="1"/>
  <c r="A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23" i="77"/>
  <c r="A24" i="77"/>
  <c r="A25" i="77"/>
  <c r="A26" i="77"/>
  <c r="A27" i="77"/>
  <c r="A28" i="77"/>
  <c r="A29" i="77"/>
  <c r="A30" i="77"/>
  <c r="A7" i="77"/>
  <c r="T99" i="77"/>
  <c r="A99" i="77"/>
  <c r="T98" i="77"/>
  <c r="A98" i="77"/>
  <c r="T97" i="77"/>
  <c r="A97" i="77"/>
  <c r="T96" i="77"/>
  <c r="A96" i="77"/>
  <c r="T95" i="77"/>
  <c r="A95" i="77"/>
  <c r="T94" i="77"/>
  <c r="A94" i="77"/>
  <c r="T93" i="77"/>
  <c r="A93" i="77"/>
  <c r="T92" i="77"/>
  <c r="A92" i="77"/>
  <c r="T91" i="77"/>
  <c r="A91" i="77"/>
  <c r="T90" i="77"/>
  <c r="A90" i="77"/>
  <c r="T89" i="77"/>
  <c r="A89" i="77"/>
  <c r="T88" i="77"/>
  <c r="A88" i="77"/>
  <c r="T87" i="77"/>
  <c r="A87" i="77"/>
  <c r="T86" i="77"/>
  <c r="A86" i="77"/>
  <c r="T85" i="77"/>
  <c r="A85" i="77"/>
  <c r="T84" i="77"/>
  <c r="A84" i="77"/>
  <c r="T83" i="77"/>
  <c r="A83" i="77"/>
  <c r="T82" i="77"/>
  <c r="A82" i="77"/>
  <c r="T81" i="77"/>
  <c r="A81" i="77"/>
  <c r="T80" i="77"/>
  <c r="A80" i="77"/>
  <c r="T79" i="77"/>
  <c r="A79" i="77"/>
  <c r="T78" i="77"/>
  <c r="A78" i="77"/>
  <c r="T77" i="77"/>
  <c r="A77" i="77"/>
  <c r="T76" i="77"/>
  <c r="A76" i="77"/>
  <c r="T75" i="77"/>
  <c r="A75" i="77"/>
  <c r="T74" i="77"/>
  <c r="A74" i="77"/>
  <c r="T73" i="77"/>
  <c r="A73" i="77"/>
  <c r="T72" i="77"/>
  <c r="A72" i="77"/>
  <c r="T71" i="77"/>
  <c r="A71" i="77"/>
  <c r="T70" i="77"/>
  <c r="A70" i="77"/>
  <c r="T69" i="77"/>
  <c r="A69" i="77"/>
  <c r="T68" i="77"/>
  <c r="A68" i="77"/>
  <c r="T67" i="77"/>
  <c r="A67" i="77"/>
  <c r="T66" i="77"/>
  <c r="A66" i="77"/>
  <c r="T65" i="77"/>
  <c r="A65" i="77"/>
  <c r="T64" i="77"/>
  <c r="A64" i="77"/>
  <c r="T63" i="77"/>
  <c r="A63" i="77"/>
  <c r="T62" i="77"/>
  <c r="A62" i="77"/>
  <c r="T61" i="77"/>
  <c r="A61" i="77"/>
  <c r="T60" i="77"/>
  <c r="A60" i="77"/>
  <c r="T59" i="77"/>
  <c r="A59" i="77"/>
  <c r="T58" i="77"/>
  <c r="A58" i="77"/>
  <c r="T57" i="77"/>
  <c r="A57" i="77"/>
  <c r="T56" i="77"/>
  <c r="A56" i="77"/>
  <c r="T55" i="77"/>
  <c r="A55" i="77"/>
  <c r="T54" i="77"/>
  <c r="A54" i="77"/>
  <c r="T53" i="77"/>
  <c r="A53" i="77"/>
  <c r="T52" i="77"/>
  <c r="A52" i="77"/>
  <c r="T51" i="77"/>
  <c r="A51" i="77"/>
  <c r="T50" i="77"/>
  <c r="A50" i="77"/>
  <c r="T49" i="77"/>
  <c r="A49" i="77"/>
  <c r="T48" i="77"/>
  <c r="A48" i="77"/>
  <c r="T47" i="77"/>
  <c r="A47" i="77"/>
  <c r="T46" i="77"/>
  <c r="A46" i="77"/>
  <c r="T45" i="77"/>
  <c r="A45" i="77"/>
  <c r="T44" i="77"/>
  <c r="A44" i="77"/>
  <c r="T43" i="77"/>
  <c r="A43" i="77"/>
  <c r="T42" i="77"/>
  <c r="A42" i="77"/>
  <c r="T41" i="77"/>
  <c r="A41" i="77"/>
  <c r="T40" i="77"/>
  <c r="A40" i="77"/>
  <c r="T39" i="77"/>
  <c r="A39" i="77"/>
  <c r="T38" i="77"/>
  <c r="A38" i="77"/>
  <c r="T37" i="77"/>
  <c r="A37" i="77"/>
  <c r="T36" i="77"/>
  <c r="A36" i="77"/>
  <c r="T35" i="77"/>
  <c r="A35" i="77"/>
  <c r="T34" i="77"/>
  <c r="A34" i="77"/>
  <c r="T33" i="77"/>
  <c r="A33" i="77"/>
  <c r="T32" i="77"/>
  <c r="A32" i="77"/>
  <c r="T31" i="77"/>
  <c r="A31" i="77"/>
  <c r="T30" i="77"/>
  <c r="T29" i="77"/>
  <c r="T28" i="77"/>
  <c r="T27" i="77"/>
  <c r="T26" i="77"/>
  <c r="T25" i="77"/>
  <c r="T24" i="77"/>
  <c r="T23" i="77"/>
  <c r="T22" i="77"/>
  <c r="T21" i="77"/>
  <c r="T20" i="77"/>
  <c r="T19" i="77"/>
  <c r="T18" i="77"/>
  <c r="T17" i="77"/>
  <c r="T16" i="77"/>
  <c r="T15" i="77"/>
  <c r="T14" i="77"/>
  <c r="T13" i="77"/>
  <c r="T12" i="77"/>
  <c r="T11" i="77"/>
  <c r="T10" i="77"/>
  <c r="T9" i="77"/>
  <c r="T8" i="77"/>
  <c r="T7" i="77"/>
  <c r="AG62" i="46" l="1"/>
  <c r="AG54" i="46"/>
  <c r="AG46" i="46"/>
  <c r="AG38" i="46"/>
  <c r="AG30" i="46"/>
  <c r="AG62" i="51"/>
  <c r="AG54" i="51"/>
  <c r="AG46" i="51"/>
  <c r="AG38" i="51"/>
  <c r="AG30" i="51"/>
  <c r="AG7" i="51"/>
  <c r="AG33" i="49"/>
  <c r="AG25" i="49"/>
  <c r="AG16" i="49"/>
  <c r="AG10" i="54"/>
  <c r="AF21" i="37"/>
  <c r="AG30" i="45"/>
  <c r="AG14" i="45"/>
  <c r="AG22" i="46"/>
  <c r="AG35" i="47"/>
  <c r="AG27" i="47"/>
  <c r="AG19" i="47"/>
  <c r="AG26" i="48"/>
  <c r="AG18" i="48"/>
  <c r="AG18" i="51"/>
  <c r="AG46" i="50"/>
  <c r="AG38" i="50"/>
  <c r="AG30" i="50"/>
  <c r="AG22" i="50"/>
  <c r="AG9" i="50"/>
  <c r="AG20" i="52"/>
  <c r="AG12" i="52"/>
  <c r="AG17" i="53"/>
  <c r="AF19" i="37"/>
  <c r="AG8" i="45"/>
  <c r="AG59" i="46"/>
  <c r="AG51" i="46"/>
  <c r="AG43" i="46"/>
  <c r="AG35" i="46"/>
  <c r="AG27" i="46"/>
  <c r="AG8" i="47"/>
  <c r="AG61" i="51"/>
  <c r="AG53" i="51"/>
  <c r="AG45" i="51"/>
  <c r="AG37" i="51"/>
  <c r="AG29" i="51"/>
  <c r="AG6" i="51"/>
  <c r="AG7" i="50"/>
  <c r="AG28" i="49"/>
  <c r="AG20" i="49"/>
  <c r="AG8" i="49"/>
  <c r="AG6" i="54"/>
  <c r="AF7" i="37"/>
  <c r="AG23" i="45"/>
  <c r="AG21" i="46"/>
  <c r="AG9" i="46"/>
  <c r="AG36" i="47"/>
  <c r="AG28" i="47"/>
  <c r="AG20" i="47"/>
  <c r="AG19" i="48"/>
  <c r="AG11" i="48"/>
  <c r="AG19" i="51"/>
  <c r="AG47" i="50"/>
  <c r="AG39" i="50"/>
  <c r="AG31" i="50"/>
  <c r="AG23" i="50"/>
  <c r="AG10" i="50"/>
  <c r="AG23" i="52"/>
  <c r="AG15" i="52"/>
  <c r="AG16" i="53"/>
  <c r="AH8" i="55"/>
  <c r="AG16" i="45"/>
  <c r="AG42" i="46"/>
  <c r="AF18" i="37"/>
  <c r="AG60" i="46"/>
  <c r="AG52" i="46"/>
  <c r="AG44" i="46"/>
  <c r="AG36" i="46"/>
  <c r="AG28" i="46"/>
  <c r="AG9" i="47"/>
  <c r="AG60" i="51"/>
  <c r="AG52" i="51"/>
  <c r="AG44" i="51"/>
  <c r="AG36" i="51"/>
  <c r="AG28" i="51"/>
  <c r="AG11" i="51"/>
  <c r="AG31" i="49"/>
  <c r="AG23" i="49"/>
  <c r="AG13" i="49"/>
  <c r="AG8" i="54"/>
  <c r="AF17" i="37"/>
  <c r="AG28" i="45"/>
  <c r="AG17" i="45"/>
  <c r="AG20" i="46"/>
  <c r="AG41" i="47"/>
  <c r="AG33" i="47"/>
  <c r="AG25" i="47"/>
  <c r="AG17" i="47"/>
  <c r="AG24" i="48"/>
  <c r="AG16" i="48"/>
  <c r="AG6" i="48"/>
  <c r="AG10" i="51"/>
  <c r="AG44" i="50"/>
  <c r="AG36" i="50"/>
  <c r="AG28" i="50"/>
  <c r="AG20" i="50"/>
  <c r="AG35" i="49"/>
  <c r="AG18" i="52"/>
  <c r="AG10" i="52"/>
  <c r="AG15" i="53"/>
  <c r="AH10" i="55"/>
  <c r="AF15" i="37"/>
  <c r="AG57" i="46"/>
  <c r="AG49" i="46"/>
  <c r="AG41" i="46"/>
  <c r="AG33" i="46"/>
  <c r="AG6" i="46"/>
  <c r="AG7" i="48"/>
  <c r="AG59" i="51"/>
  <c r="AG51" i="51"/>
  <c r="AG43" i="51"/>
  <c r="AG35" i="51"/>
  <c r="AG27" i="51"/>
  <c r="AG34" i="49"/>
  <c r="AG26" i="49"/>
  <c r="AG18" i="49"/>
  <c r="AG6" i="49"/>
  <c r="AH6" i="55"/>
  <c r="AG29" i="45"/>
  <c r="AG19" i="45"/>
  <c r="AG10" i="45"/>
  <c r="AG19" i="46"/>
  <c r="AG34" i="47"/>
  <c r="AG26" i="47"/>
  <c r="AG18" i="47"/>
  <c r="AG25" i="48"/>
  <c r="AG17" i="48"/>
  <c r="AG16" i="51"/>
  <c r="AG45" i="50"/>
  <c r="AG37" i="50"/>
  <c r="AG29" i="50"/>
  <c r="AG21" i="50"/>
  <c r="AG8" i="50"/>
  <c r="AG21" i="52"/>
  <c r="AG13" i="52"/>
  <c r="AG14" i="53"/>
  <c r="AG11" i="46"/>
  <c r="AF11" i="37"/>
  <c r="AG50" i="46"/>
  <c r="AG34" i="46"/>
  <c r="AG66" i="51"/>
  <c r="AG58" i="51"/>
  <c r="AG50" i="51"/>
  <c r="AG42" i="51"/>
  <c r="AG34" i="51"/>
  <c r="AG26" i="51"/>
  <c r="AG14" i="50"/>
  <c r="AG29" i="49"/>
  <c r="AG21" i="49"/>
  <c r="AG10" i="49"/>
  <c r="AH9" i="55"/>
  <c r="AG26" i="45"/>
  <c r="AG13" i="45"/>
  <c r="AG18" i="46"/>
  <c r="AG39" i="47"/>
  <c r="AG31" i="47"/>
  <c r="AG23" i="47"/>
  <c r="AG13" i="47"/>
  <c r="AG22" i="48"/>
  <c r="AG14" i="48"/>
  <c r="AG22" i="51"/>
  <c r="AG42" i="50"/>
  <c r="AG34" i="50"/>
  <c r="AG26" i="50"/>
  <c r="AG17" i="50"/>
  <c r="AG24" i="52"/>
  <c r="AG16" i="52"/>
  <c r="AG7" i="52"/>
  <c r="AG13" i="53"/>
  <c r="AF22" i="37"/>
  <c r="AG22" i="45"/>
  <c r="AG63" i="46"/>
  <c r="AG55" i="46"/>
  <c r="AG47" i="46"/>
  <c r="AG39" i="46"/>
  <c r="AG31" i="46"/>
  <c r="AG14" i="47"/>
  <c r="AG65" i="51"/>
  <c r="AG57" i="51"/>
  <c r="AG49" i="51"/>
  <c r="AG41" i="51"/>
  <c r="AG33" i="51"/>
  <c r="AG25" i="51"/>
  <c r="AG15" i="50"/>
  <c r="AG32" i="49"/>
  <c r="AG24" i="49"/>
  <c r="AG14" i="49"/>
  <c r="AG7" i="53"/>
  <c r="AF14" i="37"/>
  <c r="AG27" i="45"/>
  <c r="AG18" i="45"/>
  <c r="AG25" i="46"/>
  <c r="AG16" i="46"/>
  <c r="AG40" i="47"/>
  <c r="AG32" i="47"/>
  <c r="AG24" i="47"/>
  <c r="AG15" i="47"/>
  <c r="AG23" i="48"/>
  <c r="AG15" i="48"/>
  <c r="AG23" i="51"/>
  <c r="AG14" i="51"/>
  <c r="AG43" i="50"/>
  <c r="AG35" i="50"/>
  <c r="AG27" i="50"/>
  <c r="AG19" i="50"/>
  <c r="AG15" i="49"/>
  <c r="AG19" i="52"/>
  <c r="AG11" i="52"/>
  <c r="AG11" i="53"/>
  <c r="AG13" i="51"/>
  <c r="AG58" i="46"/>
  <c r="AG26" i="46"/>
  <c r="AG6" i="45"/>
  <c r="AG56" i="46"/>
  <c r="AG48" i="46"/>
  <c r="AG40" i="46"/>
  <c r="AG32" i="46"/>
  <c r="AG15" i="46"/>
  <c r="AG64" i="51"/>
  <c r="AG56" i="51"/>
  <c r="AG48" i="51"/>
  <c r="AG40" i="51"/>
  <c r="AG32" i="51"/>
  <c r="AG24" i="51"/>
  <c r="AG6" i="50"/>
  <c r="AG27" i="49"/>
  <c r="AG19" i="49"/>
  <c r="AF20" i="37"/>
  <c r="AF10" i="37"/>
  <c r="AG24" i="45"/>
  <c r="AG24" i="46"/>
  <c r="AG13" i="46"/>
  <c r="AG37" i="47"/>
  <c r="AG29" i="47"/>
  <c r="AG21" i="47"/>
  <c r="AG7" i="47"/>
  <c r="AG20" i="48"/>
  <c r="AG12" i="48"/>
  <c r="AG20" i="51"/>
  <c r="AG48" i="50"/>
  <c r="AG40" i="50"/>
  <c r="AG32" i="50"/>
  <c r="AG24" i="50"/>
  <c r="AG11" i="50"/>
  <c r="AG22" i="52"/>
  <c r="AG14" i="52"/>
  <c r="AG6" i="52"/>
  <c r="AG10" i="53"/>
  <c r="AF16" i="37"/>
  <c r="AG21" i="45"/>
  <c r="AG61" i="46"/>
  <c r="AG53" i="46"/>
  <c r="AG45" i="46"/>
  <c r="AG37" i="46"/>
  <c r="AG29" i="46"/>
  <c r="AG10" i="47"/>
  <c r="AG63" i="51"/>
  <c r="AG55" i="51"/>
  <c r="AG47" i="51"/>
  <c r="AG39" i="51"/>
  <c r="AG31" i="51"/>
  <c r="AG15" i="51"/>
  <c r="AG13" i="50"/>
  <c r="AG30" i="49"/>
  <c r="AG22" i="49"/>
  <c r="AG11" i="49"/>
  <c r="AG9" i="54"/>
  <c r="AF9" i="37"/>
  <c r="AG25" i="45"/>
  <c r="AG15" i="45"/>
  <c r="AG23" i="46"/>
  <c r="AG14" i="46"/>
  <c r="AG38" i="47"/>
  <c r="AG30" i="47"/>
  <c r="AG22" i="47"/>
  <c r="AG11" i="47"/>
  <c r="AG21" i="48"/>
  <c r="AG13" i="48"/>
  <c r="AG21" i="51"/>
  <c r="AG49" i="50"/>
  <c r="AG41" i="50"/>
  <c r="AG33" i="50"/>
  <c r="AG25" i="50"/>
  <c r="AG16" i="50"/>
  <c r="AG9" i="49"/>
  <c r="AG17" i="52"/>
  <c r="AG9" i="52"/>
  <c r="AG8" i="53"/>
  <c r="AG12" i="53"/>
  <c r="A100" i="77" a="1"/>
  <c r="A100" i="77" s="1"/>
  <c r="A102" i="77" s="1"/>
  <c r="A8" i="71" l="1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50" i="71"/>
  <c r="A51" i="71"/>
  <c r="A52" i="71"/>
  <c r="A53" i="71"/>
  <c r="A54" i="71"/>
  <c r="A55" i="71"/>
  <c r="A56" i="71"/>
  <c r="A57" i="71"/>
  <c r="A58" i="71"/>
  <c r="A59" i="71"/>
  <c r="A60" i="71"/>
  <c r="A61" i="71"/>
  <c r="A62" i="71"/>
  <c r="A63" i="71"/>
  <c r="A64" i="71"/>
  <c r="A65" i="71"/>
  <c r="A66" i="71"/>
  <c r="A67" i="71"/>
  <c r="A68" i="71"/>
  <c r="A69" i="71"/>
  <c r="A70" i="71"/>
  <c r="A71" i="71"/>
  <c r="A72" i="71"/>
  <c r="A73" i="71"/>
  <c r="A74" i="71"/>
  <c r="A75" i="71"/>
  <c r="A76" i="71"/>
  <c r="A77" i="71"/>
  <c r="A78" i="71"/>
  <c r="A79" i="71"/>
  <c r="A80" i="71"/>
  <c r="A81" i="71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7" i="71"/>
  <c r="A8" i="66"/>
  <c r="A45" i="59"/>
  <c r="A46" i="59"/>
  <c r="A47" i="59"/>
  <c r="A48" i="59"/>
  <c r="A49" i="59"/>
  <c r="A50" i="59"/>
  <c r="A51" i="59"/>
  <c r="A52" i="59"/>
  <c r="A53" i="59"/>
  <c r="A54" i="59"/>
  <c r="A55" i="59"/>
  <c r="A56" i="59"/>
  <c r="A57" i="59"/>
  <c r="A58" i="59"/>
  <c r="A59" i="59"/>
  <c r="A60" i="59"/>
  <c r="A61" i="59"/>
  <c r="A62" i="59"/>
  <c r="A63" i="59"/>
  <c r="A64" i="59"/>
  <c r="A65" i="59"/>
  <c r="A66" i="59"/>
  <c r="A67" i="59"/>
  <c r="A68" i="59"/>
  <c r="A69" i="59"/>
  <c r="A70" i="59"/>
  <c r="A71" i="59"/>
  <c r="A72" i="59"/>
  <c r="A73" i="59"/>
  <c r="A74" i="59"/>
  <c r="A75" i="59"/>
  <c r="A76" i="59"/>
  <c r="A77" i="59"/>
  <c r="A78" i="59"/>
  <c r="A79" i="59"/>
  <c r="A80" i="59"/>
  <c r="A81" i="59"/>
  <c r="A82" i="59"/>
  <c r="A83" i="59"/>
  <c r="A84" i="59"/>
  <c r="A85" i="59"/>
  <c r="A86" i="59"/>
  <c r="A87" i="59"/>
  <c r="A88" i="59"/>
  <c r="A89" i="59"/>
  <c r="A90" i="59"/>
  <c r="A91" i="59"/>
  <c r="A92" i="59"/>
  <c r="A93" i="59"/>
  <c r="A94" i="59"/>
  <c r="A95" i="59"/>
  <c r="A7" i="59"/>
  <c r="A8" i="59"/>
  <c r="A9" i="59"/>
  <c r="A10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J8" i="54" l="1"/>
  <c r="J8" i="49"/>
  <c r="J6" i="48"/>
  <c r="J7" i="48"/>
  <c r="J6" i="51"/>
  <c r="J6" i="46"/>
  <c r="Y8" i="55"/>
  <c r="Y10" i="55"/>
  <c r="Y8" i="54"/>
  <c r="Y10" i="54"/>
  <c r="Y7" i="53"/>
  <c r="Y11" i="53"/>
  <c r="Y14" i="53"/>
  <c r="Y16" i="53"/>
  <c r="Y6" i="52"/>
  <c r="Y9" i="52"/>
  <c r="Y11" i="52"/>
  <c r="Y13" i="52"/>
  <c r="Y15" i="52"/>
  <c r="Y17" i="52"/>
  <c r="Y19" i="52"/>
  <c r="Y21" i="52"/>
  <c r="Y23" i="52"/>
  <c r="Y6" i="49"/>
  <c r="Y8" i="49"/>
  <c r="Y10" i="49"/>
  <c r="Y13" i="49"/>
  <c r="Y15" i="49"/>
  <c r="Y18" i="49"/>
  <c r="Y20" i="49"/>
  <c r="Y22" i="49"/>
  <c r="Y24" i="49"/>
  <c r="Y26" i="49"/>
  <c r="Y6" i="55"/>
  <c r="Y9" i="55"/>
  <c r="Y6" i="54"/>
  <c r="Y9" i="54"/>
  <c r="Y8" i="53"/>
  <c r="Y10" i="53"/>
  <c r="Y10" i="52"/>
  <c r="Y18" i="52"/>
  <c r="Y7" i="49"/>
  <c r="Y9" i="49"/>
  <c r="Y23" i="49"/>
  <c r="Y28" i="49"/>
  <c r="Y31" i="49"/>
  <c r="Y33" i="49"/>
  <c r="Y6" i="53"/>
  <c r="Y17" i="53"/>
  <c r="Y7" i="52"/>
  <c r="Y16" i="52"/>
  <c r="Y24" i="52"/>
  <c r="Y11" i="49"/>
  <c r="Y21" i="49"/>
  <c r="Y6" i="50"/>
  <c r="Y8" i="50"/>
  <c r="Y10" i="50"/>
  <c r="Y13" i="50"/>
  <c r="Y15" i="50"/>
  <c r="Y17" i="50"/>
  <c r="Y20" i="50"/>
  <c r="Y22" i="50"/>
  <c r="Y24" i="50"/>
  <c r="Y26" i="50"/>
  <c r="Y28" i="50"/>
  <c r="Y30" i="50"/>
  <c r="Y32" i="50"/>
  <c r="Y34" i="50"/>
  <c r="Y36" i="50"/>
  <c r="Y38" i="50"/>
  <c r="Y40" i="50"/>
  <c r="Y15" i="53"/>
  <c r="Y14" i="52"/>
  <c r="Y22" i="52"/>
  <c r="Y14" i="49"/>
  <c r="Y16" i="49"/>
  <c r="Y19" i="49"/>
  <c r="Y27" i="49"/>
  <c r="Y30" i="49"/>
  <c r="Y32" i="49"/>
  <c r="Y34" i="49"/>
  <c r="Y13" i="53"/>
  <c r="Y12" i="52"/>
  <c r="Y20" i="52"/>
  <c r="Y25" i="49"/>
  <c r="Y29" i="49"/>
  <c r="Y35" i="49"/>
  <c r="Y7" i="50"/>
  <c r="Y9" i="50"/>
  <c r="Y11" i="50"/>
  <c r="Y14" i="50"/>
  <c r="Y16" i="50"/>
  <c r="Y19" i="50"/>
  <c r="Y21" i="50"/>
  <c r="Y23" i="50"/>
  <c r="Y25" i="50"/>
  <c r="Y27" i="50"/>
  <c r="Y35" i="50"/>
  <c r="Y45" i="50"/>
  <c r="Y46" i="50"/>
  <c r="Y33" i="50"/>
  <c r="Y39" i="50"/>
  <c r="Y47" i="50"/>
  <c r="Y49" i="50"/>
  <c r="Y9" i="51"/>
  <c r="Y6" i="51"/>
  <c r="Y7" i="51"/>
  <c r="Y15" i="51"/>
  <c r="Y18" i="51"/>
  <c r="Y20" i="51"/>
  <c r="Y22" i="51"/>
  <c r="Y24" i="51"/>
  <c r="Y26" i="51"/>
  <c r="Y28" i="51"/>
  <c r="Y30" i="51"/>
  <c r="Y32" i="51"/>
  <c r="Y34" i="51"/>
  <c r="Y36" i="51"/>
  <c r="Y38" i="51"/>
  <c r="Y40" i="51"/>
  <c r="Y42" i="51"/>
  <c r="Y44" i="51"/>
  <c r="Y46" i="51"/>
  <c r="Y48" i="51"/>
  <c r="Y50" i="51"/>
  <c r="Y52" i="51"/>
  <c r="Y31" i="50"/>
  <c r="Y42" i="50"/>
  <c r="Y29" i="50"/>
  <c r="Y37" i="50"/>
  <c r="Y41" i="50"/>
  <c r="Y43" i="50"/>
  <c r="Y44" i="50"/>
  <c r="Y48" i="50"/>
  <c r="Y8" i="51"/>
  <c r="Y11" i="51"/>
  <c r="Y14" i="51"/>
  <c r="Y10" i="51"/>
  <c r="Y16" i="51"/>
  <c r="Y19" i="51"/>
  <c r="Y21" i="51"/>
  <c r="Y23" i="51"/>
  <c r="Y25" i="51"/>
  <c r="Y27" i="51"/>
  <c r="Y29" i="51"/>
  <c r="Y31" i="51"/>
  <c r="Y33" i="51"/>
  <c r="Y35" i="51"/>
  <c r="Y37" i="51"/>
  <c r="Y39" i="51"/>
  <c r="Y41" i="51"/>
  <c r="Y43" i="51"/>
  <c r="Y45" i="51"/>
  <c r="Y47" i="51"/>
  <c r="Y49" i="51"/>
  <c r="Y53" i="51"/>
  <c r="Y54" i="51"/>
  <c r="Y56" i="51"/>
  <c r="Y58" i="51"/>
  <c r="Y60" i="51"/>
  <c r="Y62" i="51"/>
  <c r="Y64" i="51"/>
  <c r="Y66" i="51"/>
  <c r="Y7" i="48"/>
  <c r="Y12" i="48"/>
  <c r="Y14" i="48"/>
  <c r="Y16" i="48"/>
  <c r="Y18" i="48"/>
  <c r="Y20" i="48"/>
  <c r="Y22" i="48"/>
  <c r="Y24" i="48"/>
  <c r="Y26" i="48"/>
  <c r="Y7" i="47"/>
  <c r="Y9" i="47"/>
  <c r="Y11" i="47"/>
  <c r="Y14" i="47"/>
  <c r="Y17" i="47"/>
  <c r="Y19" i="47"/>
  <c r="Y21" i="47"/>
  <c r="Y23" i="47"/>
  <c r="Y25" i="47"/>
  <c r="Y51" i="51"/>
  <c r="Y55" i="51"/>
  <c r="Y57" i="51"/>
  <c r="Y59" i="51"/>
  <c r="Y61" i="51"/>
  <c r="Y63" i="51"/>
  <c r="Y65" i="51"/>
  <c r="Y6" i="48"/>
  <c r="Y9" i="48"/>
  <c r="Y11" i="48"/>
  <c r="Y13" i="48"/>
  <c r="Y15" i="48"/>
  <c r="Y17" i="48"/>
  <c r="Y19" i="48"/>
  <c r="Y21" i="48"/>
  <c r="Y23" i="48"/>
  <c r="Y25" i="48"/>
  <c r="Y6" i="47"/>
  <c r="Y8" i="47"/>
  <c r="Y10" i="47"/>
  <c r="Y13" i="47"/>
  <c r="Y15" i="47"/>
  <c r="Y18" i="47"/>
  <c r="Y20" i="47"/>
  <c r="Y22" i="47"/>
  <c r="Y24" i="47"/>
  <c r="Y26" i="47"/>
  <c r="Y28" i="47"/>
  <c r="Y30" i="47"/>
  <c r="Y11" i="37"/>
  <c r="Y32" i="47"/>
  <c r="Y34" i="47"/>
  <c r="Y36" i="47"/>
  <c r="Y38" i="47"/>
  <c r="Y40" i="47"/>
  <c r="Y7" i="46"/>
  <c r="Y9" i="46"/>
  <c r="Y13" i="46"/>
  <c r="Y15" i="46"/>
  <c r="Y16" i="46"/>
  <c r="Y19" i="46"/>
  <c r="Y21" i="46"/>
  <c r="Y23" i="46"/>
  <c r="Y25" i="46"/>
  <c r="Y27" i="46"/>
  <c r="Y29" i="46"/>
  <c r="Y31" i="46"/>
  <c r="Y33" i="46"/>
  <c r="Y35" i="46"/>
  <c r="Y37" i="46"/>
  <c r="Y39" i="46"/>
  <c r="Y41" i="46"/>
  <c r="Y43" i="46"/>
  <c r="Y45" i="46"/>
  <c r="Y47" i="46"/>
  <c r="Y49" i="46"/>
  <c r="Y51" i="46"/>
  <c r="Y53" i="46"/>
  <c r="Y55" i="46"/>
  <c r="Y57" i="46"/>
  <c r="Y59" i="46"/>
  <c r="Y61" i="46"/>
  <c r="Y62" i="46"/>
  <c r="Y6" i="45"/>
  <c r="Y11" i="45"/>
  <c r="Y15" i="45"/>
  <c r="Y17" i="45"/>
  <c r="Y21" i="45"/>
  <c r="Y22" i="45"/>
  <c r="Y24" i="45"/>
  <c r="Y26" i="45"/>
  <c r="Y28" i="45"/>
  <c r="Y30" i="45"/>
  <c r="Y8" i="37"/>
  <c r="Y13" i="37"/>
  <c r="Y17" i="37"/>
  <c r="Y21" i="37"/>
  <c r="Y29" i="47"/>
  <c r="Y31" i="47"/>
  <c r="Y14" i="37"/>
  <c r="Y18" i="37"/>
  <c r="Y22" i="37"/>
  <c r="Y20" i="37"/>
  <c r="Y27" i="47"/>
  <c r="Y33" i="47"/>
  <c r="Y35" i="47"/>
  <c r="Y37" i="47"/>
  <c r="Y39" i="47"/>
  <c r="Y41" i="47"/>
  <c r="Y8" i="46"/>
  <c r="Y14" i="46"/>
  <c r="Y6" i="46"/>
  <c r="Y18" i="46"/>
  <c r="Y20" i="46"/>
  <c r="Y22" i="46"/>
  <c r="Y24" i="46"/>
  <c r="Y26" i="46"/>
  <c r="Y28" i="46"/>
  <c r="Y30" i="46"/>
  <c r="Y32" i="46"/>
  <c r="Y34" i="46"/>
  <c r="Y36" i="46"/>
  <c r="Y38" i="46"/>
  <c r="Y40" i="46"/>
  <c r="Y42" i="46"/>
  <c r="Y44" i="46"/>
  <c r="Y46" i="46"/>
  <c r="Y48" i="46"/>
  <c r="Y50" i="46"/>
  <c r="Y52" i="46"/>
  <c r="Y54" i="46"/>
  <c r="Y56" i="46"/>
  <c r="Y58" i="46"/>
  <c r="Y60" i="46"/>
  <c r="Y63" i="46"/>
  <c r="Y7" i="45"/>
  <c r="Y10" i="45"/>
  <c r="Y13" i="45"/>
  <c r="Y16" i="45"/>
  <c r="Y18" i="45"/>
  <c r="Y14" i="45"/>
  <c r="Y23" i="45"/>
  <c r="Y25" i="45"/>
  <c r="Y27" i="45"/>
  <c r="Y29" i="45"/>
  <c r="Y6" i="37"/>
  <c r="Y10" i="37"/>
  <c r="Y15" i="37"/>
  <c r="Y19" i="37"/>
  <c r="Y16" i="37"/>
  <c r="T8" i="59"/>
  <c r="T9" i="59"/>
  <c r="T10" i="59"/>
  <c r="T11" i="59"/>
  <c r="T12" i="59"/>
  <c r="T13" i="59"/>
  <c r="T14" i="59"/>
  <c r="T15" i="59"/>
  <c r="T16" i="59"/>
  <c r="T17" i="59"/>
  <c r="T18" i="59"/>
  <c r="T19" i="59"/>
  <c r="T20" i="59"/>
  <c r="T21" i="59"/>
  <c r="T22" i="59"/>
  <c r="T23" i="59"/>
  <c r="T24" i="59"/>
  <c r="T25" i="59"/>
  <c r="T27" i="59"/>
  <c r="T28" i="59"/>
  <c r="T29" i="59"/>
  <c r="T30" i="59"/>
  <c r="T31" i="59"/>
  <c r="T32" i="59"/>
  <c r="T33" i="59"/>
  <c r="T34" i="59"/>
  <c r="T35" i="59"/>
  <c r="T36" i="59"/>
  <c r="T37" i="59"/>
  <c r="T38" i="59"/>
  <c r="T39" i="59"/>
  <c r="T40" i="59"/>
  <c r="T41" i="59"/>
  <c r="T42" i="59"/>
  <c r="T43" i="59"/>
  <c r="T44" i="59"/>
  <c r="T45" i="59"/>
  <c r="T46" i="59"/>
  <c r="T47" i="59"/>
  <c r="T48" i="59"/>
  <c r="T49" i="59"/>
  <c r="T50" i="59"/>
  <c r="T51" i="59"/>
  <c r="T52" i="59"/>
  <c r="T53" i="59"/>
  <c r="T54" i="59"/>
  <c r="T55" i="59"/>
  <c r="T56" i="59"/>
  <c r="T57" i="59"/>
  <c r="T58" i="59"/>
  <c r="T59" i="59"/>
  <c r="T60" i="59"/>
  <c r="T61" i="59"/>
  <c r="T62" i="59"/>
  <c r="T63" i="59"/>
  <c r="T64" i="59"/>
  <c r="T65" i="59"/>
  <c r="T66" i="59"/>
  <c r="T67" i="59"/>
  <c r="T68" i="59"/>
  <c r="T69" i="59"/>
  <c r="T70" i="59"/>
  <c r="T71" i="59"/>
  <c r="T72" i="59"/>
  <c r="T73" i="59"/>
  <c r="T74" i="59"/>
  <c r="T75" i="59"/>
  <c r="T76" i="59"/>
  <c r="T77" i="59"/>
  <c r="T78" i="59"/>
  <c r="T79" i="59"/>
  <c r="T80" i="59"/>
  <c r="T81" i="59"/>
  <c r="T82" i="59"/>
  <c r="T83" i="59"/>
  <c r="T84" i="59"/>
  <c r="T85" i="59"/>
  <c r="T86" i="59"/>
  <c r="T87" i="59"/>
  <c r="T88" i="59"/>
  <c r="T89" i="59"/>
  <c r="T90" i="59"/>
  <c r="T91" i="59"/>
  <c r="T92" i="59"/>
  <c r="T93" i="59"/>
  <c r="T94" i="59"/>
  <c r="T95" i="59"/>
  <c r="T7" i="59"/>
  <c r="T7" i="71" l="1"/>
  <c r="B102" i="63" l="1"/>
  <c r="B101" i="63"/>
  <c r="B100" i="63"/>
  <c r="B99" i="63"/>
  <c r="B98" i="63"/>
  <c r="B97" i="63"/>
  <c r="B96" i="63"/>
  <c r="B95" i="63"/>
  <c r="B94" i="63"/>
  <c r="B93" i="63"/>
  <c r="B92" i="63"/>
  <c r="B91" i="63"/>
  <c r="B90" i="63"/>
  <c r="B89" i="63"/>
  <c r="B88" i="63"/>
  <c r="B87" i="63"/>
  <c r="B86" i="63"/>
  <c r="B85" i="63"/>
  <c r="B84" i="63"/>
  <c r="B83" i="63"/>
  <c r="B82" i="63"/>
  <c r="B81" i="63"/>
  <c r="B80" i="63"/>
  <c r="B79" i="63"/>
  <c r="B78" i="63"/>
  <c r="B77" i="63"/>
  <c r="B76" i="63"/>
  <c r="B75" i="63"/>
  <c r="B74" i="63"/>
  <c r="B73" i="63"/>
  <c r="B72" i="63"/>
  <c r="B71" i="63"/>
  <c r="B70" i="63"/>
  <c r="B69" i="63"/>
  <c r="B68" i="63"/>
  <c r="B67" i="63"/>
  <c r="B66" i="63"/>
  <c r="B65" i="63"/>
  <c r="B64" i="63"/>
  <c r="B63" i="63"/>
  <c r="B62" i="63"/>
  <c r="B61" i="63"/>
  <c r="B60" i="63"/>
  <c r="B59" i="63"/>
  <c r="B58" i="63"/>
  <c r="B57" i="63"/>
  <c r="B56" i="63"/>
  <c r="B55" i="63"/>
  <c r="B54" i="63"/>
  <c r="B53" i="63"/>
  <c r="B52" i="63"/>
  <c r="B51" i="63"/>
  <c r="B50" i="63"/>
  <c r="B49" i="63"/>
  <c r="B48" i="63"/>
  <c r="B47" i="63"/>
  <c r="B46" i="63"/>
  <c r="B45" i="63"/>
  <c r="B44" i="63"/>
  <c r="B43" i="63"/>
  <c r="B42" i="63"/>
  <c r="B41" i="63"/>
  <c r="B40" i="63"/>
  <c r="B39" i="63"/>
  <c r="B38" i="63"/>
  <c r="B37" i="63"/>
  <c r="B36" i="63"/>
  <c r="B35" i="63"/>
  <c r="B34" i="63"/>
  <c r="B33" i="63"/>
  <c r="B32" i="63"/>
  <c r="B31" i="63"/>
  <c r="B30" i="63"/>
  <c r="B29" i="63"/>
  <c r="B28" i="63"/>
  <c r="B27" i="63"/>
  <c r="B26" i="63"/>
  <c r="B25" i="63"/>
  <c r="B24" i="63"/>
  <c r="A12" i="56"/>
  <c r="A13" i="56"/>
  <c r="A14" i="56"/>
  <c r="T21" i="75" l="1"/>
  <c r="A21" i="75"/>
  <c r="T20" i="75"/>
  <c r="A20" i="75"/>
  <c r="T97" i="75"/>
  <c r="A97" i="75"/>
  <c r="T96" i="75"/>
  <c r="A96" i="75"/>
  <c r="T95" i="75"/>
  <c r="A95" i="75"/>
  <c r="T94" i="75"/>
  <c r="A94" i="75"/>
  <c r="T93" i="75"/>
  <c r="A93" i="75"/>
  <c r="T92" i="75"/>
  <c r="A92" i="75"/>
  <c r="T91" i="75"/>
  <c r="A91" i="75"/>
  <c r="T90" i="75"/>
  <c r="A90" i="75"/>
  <c r="T89" i="75"/>
  <c r="A89" i="75"/>
  <c r="T88" i="75"/>
  <c r="A88" i="75"/>
  <c r="T87" i="75"/>
  <c r="A87" i="75"/>
  <c r="T86" i="75"/>
  <c r="A86" i="75"/>
  <c r="T85" i="75"/>
  <c r="A85" i="75"/>
  <c r="T84" i="75"/>
  <c r="A84" i="75"/>
  <c r="T83" i="75"/>
  <c r="A83" i="75"/>
  <c r="T82" i="75"/>
  <c r="A82" i="75"/>
  <c r="T81" i="75"/>
  <c r="A81" i="75"/>
  <c r="T80" i="75"/>
  <c r="A80" i="75"/>
  <c r="T79" i="75"/>
  <c r="A79" i="75"/>
  <c r="T78" i="75"/>
  <c r="A78" i="75"/>
  <c r="T77" i="75"/>
  <c r="A77" i="75"/>
  <c r="T76" i="75"/>
  <c r="A76" i="75"/>
  <c r="T75" i="75"/>
  <c r="A75" i="75"/>
  <c r="T74" i="75"/>
  <c r="A74" i="75"/>
  <c r="T73" i="75"/>
  <c r="A73" i="75"/>
  <c r="T72" i="75"/>
  <c r="A72" i="75"/>
  <c r="T71" i="75"/>
  <c r="A71" i="75"/>
  <c r="T70" i="75"/>
  <c r="A70" i="75"/>
  <c r="T69" i="75"/>
  <c r="A69" i="75"/>
  <c r="T68" i="75"/>
  <c r="A68" i="75"/>
  <c r="T67" i="75"/>
  <c r="A67" i="75"/>
  <c r="T66" i="75"/>
  <c r="A66" i="75"/>
  <c r="T65" i="75"/>
  <c r="A65" i="75"/>
  <c r="T64" i="75"/>
  <c r="A64" i="75"/>
  <c r="T63" i="75"/>
  <c r="A63" i="75"/>
  <c r="T62" i="75"/>
  <c r="A62" i="75"/>
  <c r="T61" i="75"/>
  <c r="A61" i="75"/>
  <c r="T60" i="75"/>
  <c r="A60" i="75"/>
  <c r="T59" i="75"/>
  <c r="A59" i="75"/>
  <c r="T58" i="75"/>
  <c r="A58" i="75"/>
  <c r="T57" i="75"/>
  <c r="A57" i="75"/>
  <c r="T56" i="75"/>
  <c r="A56" i="75"/>
  <c r="T55" i="75"/>
  <c r="A55" i="75"/>
  <c r="T54" i="75"/>
  <c r="A54" i="75"/>
  <c r="T53" i="75"/>
  <c r="A53" i="75"/>
  <c r="T52" i="75"/>
  <c r="A52" i="75"/>
  <c r="T51" i="75"/>
  <c r="A51" i="75"/>
  <c r="T50" i="75"/>
  <c r="A50" i="75"/>
  <c r="T49" i="75"/>
  <c r="A49" i="75"/>
  <c r="T48" i="75"/>
  <c r="A48" i="75"/>
  <c r="T47" i="75"/>
  <c r="A47" i="75"/>
  <c r="T46" i="75"/>
  <c r="A46" i="75"/>
  <c r="T45" i="75"/>
  <c r="A45" i="75"/>
  <c r="T44" i="75"/>
  <c r="A44" i="75"/>
  <c r="T43" i="75"/>
  <c r="A43" i="75"/>
  <c r="T42" i="75"/>
  <c r="A42" i="75"/>
  <c r="T41" i="75"/>
  <c r="A41" i="75"/>
  <c r="T40" i="75"/>
  <c r="A40" i="75"/>
  <c r="T39" i="75"/>
  <c r="A39" i="75"/>
  <c r="T38" i="75"/>
  <c r="A38" i="75"/>
  <c r="T37" i="75"/>
  <c r="A37" i="75"/>
  <c r="T36" i="75"/>
  <c r="A36" i="75"/>
  <c r="T35" i="75"/>
  <c r="A35" i="75"/>
  <c r="T34" i="75"/>
  <c r="A34" i="75"/>
  <c r="T33" i="75"/>
  <c r="A33" i="75"/>
  <c r="T32" i="75"/>
  <c r="A32" i="75"/>
  <c r="T31" i="75"/>
  <c r="A31" i="75"/>
  <c r="T30" i="75"/>
  <c r="A30" i="75"/>
  <c r="T29" i="75"/>
  <c r="A29" i="75"/>
  <c r="T28" i="75"/>
  <c r="A28" i="75"/>
  <c r="T27" i="75"/>
  <c r="A27" i="75"/>
  <c r="T26" i="75"/>
  <c r="A26" i="75"/>
  <c r="T25" i="75"/>
  <c r="A25" i="75"/>
  <c r="T24" i="75"/>
  <c r="A24" i="75"/>
  <c r="T23" i="75"/>
  <c r="A23" i="75"/>
  <c r="T22" i="75"/>
  <c r="A22" i="75"/>
  <c r="T19" i="75"/>
  <c r="A19" i="75"/>
  <c r="A18" i="75"/>
  <c r="A17" i="75"/>
  <c r="T16" i="75"/>
  <c r="A16" i="75"/>
  <c r="T15" i="75"/>
  <c r="A15" i="75"/>
  <c r="T14" i="75"/>
  <c r="A14" i="75"/>
  <c r="T13" i="75"/>
  <c r="A13" i="75"/>
  <c r="T12" i="75"/>
  <c r="A12" i="75"/>
  <c r="T11" i="75"/>
  <c r="A11" i="75"/>
  <c r="T10" i="75"/>
  <c r="A10" i="75"/>
  <c r="T9" i="75"/>
  <c r="A9" i="75"/>
  <c r="T8" i="75"/>
  <c r="A8" i="75"/>
  <c r="T7" i="75"/>
  <c r="A7" i="75"/>
  <c r="T98" i="72"/>
  <c r="A98" i="72"/>
  <c r="T97" i="72"/>
  <c r="A97" i="72"/>
  <c r="T96" i="72"/>
  <c r="A96" i="72"/>
  <c r="T95" i="72"/>
  <c r="A95" i="72"/>
  <c r="T94" i="72"/>
  <c r="A94" i="72"/>
  <c r="T93" i="72"/>
  <c r="A93" i="72"/>
  <c r="T92" i="72"/>
  <c r="A92" i="72"/>
  <c r="T91" i="72"/>
  <c r="A91" i="72"/>
  <c r="T90" i="72"/>
  <c r="A90" i="72"/>
  <c r="T89" i="72"/>
  <c r="A89" i="72"/>
  <c r="T88" i="72"/>
  <c r="A88" i="72"/>
  <c r="T87" i="72"/>
  <c r="A87" i="72"/>
  <c r="T86" i="72"/>
  <c r="A86" i="72"/>
  <c r="T85" i="72"/>
  <c r="A85" i="72"/>
  <c r="T84" i="72"/>
  <c r="A84" i="72"/>
  <c r="T83" i="72"/>
  <c r="A83" i="72"/>
  <c r="T82" i="72"/>
  <c r="A82" i="72"/>
  <c r="T81" i="72"/>
  <c r="A81" i="72"/>
  <c r="T80" i="72"/>
  <c r="A80" i="72"/>
  <c r="T79" i="72"/>
  <c r="A79" i="72"/>
  <c r="T78" i="72"/>
  <c r="A78" i="72"/>
  <c r="T77" i="72"/>
  <c r="A77" i="72"/>
  <c r="T76" i="72"/>
  <c r="A76" i="72"/>
  <c r="T75" i="72"/>
  <c r="A75" i="72"/>
  <c r="T74" i="72"/>
  <c r="A74" i="72"/>
  <c r="T73" i="72"/>
  <c r="A73" i="72"/>
  <c r="T72" i="72"/>
  <c r="A72" i="72"/>
  <c r="T71" i="72"/>
  <c r="A71" i="72"/>
  <c r="T70" i="72"/>
  <c r="A70" i="72"/>
  <c r="T69" i="72"/>
  <c r="A69" i="72"/>
  <c r="T68" i="72"/>
  <c r="A68" i="72"/>
  <c r="T67" i="72"/>
  <c r="A67" i="72"/>
  <c r="T66" i="72"/>
  <c r="A66" i="72"/>
  <c r="T65" i="72"/>
  <c r="A65" i="72"/>
  <c r="T64" i="72"/>
  <c r="A64" i="72"/>
  <c r="T63" i="72"/>
  <c r="A63" i="72"/>
  <c r="T62" i="72"/>
  <c r="A62" i="72"/>
  <c r="T61" i="72"/>
  <c r="A61" i="72"/>
  <c r="T60" i="72"/>
  <c r="A60" i="72"/>
  <c r="T59" i="72"/>
  <c r="A59" i="72"/>
  <c r="T58" i="72"/>
  <c r="A58" i="72"/>
  <c r="T57" i="72"/>
  <c r="A57" i="72"/>
  <c r="T56" i="72"/>
  <c r="A56" i="72"/>
  <c r="T55" i="72"/>
  <c r="A55" i="72"/>
  <c r="T54" i="72"/>
  <c r="A54" i="72"/>
  <c r="T53" i="72"/>
  <c r="A53" i="72"/>
  <c r="T52" i="72"/>
  <c r="A52" i="72"/>
  <c r="T51" i="72"/>
  <c r="A51" i="72"/>
  <c r="T50" i="72"/>
  <c r="A50" i="72"/>
  <c r="T49" i="72"/>
  <c r="A49" i="72"/>
  <c r="T48" i="72"/>
  <c r="A48" i="72"/>
  <c r="T47" i="72"/>
  <c r="A47" i="72"/>
  <c r="T46" i="72"/>
  <c r="A46" i="72"/>
  <c r="T45" i="72"/>
  <c r="A45" i="72"/>
  <c r="A44" i="72"/>
  <c r="T43" i="72"/>
  <c r="A43" i="72"/>
  <c r="T42" i="72"/>
  <c r="A42" i="72"/>
  <c r="S41" i="72"/>
  <c r="T41" i="72" s="1"/>
  <c r="A41" i="72"/>
  <c r="S40" i="72"/>
  <c r="T40" i="72" s="1"/>
  <c r="A40" i="72"/>
  <c r="A39" i="72"/>
  <c r="T38" i="72"/>
  <c r="A38" i="72"/>
  <c r="T37" i="72"/>
  <c r="A37" i="72"/>
  <c r="T36" i="72"/>
  <c r="A36" i="72"/>
  <c r="T35" i="72"/>
  <c r="A35" i="72"/>
  <c r="T34" i="72"/>
  <c r="A34" i="72"/>
  <c r="T33" i="72"/>
  <c r="A33" i="72"/>
  <c r="T32" i="72"/>
  <c r="A32" i="72"/>
  <c r="T31" i="72"/>
  <c r="A31" i="72"/>
  <c r="T30" i="72"/>
  <c r="A30" i="72"/>
  <c r="T29" i="72"/>
  <c r="A29" i="72"/>
  <c r="T28" i="72"/>
  <c r="A28" i="72"/>
  <c r="T27" i="72"/>
  <c r="A27" i="72"/>
  <c r="T26" i="72"/>
  <c r="A26" i="72"/>
  <c r="T25" i="72"/>
  <c r="A25" i="72"/>
  <c r="T24" i="72"/>
  <c r="A24" i="72"/>
  <c r="T23" i="72"/>
  <c r="A23" i="72"/>
  <c r="T22" i="72"/>
  <c r="A22" i="72"/>
  <c r="T21" i="72"/>
  <c r="A21" i="72"/>
  <c r="T20" i="72"/>
  <c r="A20" i="72"/>
  <c r="T19" i="72"/>
  <c r="A19" i="72"/>
  <c r="T18" i="72"/>
  <c r="A18" i="72"/>
  <c r="T17" i="72"/>
  <c r="A17" i="72"/>
  <c r="T16" i="72"/>
  <c r="A16" i="72"/>
  <c r="T15" i="72"/>
  <c r="A15" i="72"/>
  <c r="T14" i="72"/>
  <c r="A14" i="72"/>
  <c r="T13" i="72"/>
  <c r="A13" i="72"/>
  <c r="T12" i="72"/>
  <c r="A12" i="72"/>
  <c r="T11" i="72"/>
  <c r="A11" i="72"/>
  <c r="T10" i="72"/>
  <c r="A10" i="72"/>
  <c r="T9" i="72"/>
  <c r="A9" i="72"/>
  <c r="T8" i="72"/>
  <c r="A8" i="72"/>
  <c r="A7" i="72"/>
  <c r="Z12" i="53" l="1"/>
  <c r="Z11" i="46"/>
  <c r="Z13" i="51"/>
  <c r="Z6" i="48"/>
  <c r="Z7" i="48"/>
  <c r="Z11" i="49"/>
  <c r="Z9" i="49"/>
  <c r="Z14" i="49"/>
  <c r="Z18" i="49"/>
  <c r="Z8" i="49"/>
  <c r="Z26" i="50"/>
  <c r="A98" i="75" a="1"/>
  <c r="A98" i="75" s="1"/>
  <c r="A99" i="72" a="1"/>
  <c r="A99" i="72" s="1"/>
  <c r="A101" i="72" s="1"/>
  <c r="Z9" i="45" l="1"/>
  <c r="Z21" i="37"/>
  <c r="Z11" i="45"/>
  <c r="Z45" i="46"/>
  <c r="Z21" i="46"/>
  <c r="Z7" i="37"/>
  <c r="Z10" i="45"/>
  <c r="Z10" i="46"/>
  <c r="Z18" i="37"/>
  <c r="Z22" i="45"/>
  <c r="Z53" i="46"/>
  <c r="Z29" i="46"/>
  <c r="Z36" i="47"/>
  <c r="Z27" i="45"/>
  <c r="Z60" i="46"/>
  <c r="Z44" i="46"/>
  <c r="Z28" i="46"/>
  <c r="Z37" i="47"/>
  <c r="Z20" i="47"/>
  <c r="Z23" i="48"/>
  <c r="Z57" i="51"/>
  <c r="Z29" i="47"/>
  <c r="Z11" i="47"/>
  <c r="Z16" i="48"/>
  <c r="Z56" i="51"/>
  <c r="Z46" i="51"/>
  <c r="Z30" i="51"/>
  <c r="Z7" i="51"/>
  <c r="Z47" i="51"/>
  <c r="Z39" i="51"/>
  <c r="Z31" i="51"/>
  <c r="Z23" i="51"/>
  <c r="Z10" i="51"/>
  <c r="Z48" i="50"/>
  <c r="Z32" i="49"/>
  <c r="Z32" i="50"/>
  <c r="Z22" i="50"/>
  <c r="Z13" i="50"/>
  <c r="Z33" i="49"/>
  <c r="Z41" i="50"/>
  <c r="Z33" i="50"/>
  <c r="Z25" i="50"/>
  <c r="Z16" i="50"/>
  <c r="Z7" i="50"/>
  <c r="Z24" i="49"/>
  <c r="Z13" i="49"/>
  <c r="Z21" i="52"/>
  <c r="Z13" i="52"/>
  <c r="Z16" i="53"/>
  <c r="Z7" i="53"/>
  <c r="Z8" i="55"/>
  <c r="Z23" i="49"/>
  <c r="Z7" i="49"/>
  <c r="Z18" i="52"/>
  <c r="Z10" i="52"/>
  <c r="Z13" i="53"/>
  <c r="Z9" i="54"/>
  <c r="Z14" i="37"/>
  <c r="Z17" i="37"/>
  <c r="Z28" i="45"/>
  <c r="Z19" i="45"/>
  <c r="Z8" i="45"/>
  <c r="Z59" i="46"/>
  <c r="Z51" i="46"/>
  <c r="Z43" i="46"/>
  <c r="Z35" i="46"/>
  <c r="Z27" i="46"/>
  <c r="Z19" i="46"/>
  <c r="Z7" i="46"/>
  <c r="Z34" i="47"/>
  <c r="Z20" i="37"/>
  <c r="Z10" i="37"/>
  <c r="Z25" i="45"/>
  <c r="Z18" i="45"/>
  <c r="Z7" i="45"/>
  <c r="Z58" i="46"/>
  <c r="Z50" i="46"/>
  <c r="Z42" i="46"/>
  <c r="Z34" i="46"/>
  <c r="Z26" i="46"/>
  <c r="Z18" i="46"/>
  <c r="Z8" i="46"/>
  <c r="Z35" i="47"/>
  <c r="Z26" i="47"/>
  <c r="Z18" i="47"/>
  <c r="Z8" i="47"/>
  <c r="Z21" i="48"/>
  <c r="Z13" i="48"/>
  <c r="Z63" i="51"/>
  <c r="Z55" i="51"/>
  <c r="Z27" i="47"/>
  <c r="Z19" i="47"/>
  <c r="Z9" i="47"/>
  <c r="Z22" i="48"/>
  <c r="Z14" i="48"/>
  <c r="Z62" i="51"/>
  <c r="Z54" i="51"/>
  <c r="Z52" i="51"/>
  <c r="Z44" i="51"/>
  <c r="Z36" i="51"/>
  <c r="Z28" i="51"/>
  <c r="Z20" i="51"/>
  <c r="Z6" i="51"/>
  <c r="Z38" i="50"/>
  <c r="Z45" i="51"/>
  <c r="Z37" i="51"/>
  <c r="Z29" i="51"/>
  <c r="Z21" i="51"/>
  <c r="Z14" i="51"/>
  <c r="Z44" i="50"/>
  <c r="Z30" i="49"/>
  <c r="Z30" i="50"/>
  <c r="Z20" i="50"/>
  <c r="Z10" i="50"/>
  <c r="Z31" i="49"/>
  <c r="Z39" i="50"/>
  <c r="Z31" i="50"/>
  <c r="Z23" i="50"/>
  <c r="Z14" i="50"/>
  <c r="Z35" i="49"/>
  <c r="Z22" i="49"/>
  <c r="Z10" i="49"/>
  <c r="Z19" i="52"/>
  <c r="Z11" i="52"/>
  <c r="Z14" i="53"/>
  <c r="Z10" i="54"/>
  <c r="Z29" i="49"/>
  <c r="Z21" i="49"/>
  <c r="Z24" i="52"/>
  <c r="Z16" i="52"/>
  <c r="Z7" i="52"/>
  <c r="Z10" i="53"/>
  <c r="Z6" i="54"/>
  <c r="Z9" i="37"/>
  <c r="Z13" i="37"/>
  <c r="Z26" i="45"/>
  <c r="Z17" i="45"/>
  <c r="Z6" i="45"/>
  <c r="Z57" i="46"/>
  <c r="Z49" i="46"/>
  <c r="Z41" i="46"/>
  <c r="Z33" i="46"/>
  <c r="Z25" i="46"/>
  <c r="Z16" i="46"/>
  <c r="Z40" i="47"/>
  <c r="Z32" i="47"/>
  <c r="Z16" i="37"/>
  <c r="Z6" i="37"/>
  <c r="Z23" i="45"/>
  <c r="Z16" i="45"/>
  <c r="Z63" i="46"/>
  <c r="Z56" i="46"/>
  <c r="Z48" i="46"/>
  <c r="Z40" i="46"/>
  <c r="Z32" i="46"/>
  <c r="Z24" i="46"/>
  <c r="Z6" i="46"/>
  <c r="Z41" i="47"/>
  <c r="Z33" i="47"/>
  <c r="Z24" i="47"/>
  <c r="Z15" i="47"/>
  <c r="Z6" i="47"/>
  <c r="Z19" i="48"/>
  <c r="Z11" i="48"/>
  <c r="Z61" i="51"/>
  <c r="Z51" i="51"/>
  <c r="Z25" i="47"/>
  <c r="Z17" i="47"/>
  <c r="Z7" i="47"/>
  <c r="Z20" i="48"/>
  <c r="Z12" i="48"/>
  <c r="Z60" i="51"/>
  <c r="Z50" i="51"/>
  <c r="Z42" i="51"/>
  <c r="Z34" i="51"/>
  <c r="Z26" i="51"/>
  <c r="Z18" i="51"/>
  <c r="Z9" i="51"/>
  <c r="Z46" i="50"/>
  <c r="Z43" i="51"/>
  <c r="Z35" i="51"/>
  <c r="Z27" i="51"/>
  <c r="Z19" i="51"/>
  <c r="Z11" i="51"/>
  <c r="Z40" i="50"/>
  <c r="Z36" i="50"/>
  <c r="Z28" i="50"/>
  <c r="Z17" i="50"/>
  <c r="Z8" i="50"/>
  <c r="Z45" i="50"/>
  <c r="Z37" i="50"/>
  <c r="Z29" i="50"/>
  <c r="Z21" i="50"/>
  <c r="Z11" i="50"/>
  <c r="Z28" i="49"/>
  <c r="Z20" i="49"/>
  <c r="Z6" i="49"/>
  <c r="Z17" i="52"/>
  <c r="Z9" i="52"/>
  <c r="Z11" i="53"/>
  <c r="Z8" i="54"/>
  <c r="Z27" i="49"/>
  <c r="Z19" i="49"/>
  <c r="Z22" i="52"/>
  <c r="Z14" i="52"/>
  <c r="Z17" i="53"/>
  <c r="Z8" i="53"/>
  <c r="Z9" i="55"/>
  <c r="Z30" i="45"/>
  <c r="Z61" i="46"/>
  <c r="Z37" i="46"/>
  <c r="Z9" i="46"/>
  <c r="Z15" i="37"/>
  <c r="Z14" i="45"/>
  <c r="Z52" i="46"/>
  <c r="Z36" i="46"/>
  <c r="Z20" i="46"/>
  <c r="Z28" i="47"/>
  <c r="Z10" i="47"/>
  <c r="Z15" i="48"/>
  <c r="Z65" i="51"/>
  <c r="Z21" i="47"/>
  <c r="Z24" i="48"/>
  <c r="Z64" i="51"/>
  <c r="Z53" i="51"/>
  <c r="Z38" i="51"/>
  <c r="Z22" i="51"/>
  <c r="Z47" i="50"/>
  <c r="Z22" i="37"/>
  <c r="Z8" i="37"/>
  <c r="Z24" i="45"/>
  <c r="Z15" i="45"/>
  <c r="Z62" i="46"/>
  <c r="Z55" i="46"/>
  <c r="Z47" i="46"/>
  <c r="Z39" i="46"/>
  <c r="Z31" i="46"/>
  <c r="Z23" i="46"/>
  <c r="Z13" i="46"/>
  <c r="Z38" i="47"/>
  <c r="Z19" i="37"/>
  <c r="Z11" i="37"/>
  <c r="Z29" i="45"/>
  <c r="Z13" i="45"/>
  <c r="Z54" i="46"/>
  <c r="Z46" i="46"/>
  <c r="Z38" i="46"/>
  <c r="Z30" i="46"/>
  <c r="Z22" i="46"/>
  <c r="Z14" i="46"/>
  <c r="Z39" i="47"/>
  <c r="Z30" i="47"/>
  <c r="Z22" i="47"/>
  <c r="Z13" i="47"/>
  <c r="Z25" i="48"/>
  <c r="Z17" i="48"/>
  <c r="Z9" i="48"/>
  <c r="Z59" i="51"/>
  <c r="Z31" i="47"/>
  <c r="Z23" i="47"/>
  <c r="Z14" i="47"/>
  <c r="Z26" i="48"/>
  <c r="Z18" i="48"/>
  <c r="Z66" i="51"/>
  <c r="Z58" i="51"/>
  <c r="Z42" i="50"/>
  <c r="Z48" i="51"/>
  <c r="Z40" i="51"/>
  <c r="Z32" i="51"/>
  <c r="Z24" i="51"/>
  <c r="Z15" i="51"/>
  <c r="Z49" i="50"/>
  <c r="Z49" i="51"/>
  <c r="Z41" i="51"/>
  <c r="Z33" i="51"/>
  <c r="Z25" i="51"/>
  <c r="Z16" i="51"/>
  <c r="Z8" i="51"/>
  <c r="Z34" i="49"/>
  <c r="Z34" i="50"/>
  <c r="Z24" i="50"/>
  <c r="Z15" i="50"/>
  <c r="Z6" i="50"/>
  <c r="Z43" i="50"/>
  <c r="Z35" i="50"/>
  <c r="Z27" i="50"/>
  <c r="Z19" i="50"/>
  <c r="Z9" i="50"/>
  <c r="Z26" i="49"/>
  <c r="Z15" i="49"/>
  <c r="Z23" i="52"/>
  <c r="Z15" i="52"/>
  <c r="Z6" i="52"/>
  <c r="Z10" i="55"/>
  <c r="Z25" i="49"/>
  <c r="Z16" i="49"/>
  <c r="Z20" i="52"/>
  <c r="Z12" i="52"/>
  <c r="Z15" i="53"/>
  <c r="Z6" i="53"/>
  <c r="Z6" i="55"/>
  <c r="A100" i="75"/>
  <c r="A9" i="56"/>
  <c r="A10" i="56"/>
  <c r="A11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9" i="58"/>
  <c r="A10" i="58"/>
  <c r="A11" i="58"/>
  <c r="A12" i="58"/>
  <c r="A13" i="58"/>
  <c r="A14" i="58"/>
  <c r="A15" i="58"/>
  <c r="A16" i="58"/>
  <c r="A17" i="58"/>
  <c r="A18" i="58"/>
  <c r="A19" i="58"/>
  <c r="A20" i="58"/>
  <c r="A21" i="58"/>
  <c r="A22" i="58"/>
  <c r="A23" i="58"/>
  <c r="A24" i="58"/>
  <c r="A25" i="58"/>
  <c r="A26" i="58"/>
  <c r="A27" i="58"/>
  <c r="A28" i="58"/>
  <c r="A29" i="58"/>
  <c r="A30" i="58"/>
  <c r="A31" i="58"/>
  <c r="A32" i="58"/>
  <c r="A33" i="58"/>
  <c r="A34" i="58"/>
  <c r="A35" i="58"/>
  <c r="A36" i="58"/>
  <c r="A37" i="58"/>
  <c r="A38" i="58"/>
  <c r="A39" i="58"/>
  <c r="A40" i="58"/>
  <c r="A41" i="58"/>
  <c r="A42" i="58"/>
  <c r="A43" i="58"/>
  <c r="A44" i="58"/>
  <c r="A45" i="58"/>
  <c r="A46" i="58"/>
  <c r="A47" i="58"/>
  <c r="A48" i="58"/>
  <c r="A49" i="58"/>
  <c r="A50" i="58"/>
  <c r="A51" i="58"/>
  <c r="A52" i="58"/>
  <c r="A53" i="58"/>
  <c r="A54" i="58"/>
  <c r="A55" i="58"/>
  <c r="A56" i="58"/>
  <c r="A57" i="58"/>
  <c r="A58" i="58"/>
  <c r="A59" i="58"/>
  <c r="A60" i="58"/>
  <c r="A61" i="58"/>
  <c r="A62" i="58"/>
  <c r="A63" i="58"/>
  <c r="A64" i="58"/>
  <c r="A65" i="58"/>
  <c r="A66" i="58"/>
  <c r="A67" i="58"/>
  <c r="A68" i="58"/>
  <c r="A69" i="58"/>
  <c r="A70" i="58"/>
  <c r="A71" i="58"/>
  <c r="A72" i="58"/>
  <c r="A73" i="58"/>
  <c r="A74" i="58"/>
  <c r="A75" i="58"/>
  <c r="A76" i="58"/>
  <c r="A77" i="58"/>
  <c r="A78" i="58"/>
  <c r="A79" i="58"/>
  <c r="A80" i="58"/>
  <c r="A81" i="58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9" i="60"/>
  <c r="A10" i="60"/>
  <c r="A11" i="60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31" i="60"/>
  <c r="A32" i="60"/>
  <c r="A33" i="60"/>
  <c r="A34" i="60"/>
  <c r="A35" i="60"/>
  <c r="A36" i="60"/>
  <c r="A37" i="60"/>
  <c r="A38" i="60"/>
  <c r="A39" i="60"/>
  <c r="A40" i="60"/>
  <c r="A41" i="60"/>
  <c r="A42" i="60"/>
  <c r="A43" i="60"/>
  <c r="A44" i="60"/>
  <c r="A45" i="60"/>
  <c r="A46" i="60"/>
  <c r="A47" i="60"/>
  <c r="A48" i="60"/>
  <c r="A49" i="60"/>
  <c r="A50" i="60"/>
  <c r="A51" i="60"/>
  <c r="A52" i="60"/>
  <c r="A53" i="60"/>
  <c r="A54" i="60"/>
  <c r="A55" i="60"/>
  <c r="A56" i="60"/>
  <c r="A57" i="60"/>
  <c r="A58" i="60"/>
  <c r="A59" i="60"/>
  <c r="A60" i="60"/>
  <c r="A61" i="60"/>
  <c r="A62" i="60"/>
  <c r="A63" i="60"/>
  <c r="A64" i="60"/>
  <c r="A65" i="60"/>
  <c r="A66" i="60"/>
  <c r="A67" i="60"/>
  <c r="A68" i="60"/>
  <c r="A69" i="60"/>
  <c r="A70" i="60"/>
  <c r="A71" i="60"/>
  <c r="A72" i="60"/>
  <c r="A73" i="60"/>
  <c r="A74" i="60"/>
  <c r="A75" i="60"/>
  <c r="A76" i="60"/>
  <c r="A77" i="60"/>
  <c r="A78" i="60"/>
  <c r="A79" i="60"/>
  <c r="A80" i="60"/>
  <c r="A81" i="60"/>
  <c r="A9" i="65"/>
  <c r="A10" i="65"/>
  <c r="A11" i="65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9" i="61"/>
  <c r="A10" i="61"/>
  <c r="A11" i="61"/>
  <c r="A12" i="61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72" i="61"/>
  <c r="A73" i="61"/>
  <c r="A74" i="61"/>
  <c r="A75" i="61"/>
  <c r="A76" i="61"/>
  <c r="A77" i="61"/>
  <c r="A78" i="61"/>
  <c r="A79" i="61"/>
  <c r="A80" i="61"/>
  <c r="A81" i="61"/>
  <c r="A9" i="62"/>
  <c r="A10" i="62"/>
  <c r="A11" i="62"/>
  <c r="A12" i="62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37" i="62"/>
  <c r="A38" i="62"/>
  <c r="A39" i="62"/>
  <c r="A40" i="62"/>
  <c r="A41" i="62"/>
  <c r="A42" i="62"/>
  <c r="A43" i="62"/>
  <c r="A44" i="62"/>
  <c r="A45" i="62"/>
  <c r="A46" i="62"/>
  <c r="A47" i="62"/>
  <c r="A48" i="62"/>
  <c r="A49" i="62"/>
  <c r="A50" i="62"/>
  <c r="A51" i="62"/>
  <c r="A52" i="62"/>
  <c r="A53" i="62"/>
  <c r="A54" i="62"/>
  <c r="A55" i="62"/>
  <c r="A56" i="62"/>
  <c r="A57" i="62"/>
  <c r="A58" i="62"/>
  <c r="A59" i="62"/>
  <c r="A60" i="62"/>
  <c r="A61" i="62"/>
  <c r="A62" i="62"/>
  <c r="A63" i="62"/>
  <c r="A64" i="62"/>
  <c r="A65" i="62"/>
  <c r="A66" i="62"/>
  <c r="A67" i="62"/>
  <c r="A68" i="62"/>
  <c r="A69" i="62"/>
  <c r="A70" i="62"/>
  <c r="A71" i="62"/>
  <c r="A72" i="62"/>
  <c r="A73" i="62"/>
  <c r="A74" i="62"/>
  <c r="A75" i="62"/>
  <c r="A76" i="62"/>
  <c r="A77" i="62"/>
  <c r="A78" i="62"/>
  <c r="A79" i="62"/>
  <c r="A80" i="62"/>
  <c r="A81" i="62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67" i="64"/>
  <c r="A68" i="64"/>
  <c r="A69" i="64"/>
  <c r="A70" i="64"/>
  <c r="A71" i="64"/>
  <c r="A72" i="64"/>
  <c r="A73" i="64"/>
  <c r="A74" i="64"/>
  <c r="A75" i="64"/>
  <c r="A76" i="64"/>
  <c r="A77" i="64"/>
  <c r="A78" i="64"/>
  <c r="A79" i="64"/>
  <c r="A80" i="64"/>
  <c r="A81" i="64"/>
  <c r="A9" i="68"/>
  <c r="A10" i="68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42" i="68"/>
  <c r="A43" i="68"/>
  <c r="A44" i="68"/>
  <c r="A45" i="68"/>
  <c r="A46" i="68"/>
  <c r="A47" i="68"/>
  <c r="A48" i="68"/>
  <c r="A49" i="68"/>
  <c r="A50" i="68"/>
  <c r="A51" i="68"/>
  <c r="A52" i="68"/>
  <c r="A53" i="68"/>
  <c r="A54" i="68"/>
  <c r="A55" i="68"/>
  <c r="A56" i="68"/>
  <c r="A57" i="68"/>
  <c r="A58" i="68"/>
  <c r="A59" i="68"/>
  <c r="A60" i="68"/>
  <c r="A61" i="68"/>
  <c r="A62" i="68"/>
  <c r="A63" i="68"/>
  <c r="A64" i="68"/>
  <c r="A65" i="68"/>
  <c r="A66" i="68"/>
  <c r="A67" i="68"/>
  <c r="A68" i="68"/>
  <c r="A69" i="68"/>
  <c r="A70" i="68"/>
  <c r="A71" i="68"/>
  <c r="A72" i="68"/>
  <c r="A73" i="68"/>
  <c r="A74" i="68"/>
  <c r="A75" i="68"/>
  <c r="A76" i="68"/>
  <c r="A77" i="68"/>
  <c r="A78" i="68"/>
  <c r="A79" i="68"/>
  <c r="A80" i="68"/>
  <c r="A81" i="68"/>
  <c r="A9" i="66"/>
  <c r="A10" i="66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56" i="66"/>
  <c r="A57" i="66"/>
  <c r="A58" i="66"/>
  <c r="A59" i="66"/>
  <c r="A60" i="66"/>
  <c r="A61" i="66"/>
  <c r="A62" i="66"/>
  <c r="A63" i="66"/>
  <c r="A64" i="66"/>
  <c r="A65" i="66"/>
  <c r="A66" i="66"/>
  <c r="A67" i="66"/>
  <c r="A68" i="66"/>
  <c r="A69" i="66"/>
  <c r="A70" i="66"/>
  <c r="A71" i="66"/>
  <c r="A72" i="66"/>
  <c r="A73" i="66"/>
  <c r="A74" i="66"/>
  <c r="A75" i="66"/>
  <c r="A76" i="66"/>
  <c r="A77" i="66"/>
  <c r="A78" i="66"/>
  <c r="A79" i="66"/>
  <c r="A80" i="66"/>
  <c r="A81" i="66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41" i="69"/>
  <c r="A42" i="69"/>
  <c r="A43" i="69"/>
  <c r="A44" i="69"/>
  <c r="A45" i="69"/>
  <c r="A46" i="69"/>
  <c r="A47" i="69"/>
  <c r="A48" i="69"/>
  <c r="A49" i="69"/>
  <c r="A50" i="69"/>
  <c r="A51" i="69"/>
  <c r="A52" i="69"/>
  <c r="A53" i="69"/>
  <c r="A54" i="69"/>
  <c r="A55" i="69"/>
  <c r="A56" i="69"/>
  <c r="A57" i="69"/>
  <c r="A58" i="69"/>
  <c r="A59" i="69"/>
  <c r="A60" i="69"/>
  <c r="A61" i="69"/>
  <c r="A62" i="69"/>
  <c r="A63" i="69"/>
  <c r="A64" i="69"/>
  <c r="A65" i="69"/>
  <c r="A66" i="69"/>
  <c r="A67" i="69"/>
  <c r="A68" i="69"/>
  <c r="A69" i="69"/>
  <c r="A70" i="69"/>
  <c r="A71" i="69"/>
  <c r="A72" i="69"/>
  <c r="A73" i="69"/>
  <c r="A74" i="69"/>
  <c r="A75" i="69"/>
  <c r="A76" i="69"/>
  <c r="A77" i="69"/>
  <c r="A78" i="69"/>
  <c r="A79" i="69"/>
  <c r="A7" i="67"/>
  <c r="A8" i="67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51" i="67"/>
  <c r="A52" i="67"/>
  <c r="A53" i="67"/>
  <c r="A54" i="67"/>
  <c r="A55" i="67"/>
  <c r="A56" i="67"/>
  <c r="A57" i="67"/>
  <c r="A58" i="67"/>
  <c r="A59" i="67"/>
  <c r="A60" i="67"/>
  <c r="A61" i="67"/>
  <c r="A62" i="67"/>
  <c r="A63" i="67"/>
  <c r="A64" i="67"/>
  <c r="A65" i="67"/>
  <c r="A66" i="67"/>
  <c r="A67" i="67"/>
  <c r="A68" i="67"/>
  <c r="A69" i="67"/>
  <c r="A70" i="67"/>
  <c r="A71" i="67"/>
  <c r="A72" i="67"/>
  <c r="A73" i="67"/>
  <c r="A74" i="67"/>
  <c r="A75" i="67"/>
  <c r="A76" i="67"/>
  <c r="A77" i="67"/>
  <c r="A78" i="67"/>
  <c r="A9" i="73"/>
  <c r="A10" i="73"/>
  <c r="A11" i="73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29" i="73"/>
  <c r="A30" i="73"/>
  <c r="A31" i="73"/>
  <c r="A32" i="73"/>
  <c r="A33" i="73"/>
  <c r="A34" i="73"/>
  <c r="A35" i="73"/>
  <c r="A36" i="73"/>
  <c r="A37" i="73"/>
  <c r="A38" i="73"/>
  <c r="A39" i="73"/>
  <c r="A40" i="73"/>
  <c r="A41" i="73"/>
  <c r="A42" i="73"/>
  <c r="A43" i="73"/>
  <c r="A44" i="73"/>
  <c r="A45" i="73"/>
  <c r="A46" i="73"/>
  <c r="A47" i="73"/>
  <c r="A48" i="73"/>
  <c r="A49" i="73"/>
  <c r="A50" i="73"/>
  <c r="A51" i="73"/>
  <c r="A52" i="73"/>
  <c r="A53" i="73"/>
  <c r="A54" i="73"/>
  <c r="A55" i="73"/>
  <c r="A56" i="73"/>
  <c r="A57" i="73"/>
  <c r="A58" i="73"/>
  <c r="A59" i="73"/>
  <c r="A60" i="73"/>
  <c r="A61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9" i="74"/>
  <c r="A10" i="74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41" i="74"/>
  <c r="A42" i="74"/>
  <c r="A43" i="74"/>
  <c r="A44" i="74"/>
  <c r="A45" i="74"/>
  <c r="A46" i="74"/>
  <c r="A47" i="74"/>
  <c r="A48" i="74"/>
  <c r="A49" i="74"/>
  <c r="A50" i="74"/>
  <c r="A51" i="74"/>
  <c r="A52" i="74"/>
  <c r="A53" i="74"/>
  <c r="A54" i="74"/>
  <c r="A55" i="74"/>
  <c r="A56" i="74"/>
  <c r="A57" i="74"/>
  <c r="A58" i="74"/>
  <c r="A59" i="74"/>
  <c r="A60" i="74"/>
  <c r="A61" i="74"/>
  <c r="A62" i="74"/>
  <c r="A63" i="74"/>
  <c r="A64" i="74"/>
  <c r="A65" i="74"/>
  <c r="A66" i="74"/>
  <c r="A67" i="74"/>
  <c r="A68" i="74"/>
  <c r="A69" i="74"/>
  <c r="A70" i="74"/>
  <c r="A71" i="74"/>
  <c r="A72" i="74"/>
  <c r="A73" i="74"/>
  <c r="A74" i="74"/>
  <c r="A75" i="74"/>
  <c r="A76" i="74"/>
  <c r="A77" i="74"/>
  <c r="A78" i="74"/>
  <c r="A79" i="74"/>
  <c r="A80" i="74"/>
  <c r="A81" i="74"/>
  <c r="X12" i="53" l="1"/>
  <c r="X13" i="51"/>
  <c r="X11" i="46"/>
  <c r="X9" i="54"/>
  <c r="X13" i="53"/>
  <c r="X17" i="53"/>
  <c r="X10" i="52"/>
  <c r="X14" i="52"/>
  <c r="X18" i="52"/>
  <c r="X22" i="52"/>
  <c r="X8" i="49"/>
  <c r="X9" i="49"/>
  <c r="X10" i="49"/>
  <c r="X18" i="49"/>
  <c r="X22" i="49"/>
  <c r="X26" i="49"/>
  <c r="X30" i="49"/>
  <c r="X34" i="49"/>
  <c r="X11" i="50"/>
  <c r="X13" i="50"/>
  <c r="X19" i="50"/>
  <c r="X23" i="50"/>
  <c r="X27" i="50"/>
  <c r="X31" i="50"/>
  <c r="X35" i="50"/>
  <c r="X39" i="50"/>
  <c r="X43" i="50"/>
  <c r="X47" i="50"/>
  <c r="X11" i="51"/>
  <c r="X20" i="51"/>
  <c r="X25" i="51"/>
  <c r="X29" i="51"/>
  <c r="X33" i="51"/>
  <c r="X37" i="51"/>
  <c r="X41" i="51"/>
  <c r="X45" i="51"/>
  <c r="X49" i="51"/>
  <c r="X53" i="51"/>
  <c r="X57" i="51"/>
  <c r="X61" i="51"/>
  <c r="X65" i="51"/>
  <c r="X12" i="48"/>
  <c r="X16" i="48"/>
  <c r="X20" i="48"/>
  <c r="X24" i="48"/>
  <c r="X7" i="47"/>
  <c r="X8" i="47"/>
  <c r="X17" i="47"/>
  <c r="X21" i="47"/>
  <c r="X25" i="47"/>
  <c r="X29" i="47"/>
  <c r="X33" i="47"/>
  <c r="X37" i="47"/>
  <c r="X41" i="47"/>
  <c r="X10" i="46"/>
  <c r="X6" i="55"/>
  <c r="X8" i="55"/>
  <c r="X9" i="55"/>
  <c r="X10" i="55"/>
  <c r="X6" i="54"/>
  <c r="X8" i="54"/>
  <c r="X11" i="53"/>
  <c r="X16" i="53"/>
  <c r="X6" i="52"/>
  <c r="X9" i="52"/>
  <c r="X13" i="52"/>
  <c r="X17" i="52"/>
  <c r="X21" i="52"/>
  <c r="X7" i="49"/>
  <c r="X14" i="49"/>
  <c r="X15" i="49"/>
  <c r="X16" i="49"/>
  <c r="X21" i="49"/>
  <c r="X25" i="49"/>
  <c r="X29" i="49"/>
  <c r="X33" i="49"/>
  <c r="X10" i="50"/>
  <c r="X17" i="50"/>
  <c r="X22" i="50"/>
  <c r="X26" i="50"/>
  <c r="X30" i="50"/>
  <c r="X34" i="50"/>
  <c r="X38" i="50"/>
  <c r="X42" i="50"/>
  <c r="X46" i="50"/>
  <c r="X8" i="51"/>
  <c r="X9" i="51"/>
  <c r="X19" i="51"/>
  <c r="X23" i="51"/>
  <c r="X24" i="51"/>
  <c r="X28" i="51"/>
  <c r="X32" i="51"/>
  <c r="X36" i="51"/>
  <c r="X40" i="51"/>
  <c r="X44" i="51"/>
  <c r="X48" i="51"/>
  <c r="X52" i="51"/>
  <c r="X56" i="51"/>
  <c r="X60" i="51"/>
  <c r="X64" i="51"/>
  <c r="X11" i="48"/>
  <c r="X15" i="48"/>
  <c r="X19" i="48"/>
  <c r="X23" i="48"/>
  <c r="X6" i="47"/>
  <c r="X13" i="47"/>
  <c r="X14" i="47"/>
  <c r="X15" i="47"/>
  <c r="X20" i="47"/>
  <c r="X24" i="47"/>
  <c r="X28" i="47"/>
  <c r="X32" i="47"/>
  <c r="X36" i="47"/>
  <c r="X40" i="47"/>
  <c r="X9" i="46"/>
  <c r="X13" i="46"/>
  <c r="X19" i="46"/>
  <c r="X23" i="46"/>
  <c r="X28" i="46"/>
  <c r="X32" i="46"/>
  <c r="X36" i="46"/>
  <c r="X40" i="46"/>
  <c r="X44" i="46"/>
  <c r="X48" i="46"/>
  <c r="X52" i="46"/>
  <c r="X56" i="46"/>
  <c r="X60" i="46"/>
  <c r="X11" i="45"/>
  <c r="X13" i="45"/>
  <c r="X24" i="45"/>
  <c r="X28" i="45"/>
  <c r="X14" i="37"/>
  <c r="X18" i="37"/>
  <c r="X22" i="37"/>
  <c r="X21" i="37"/>
  <c r="X7" i="53"/>
  <c r="X14" i="53"/>
  <c r="X19" i="52"/>
  <c r="X23" i="52"/>
  <c r="X19" i="49"/>
  <c r="X10" i="53"/>
  <c r="X15" i="53"/>
  <c r="X7" i="52"/>
  <c r="X12" i="52"/>
  <c r="X16" i="52"/>
  <c r="X20" i="52"/>
  <c r="X24" i="52"/>
  <c r="X6" i="49"/>
  <c r="X13" i="49"/>
  <c r="X20" i="49"/>
  <c r="X24" i="49"/>
  <c r="X28" i="49"/>
  <c r="X32" i="49"/>
  <c r="X35" i="49"/>
  <c r="X9" i="50"/>
  <c r="X15" i="50"/>
  <c r="X16" i="50"/>
  <c r="X21" i="50"/>
  <c r="X25" i="50"/>
  <c r="X29" i="50"/>
  <c r="X33" i="50"/>
  <c r="X37" i="50"/>
  <c r="X41" i="50"/>
  <c r="X45" i="50"/>
  <c r="X49" i="50"/>
  <c r="X18" i="51"/>
  <c r="X22" i="51"/>
  <c r="X27" i="51"/>
  <c r="X31" i="51"/>
  <c r="X35" i="51"/>
  <c r="X39" i="51"/>
  <c r="X43" i="51"/>
  <c r="X47" i="51"/>
  <c r="X51" i="51"/>
  <c r="X55" i="51"/>
  <c r="X59" i="51"/>
  <c r="X63" i="51"/>
  <c r="X14" i="48"/>
  <c r="X18" i="48"/>
  <c r="X22" i="48"/>
  <c r="X26" i="48"/>
  <c r="X10" i="47"/>
  <c r="X11" i="47"/>
  <c r="X19" i="47"/>
  <c r="X23" i="47"/>
  <c r="X27" i="47"/>
  <c r="X31" i="47"/>
  <c r="X35" i="47"/>
  <c r="X39" i="47"/>
  <c r="X8" i="46"/>
  <c r="X18" i="46"/>
  <c r="X22" i="46"/>
  <c r="X27" i="46"/>
  <c r="X31" i="46"/>
  <c r="X35" i="46"/>
  <c r="X39" i="46"/>
  <c r="X43" i="46"/>
  <c r="X47" i="46"/>
  <c r="X51" i="46"/>
  <c r="X55" i="46"/>
  <c r="X59" i="46"/>
  <c r="X63" i="46"/>
  <c r="X22" i="45"/>
  <c r="X23" i="45"/>
  <c r="X27" i="45"/>
  <c r="X6" i="37"/>
  <c r="X7" i="37"/>
  <c r="X13" i="37"/>
  <c r="X17" i="37"/>
  <c r="X6" i="53"/>
  <c r="X8" i="53"/>
  <c r="X15" i="52"/>
  <c r="X11" i="49"/>
  <c r="X27" i="49"/>
  <c r="X10" i="54"/>
  <c r="X11" i="52"/>
  <c r="X23" i="49"/>
  <c r="X31" i="49"/>
  <c r="X6" i="50"/>
  <c r="X7" i="50"/>
  <c r="X8" i="50"/>
  <c r="X14" i="50"/>
  <c r="X20" i="50"/>
  <c r="X36" i="50"/>
  <c r="X21" i="51"/>
  <c r="X26" i="51"/>
  <c r="X42" i="51"/>
  <c r="X58" i="51"/>
  <c r="X17" i="48"/>
  <c r="X18" i="47"/>
  <c r="X34" i="47"/>
  <c r="X21" i="46"/>
  <c r="X30" i="46"/>
  <c r="X38" i="46"/>
  <c r="X46" i="46"/>
  <c r="X54" i="46"/>
  <c r="X62" i="46"/>
  <c r="X7" i="45"/>
  <c r="X8" i="45"/>
  <c r="X10" i="45"/>
  <c r="X30" i="45"/>
  <c r="X16" i="37"/>
  <c r="X9" i="37"/>
  <c r="X24" i="50"/>
  <c r="X40" i="50"/>
  <c r="X30" i="51"/>
  <c r="X46" i="51"/>
  <c r="X62" i="51"/>
  <c r="X21" i="48"/>
  <c r="X22" i="47"/>
  <c r="X38" i="47"/>
  <c r="X20" i="46"/>
  <c r="X29" i="46"/>
  <c r="X37" i="46"/>
  <c r="X45" i="46"/>
  <c r="X53" i="46"/>
  <c r="X61" i="46"/>
  <c r="X16" i="45"/>
  <c r="X17" i="45"/>
  <c r="X18" i="45"/>
  <c r="X21" i="45"/>
  <c r="X29" i="45"/>
  <c r="X15" i="37"/>
  <c r="X11" i="37"/>
  <c r="X32" i="50"/>
  <c r="X14" i="51"/>
  <c r="X7" i="51"/>
  <c r="X16" i="51"/>
  <c r="X38" i="51"/>
  <c r="X13" i="48"/>
  <c r="X14" i="46"/>
  <c r="X33" i="46"/>
  <c r="X49" i="46"/>
  <c r="X6" i="45"/>
  <c r="X25" i="45"/>
  <c r="X19" i="37"/>
  <c r="X28" i="50"/>
  <c r="X44" i="50"/>
  <c r="X34" i="51"/>
  <c r="X50" i="51"/>
  <c r="X66" i="51"/>
  <c r="X6" i="48"/>
  <c r="X7" i="48"/>
  <c r="X9" i="48"/>
  <c r="X25" i="48"/>
  <c r="X9" i="47"/>
  <c r="X26" i="47"/>
  <c r="X7" i="46"/>
  <c r="X15" i="46"/>
  <c r="X6" i="46"/>
  <c r="X16" i="46"/>
  <c r="X25" i="46"/>
  <c r="X26" i="46"/>
  <c r="X34" i="46"/>
  <c r="X42" i="46"/>
  <c r="X50" i="46"/>
  <c r="X58" i="46"/>
  <c r="X15" i="45"/>
  <c r="X19" i="45"/>
  <c r="X14" i="45"/>
  <c r="X26" i="45"/>
  <c r="X8" i="37"/>
  <c r="X20" i="37"/>
  <c r="X48" i="50"/>
  <c r="X6" i="51"/>
  <c r="X10" i="51"/>
  <c r="X15" i="51"/>
  <c r="X54" i="51"/>
  <c r="X30" i="47"/>
  <c r="X24" i="46"/>
  <c r="X41" i="46"/>
  <c r="X57" i="46"/>
  <c r="X10" i="37"/>
  <c r="T12" i="53"/>
  <c r="T6" i="49"/>
  <c r="T11" i="50"/>
  <c r="T9" i="48"/>
  <c r="T6" i="47"/>
  <c r="T6" i="53"/>
  <c r="T7" i="49"/>
  <c r="T18" i="49"/>
  <c r="T7" i="53"/>
  <c r="T8" i="51"/>
  <c r="T14" i="46"/>
  <c r="T35" i="46"/>
  <c r="T7" i="45"/>
  <c r="T6" i="37"/>
  <c r="T13" i="37"/>
  <c r="T7" i="46"/>
  <c r="T8" i="46"/>
  <c r="T11" i="51"/>
  <c r="U17" i="53"/>
  <c r="U20" i="52"/>
  <c r="U18" i="49"/>
  <c r="U34" i="49"/>
  <c r="U17" i="50"/>
  <c r="U34" i="50"/>
  <c r="U8" i="51"/>
  <c r="U24" i="51"/>
  <c r="U39" i="51"/>
  <c r="U54" i="51"/>
  <c r="U7" i="48"/>
  <c r="U21" i="48"/>
  <c r="U30" i="47"/>
  <c r="U26" i="46"/>
  <c r="U41" i="46"/>
  <c r="U57" i="46"/>
  <c r="U10" i="45"/>
  <c r="U14" i="45"/>
  <c r="U19" i="37"/>
  <c r="U11" i="48"/>
  <c r="U15" i="45"/>
  <c r="U6" i="54"/>
  <c r="U21" i="52"/>
  <c r="U19" i="49"/>
  <c r="U35" i="49"/>
  <c r="U19" i="50"/>
  <c r="U35" i="50"/>
  <c r="U40" i="51"/>
  <c r="U55" i="51"/>
  <c r="U22" i="48"/>
  <c r="U15" i="47"/>
  <c r="U31" i="47"/>
  <c r="U42" i="46"/>
  <c r="U58" i="46"/>
  <c r="U21" i="45"/>
  <c r="U20" i="37"/>
  <c r="U40" i="50"/>
  <c r="U22" i="52"/>
  <c r="U20" i="49"/>
  <c r="U20" i="50"/>
  <c r="U36" i="50"/>
  <c r="U11" i="51"/>
  <c r="U25" i="51"/>
  <c r="U41" i="51"/>
  <c r="U56" i="51"/>
  <c r="U23" i="48"/>
  <c r="U32" i="47"/>
  <c r="U14" i="46"/>
  <c r="U27" i="46"/>
  <c r="U43" i="46"/>
  <c r="U59" i="46"/>
  <c r="U11" i="45"/>
  <c r="U8" i="37"/>
  <c r="U21" i="37"/>
  <c r="U60" i="51"/>
  <c r="U47" i="46"/>
  <c r="U16" i="53"/>
  <c r="U56" i="46"/>
  <c r="U8" i="54"/>
  <c r="U23" i="52"/>
  <c r="U21" i="49"/>
  <c r="U21" i="50"/>
  <c r="U37" i="50"/>
  <c r="U6" i="51"/>
  <c r="U26" i="51"/>
  <c r="U42" i="51"/>
  <c r="U57" i="51"/>
  <c r="U9" i="48"/>
  <c r="U24" i="48"/>
  <c r="U17" i="47"/>
  <c r="U33" i="47"/>
  <c r="U15" i="46"/>
  <c r="U28" i="46"/>
  <c r="U44" i="46"/>
  <c r="U60" i="46"/>
  <c r="U22" i="37"/>
  <c r="U45" i="51"/>
  <c r="U31" i="46"/>
  <c r="U38" i="51"/>
  <c r="U25" i="46"/>
  <c r="U9" i="54"/>
  <c r="U24" i="52"/>
  <c r="U22" i="49"/>
  <c r="U7" i="50"/>
  <c r="U22" i="50"/>
  <c r="U38" i="50"/>
  <c r="U27" i="51"/>
  <c r="U43" i="51"/>
  <c r="U58" i="51"/>
  <c r="U25" i="48"/>
  <c r="U18" i="47"/>
  <c r="U34" i="47"/>
  <c r="U29" i="46"/>
  <c r="U45" i="46"/>
  <c r="U61" i="46"/>
  <c r="U22" i="45"/>
  <c r="U29" i="51"/>
  <c r="U36" i="47"/>
  <c r="U33" i="50"/>
  <c r="U10" i="54"/>
  <c r="U9" i="52"/>
  <c r="U23" i="49"/>
  <c r="U8" i="50"/>
  <c r="U23" i="50"/>
  <c r="U39" i="50"/>
  <c r="U28" i="51"/>
  <c r="U44" i="51"/>
  <c r="U59" i="51"/>
  <c r="U26" i="48"/>
  <c r="U19" i="47"/>
  <c r="U35" i="47"/>
  <c r="U6" i="46"/>
  <c r="U30" i="46"/>
  <c r="U46" i="46"/>
  <c r="U13" i="45"/>
  <c r="U23" i="45"/>
  <c r="U9" i="37"/>
  <c r="U6" i="47"/>
  <c r="U62" i="46"/>
  <c r="U10" i="55"/>
  <c r="U10" i="52"/>
  <c r="U7" i="49"/>
  <c r="U24" i="49"/>
  <c r="U24" i="50"/>
  <c r="U20" i="47"/>
  <c r="U55" i="46"/>
  <c r="U33" i="49"/>
  <c r="U11" i="52"/>
  <c r="U8" i="49"/>
  <c r="U25" i="49"/>
  <c r="U9" i="50"/>
  <c r="U25" i="50"/>
  <c r="U41" i="50"/>
  <c r="U30" i="51"/>
  <c r="U46" i="51"/>
  <c r="U61" i="51"/>
  <c r="U12" i="48"/>
  <c r="U7" i="47"/>
  <c r="U21" i="47"/>
  <c r="U37" i="47"/>
  <c r="U16" i="46"/>
  <c r="U32" i="46"/>
  <c r="U48" i="46"/>
  <c r="U63" i="46"/>
  <c r="U16" i="45"/>
  <c r="U24" i="45"/>
  <c r="U17" i="37"/>
  <c r="U20" i="48"/>
  <c r="U12" i="52"/>
  <c r="U26" i="49"/>
  <c r="U10" i="50"/>
  <c r="U26" i="50"/>
  <c r="U42" i="50"/>
  <c r="U16" i="51"/>
  <c r="U31" i="51"/>
  <c r="U47" i="51"/>
  <c r="U62" i="51"/>
  <c r="U13" i="48"/>
  <c r="U8" i="47"/>
  <c r="U22" i="47"/>
  <c r="U38" i="47"/>
  <c r="U18" i="46"/>
  <c r="U33" i="46"/>
  <c r="U49" i="46"/>
  <c r="U25" i="45"/>
  <c r="U10" i="37"/>
  <c r="U32" i="49"/>
  <c r="U39" i="46"/>
  <c r="U6" i="55"/>
  <c r="U13" i="52"/>
  <c r="U27" i="49"/>
  <c r="U11" i="50"/>
  <c r="U27" i="50"/>
  <c r="U43" i="50"/>
  <c r="U32" i="51"/>
  <c r="U48" i="51"/>
  <c r="U63" i="51"/>
  <c r="U14" i="48"/>
  <c r="U23" i="47"/>
  <c r="U39" i="47"/>
  <c r="U19" i="46"/>
  <c r="U34" i="46"/>
  <c r="U50" i="46"/>
  <c r="U17" i="45"/>
  <c r="U26" i="45"/>
  <c r="U11" i="37"/>
  <c r="U16" i="50"/>
  <c r="U28" i="47"/>
  <c r="U53" i="51"/>
  <c r="U29" i="47"/>
  <c r="U10" i="53"/>
  <c r="U14" i="52"/>
  <c r="U11" i="49"/>
  <c r="U28" i="49"/>
  <c r="U13" i="50"/>
  <c r="U28" i="50"/>
  <c r="U44" i="50"/>
  <c r="U18" i="51"/>
  <c r="U33" i="51"/>
  <c r="U49" i="51"/>
  <c r="U64" i="51"/>
  <c r="U15" i="48"/>
  <c r="U9" i="47"/>
  <c r="U24" i="47"/>
  <c r="U40" i="47"/>
  <c r="U20" i="46"/>
  <c r="U35" i="46"/>
  <c r="U51" i="46"/>
  <c r="U27" i="45"/>
  <c r="U13" i="37"/>
  <c r="U22" i="51"/>
  <c r="U13" i="47"/>
  <c r="U23" i="51"/>
  <c r="U40" i="46"/>
  <c r="U7" i="37"/>
  <c r="U8" i="55"/>
  <c r="U11" i="53"/>
  <c r="U15" i="52"/>
  <c r="U13" i="49"/>
  <c r="U29" i="49"/>
  <c r="U29" i="50"/>
  <c r="U45" i="50"/>
  <c r="U19" i="51"/>
  <c r="U34" i="51"/>
  <c r="U50" i="51"/>
  <c r="U65" i="51"/>
  <c r="U16" i="48"/>
  <c r="U10" i="47"/>
  <c r="U25" i="47"/>
  <c r="U41" i="47"/>
  <c r="U21" i="46"/>
  <c r="U36" i="46"/>
  <c r="U52" i="46"/>
  <c r="U18" i="45"/>
  <c r="U28" i="45"/>
  <c r="U14" i="37"/>
  <c r="U18" i="52"/>
  <c r="U19" i="48"/>
  <c r="U13" i="53"/>
  <c r="U16" i="52"/>
  <c r="U14" i="49"/>
  <c r="U30" i="49"/>
  <c r="U14" i="50"/>
  <c r="U30" i="50"/>
  <c r="U46" i="50"/>
  <c r="U20" i="51"/>
  <c r="U35" i="51"/>
  <c r="U51" i="51"/>
  <c r="U66" i="51"/>
  <c r="U17" i="48"/>
  <c r="U11" i="47"/>
  <c r="U26" i="47"/>
  <c r="U7" i="46"/>
  <c r="U22" i="46"/>
  <c r="U37" i="46"/>
  <c r="U53" i="46"/>
  <c r="U7" i="45"/>
  <c r="U29" i="45"/>
  <c r="U15" i="37"/>
  <c r="U48" i="50"/>
  <c r="U6" i="37"/>
  <c r="U49" i="50"/>
  <c r="U18" i="37"/>
  <c r="U9" i="55"/>
  <c r="U14" i="53"/>
  <c r="U17" i="52"/>
  <c r="U15" i="49"/>
  <c r="U31" i="49"/>
  <c r="U15" i="50"/>
  <c r="U31" i="50"/>
  <c r="U47" i="50"/>
  <c r="U21" i="51"/>
  <c r="U36" i="51"/>
  <c r="U52" i="51"/>
  <c r="U18" i="48"/>
  <c r="U27" i="47"/>
  <c r="U8" i="46"/>
  <c r="U23" i="46"/>
  <c r="U38" i="46"/>
  <c r="U54" i="46"/>
  <c r="U8" i="45"/>
  <c r="U19" i="45"/>
  <c r="U30" i="45"/>
  <c r="U16" i="37"/>
  <c r="U32" i="50"/>
  <c r="U37" i="51"/>
  <c r="U9" i="46"/>
  <c r="U19" i="52"/>
  <c r="U10" i="46"/>
  <c r="U15" i="53"/>
  <c r="U24" i="46"/>
  <c r="U14" i="47"/>
  <c r="O15" i="46"/>
  <c r="O6" i="54"/>
  <c r="O21" i="49"/>
  <c r="O29" i="49"/>
  <c r="O23" i="50"/>
  <c r="O31" i="50"/>
  <c r="O39" i="50"/>
  <c r="O47" i="50"/>
  <c r="O7" i="51"/>
  <c r="O29" i="51"/>
  <c r="O37" i="51"/>
  <c r="O45" i="51"/>
  <c r="O60" i="51"/>
  <c r="O22" i="46"/>
  <c r="O17" i="45"/>
  <c r="O29" i="45"/>
  <c r="O18" i="37"/>
  <c r="O23" i="45"/>
  <c r="O45" i="46"/>
  <c r="O10" i="53"/>
  <c r="O15" i="52"/>
  <c r="O23" i="52"/>
  <c r="O13" i="49"/>
  <c r="O7" i="50"/>
  <c r="O15" i="50"/>
  <c r="O22" i="51"/>
  <c r="O14" i="48"/>
  <c r="O22" i="48"/>
  <c r="O17" i="47"/>
  <c r="O25" i="47"/>
  <c r="O33" i="47"/>
  <c r="O41" i="47"/>
  <c r="O30" i="46"/>
  <c r="O38" i="46"/>
  <c r="O46" i="46"/>
  <c r="O54" i="46"/>
  <c r="O22" i="45"/>
  <c r="O61" i="46"/>
  <c r="O7" i="52"/>
  <c r="O22" i="49"/>
  <c r="O30" i="49"/>
  <c r="O24" i="50"/>
  <c r="O32" i="50"/>
  <c r="O40" i="50"/>
  <c r="O48" i="50"/>
  <c r="O10" i="51"/>
  <c r="O30" i="51"/>
  <c r="O38" i="51"/>
  <c r="O46" i="51"/>
  <c r="O53" i="51"/>
  <c r="O61" i="51"/>
  <c r="O7" i="48"/>
  <c r="O9" i="47"/>
  <c r="O23" i="46"/>
  <c r="O10" i="45"/>
  <c r="O30" i="45"/>
  <c r="O10" i="37"/>
  <c r="O19" i="37"/>
  <c r="O21" i="51"/>
  <c r="O21" i="48"/>
  <c r="O8" i="54"/>
  <c r="O11" i="53"/>
  <c r="O16" i="52"/>
  <c r="O24" i="52"/>
  <c r="O14" i="49"/>
  <c r="O8" i="50"/>
  <c r="O16" i="50"/>
  <c r="O23" i="51"/>
  <c r="O15" i="48"/>
  <c r="O23" i="48"/>
  <c r="O18" i="47"/>
  <c r="O26" i="47"/>
  <c r="O34" i="47"/>
  <c r="O7" i="46"/>
  <c r="O6" i="46"/>
  <c r="O31" i="46"/>
  <c r="O39" i="46"/>
  <c r="O47" i="46"/>
  <c r="O55" i="46"/>
  <c r="O62" i="46"/>
  <c r="O18" i="45"/>
  <c r="O32" i="47"/>
  <c r="O6" i="55"/>
  <c r="O23" i="49"/>
  <c r="O31" i="49"/>
  <c r="O25" i="50"/>
  <c r="O33" i="50"/>
  <c r="O41" i="50"/>
  <c r="O49" i="50"/>
  <c r="O15" i="51"/>
  <c r="O31" i="51"/>
  <c r="O39" i="51"/>
  <c r="O47" i="51"/>
  <c r="O54" i="51"/>
  <c r="O62" i="51"/>
  <c r="O10" i="47"/>
  <c r="O24" i="46"/>
  <c r="O6" i="37"/>
  <c r="O11" i="37"/>
  <c r="O20" i="37"/>
  <c r="O63" i="46"/>
  <c r="O9" i="54"/>
  <c r="O13" i="53"/>
  <c r="O9" i="52"/>
  <c r="O17" i="52"/>
  <c r="O6" i="49"/>
  <c r="O15" i="49"/>
  <c r="O24" i="51"/>
  <c r="O16" i="48"/>
  <c r="O24" i="48"/>
  <c r="O19" i="47"/>
  <c r="O27" i="47"/>
  <c r="O35" i="47"/>
  <c r="O8" i="46"/>
  <c r="O32" i="46"/>
  <c r="O40" i="46"/>
  <c r="O48" i="46"/>
  <c r="O56" i="46"/>
  <c r="O11" i="45"/>
  <c r="O29" i="46"/>
  <c r="O24" i="49"/>
  <c r="O32" i="49"/>
  <c r="O9" i="50"/>
  <c r="O17" i="50"/>
  <c r="O26" i="50"/>
  <c r="O34" i="50"/>
  <c r="O42" i="50"/>
  <c r="O8" i="51"/>
  <c r="O16" i="51"/>
  <c r="O32" i="51"/>
  <c r="O40" i="51"/>
  <c r="O48" i="51"/>
  <c r="O55" i="51"/>
  <c r="O63" i="51"/>
  <c r="O9" i="48"/>
  <c r="O11" i="47"/>
  <c r="O16" i="46"/>
  <c r="O25" i="46"/>
  <c r="O19" i="45"/>
  <c r="O24" i="45"/>
  <c r="O7" i="37"/>
  <c r="O13" i="37"/>
  <c r="O21" i="37"/>
  <c r="O13" i="48"/>
  <c r="O40" i="47"/>
  <c r="O8" i="55"/>
  <c r="O10" i="54"/>
  <c r="O14" i="53"/>
  <c r="O10" i="52"/>
  <c r="O18" i="52"/>
  <c r="O7" i="49"/>
  <c r="O17" i="48"/>
  <c r="O25" i="48"/>
  <c r="O20" i="47"/>
  <c r="O28" i="47"/>
  <c r="O36" i="47"/>
  <c r="O9" i="46"/>
  <c r="O33" i="46"/>
  <c r="O41" i="46"/>
  <c r="O49" i="46"/>
  <c r="O57" i="46"/>
  <c r="O6" i="45"/>
  <c r="O16" i="49"/>
  <c r="O25" i="49"/>
  <c r="O33" i="49"/>
  <c r="O10" i="50"/>
  <c r="O19" i="50"/>
  <c r="O27" i="50"/>
  <c r="O35" i="50"/>
  <c r="O43" i="50"/>
  <c r="O9" i="51"/>
  <c r="O25" i="51"/>
  <c r="O33" i="51"/>
  <c r="O41" i="51"/>
  <c r="O49" i="51"/>
  <c r="O56" i="51"/>
  <c r="O64" i="51"/>
  <c r="O18" i="46"/>
  <c r="O26" i="46"/>
  <c r="O25" i="45"/>
  <c r="O14" i="37"/>
  <c r="O22" i="37"/>
  <c r="O14" i="50"/>
  <c r="O6" i="53"/>
  <c r="O15" i="53"/>
  <c r="O11" i="52"/>
  <c r="O19" i="52"/>
  <c r="O8" i="49"/>
  <c r="O18" i="51"/>
  <c r="O18" i="48"/>
  <c r="O26" i="48"/>
  <c r="O13" i="47"/>
  <c r="O21" i="47"/>
  <c r="O29" i="47"/>
  <c r="O37" i="47"/>
  <c r="O10" i="46"/>
  <c r="O34" i="46"/>
  <c r="O42" i="46"/>
  <c r="O50" i="46"/>
  <c r="O58" i="46"/>
  <c r="O13" i="45"/>
  <c r="O11" i="49"/>
  <c r="O9" i="55"/>
  <c r="O18" i="49"/>
  <c r="O26" i="49"/>
  <c r="O34" i="49"/>
  <c r="O11" i="50"/>
  <c r="O20" i="50"/>
  <c r="O28" i="50"/>
  <c r="O36" i="50"/>
  <c r="O44" i="50"/>
  <c r="O11" i="51"/>
  <c r="O26" i="51"/>
  <c r="O34" i="51"/>
  <c r="O42" i="51"/>
  <c r="O50" i="51"/>
  <c r="O57" i="51"/>
  <c r="O65" i="51"/>
  <c r="O19" i="46"/>
  <c r="O14" i="45"/>
  <c r="O26" i="45"/>
  <c r="O8" i="37"/>
  <c r="O15" i="37"/>
  <c r="O22" i="52"/>
  <c r="O7" i="53"/>
  <c r="O16" i="53"/>
  <c r="O12" i="52"/>
  <c r="O20" i="52"/>
  <c r="O9" i="49"/>
  <c r="O19" i="51"/>
  <c r="O11" i="48"/>
  <c r="O19" i="48"/>
  <c r="O6" i="47"/>
  <c r="O14" i="47"/>
  <c r="O22" i="47"/>
  <c r="O30" i="47"/>
  <c r="O38" i="47"/>
  <c r="O27" i="46"/>
  <c r="O35" i="46"/>
  <c r="O43" i="46"/>
  <c r="O51" i="46"/>
  <c r="O59" i="46"/>
  <c r="O15" i="45"/>
  <c r="O37" i="46"/>
  <c r="O19" i="49"/>
  <c r="O27" i="49"/>
  <c r="O35" i="49"/>
  <c r="O13" i="50"/>
  <c r="O21" i="50"/>
  <c r="O29" i="50"/>
  <c r="O37" i="50"/>
  <c r="O45" i="50"/>
  <c r="O6" i="51"/>
  <c r="O27" i="51"/>
  <c r="O35" i="51"/>
  <c r="O43" i="51"/>
  <c r="O51" i="51"/>
  <c r="O58" i="51"/>
  <c r="O66" i="51"/>
  <c r="O13" i="46"/>
  <c r="O20" i="46"/>
  <c r="O7" i="45"/>
  <c r="O21" i="45"/>
  <c r="O27" i="45"/>
  <c r="O16" i="37"/>
  <c r="O60" i="46"/>
  <c r="O24" i="47"/>
  <c r="O10" i="55"/>
  <c r="O8" i="53"/>
  <c r="O17" i="53"/>
  <c r="O13" i="52"/>
  <c r="O21" i="52"/>
  <c r="O10" i="49"/>
  <c r="O6" i="50"/>
  <c r="O20" i="51"/>
  <c r="O12" i="48"/>
  <c r="O20" i="48"/>
  <c r="O7" i="47"/>
  <c r="O23" i="47"/>
  <c r="O31" i="47"/>
  <c r="O39" i="47"/>
  <c r="O28" i="46"/>
  <c r="O36" i="46"/>
  <c r="O44" i="46"/>
  <c r="O52" i="46"/>
  <c r="O16" i="45"/>
  <c r="O53" i="46"/>
  <c r="O20" i="49"/>
  <c r="O28" i="49"/>
  <c r="O22" i="50"/>
  <c r="O30" i="50"/>
  <c r="O38" i="50"/>
  <c r="O46" i="50"/>
  <c r="O14" i="51"/>
  <c r="O28" i="51"/>
  <c r="O36" i="51"/>
  <c r="O44" i="51"/>
  <c r="O52" i="51"/>
  <c r="O59" i="51"/>
  <c r="O6" i="48"/>
  <c r="O15" i="47"/>
  <c r="O14" i="46"/>
  <c r="O21" i="46"/>
  <c r="O8" i="45"/>
  <c r="O28" i="45"/>
  <c r="O9" i="37"/>
  <c r="O17" i="37"/>
  <c r="O6" i="52"/>
  <c r="O14" i="52"/>
  <c r="O8" i="47"/>
  <c r="AB10" i="49"/>
  <c r="AB8" i="53"/>
  <c r="AB9" i="46"/>
  <c r="AB11" i="49"/>
  <c r="AB16" i="46"/>
  <c r="AB22" i="51"/>
  <c r="AB10" i="47"/>
  <c r="AB30" i="46"/>
  <c r="AB6" i="55"/>
  <c r="AC6" i="55"/>
  <c r="T98" i="73"/>
  <c r="A98" i="73"/>
  <c r="T97" i="73"/>
  <c r="A97" i="73"/>
  <c r="T96" i="73"/>
  <c r="A96" i="73"/>
  <c r="T95" i="73"/>
  <c r="A95" i="73"/>
  <c r="T94" i="73"/>
  <c r="A94" i="73"/>
  <c r="T93" i="73"/>
  <c r="A93" i="73"/>
  <c r="T92" i="73"/>
  <c r="A92" i="73"/>
  <c r="T91" i="73"/>
  <c r="A91" i="73"/>
  <c r="T90" i="73"/>
  <c r="A90" i="73"/>
  <c r="T89" i="73"/>
  <c r="A89" i="73"/>
  <c r="T88" i="73"/>
  <c r="A88" i="73"/>
  <c r="T87" i="73"/>
  <c r="A87" i="73"/>
  <c r="T86" i="73"/>
  <c r="A86" i="73"/>
  <c r="T85" i="73"/>
  <c r="A85" i="73"/>
  <c r="T84" i="73"/>
  <c r="A84" i="73"/>
  <c r="T83" i="73"/>
  <c r="A83" i="73"/>
  <c r="T82" i="73"/>
  <c r="A82" i="73"/>
  <c r="T81" i="73"/>
  <c r="T80" i="73"/>
  <c r="T79" i="73"/>
  <c r="T78" i="73"/>
  <c r="T77" i="73"/>
  <c r="T76" i="73"/>
  <c r="T75" i="73"/>
  <c r="T74" i="73"/>
  <c r="T73" i="73"/>
  <c r="T72" i="73"/>
  <c r="T71" i="73"/>
  <c r="T70" i="73"/>
  <c r="T69" i="73"/>
  <c r="T68" i="73"/>
  <c r="T67" i="73"/>
  <c r="T66" i="73"/>
  <c r="T65" i="73"/>
  <c r="T64" i="73"/>
  <c r="T63" i="73"/>
  <c r="T62" i="73"/>
  <c r="T61" i="73"/>
  <c r="T60" i="73"/>
  <c r="T59" i="73"/>
  <c r="T58" i="73"/>
  <c r="T57" i="73"/>
  <c r="T56" i="73"/>
  <c r="T55" i="73"/>
  <c r="T54" i="73"/>
  <c r="T53" i="73"/>
  <c r="T52" i="73"/>
  <c r="T51" i="73"/>
  <c r="T50" i="73"/>
  <c r="T49" i="73"/>
  <c r="T48" i="73"/>
  <c r="T47" i="73"/>
  <c r="T46" i="73"/>
  <c r="T45" i="73"/>
  <c r="T44" i="73"/>
  <c r="T43" i="73"/>
  <c r="T42" i="73"/>
  <c r="T41" i="73"/>
  <c r="T40" i="73"/>
  <c r="T39" i="73"/>
  <c r="T38" i="73"/>
  <c r="T37" i="73"/>
  <c r="T36" i="73"/>
  <c r="T34" i="73"/>
  <c r="T33" i="73"/>
  <c r="T32" i="73"/>
  <c r="T31" i="73"/>
  <c r="T29" i="73"/>
  <c r="T28" i="73"/>
  <c r="T27" i="73"/>
  <c r="T26" i="73"/>
  <c r="T25" i="73"/>
  <c r="T24" i="73"/>
  <c r="T23" i="73"/>
  <c r="T22" i="73"/>
  <c r="T21" i="73"/>
  <c r="T20" i="73"/>
  <c r="T19" i="73"/>
  <c r="T18" i="73"/>
  <c r="T17" i="73"/>
  <c r="T16" i="73"/>
  <c r="T15" i="73"/>
  <c r="T14" i="73"/>
  <c r="T13" i="73"/>
  <c r="T12" i="73"/>
  <c r="T11" i="73"/>
  <c r="T10" i="73"/>
  <c r="T9" i="73"/>
  <c r="T8" i="73"/>
  <c r="A8" i="73"/>
  <c r="T7" i="73"/>
  <c r="A7" i="73"/>
  <c r="A99" i="73" l="1" a="1"/>
  <c r="A99" i="73" s="1"/>
  <c r="A101" i="73" l="1"/>
  <c r="T97" i="69" l="1"/>
  <c r="A97" i="69"/>
  <c r="T96" i="69"/>
  <c r="A96" i="69"/>
  <c r="T95" i="69"/>
  <c r="A95" i="69"/>
  <c r="T94" i="69"/>
  <c r="A94" i="69"/>
  <c r="T93" i="69"/>
  <c r="A93" i="69"/>
  <c r="T92" i="69"/>
  <c r="A92" i="69"/>
  <c r="T91" i="69"/>
  <c r="A91" i="69"/>
  <c r="T90" i="69"/>
  <c r="A90" i="69"/>
  <c r="T89" i="69"/>
  <c r="A89" i="69"/>
  <c r="T88" i="69"/>
  <c r="A88" i="69"/>
  <c r="T87" i="69"/>
  <c r="A87" i="69"/>
  <c r="T86" i="69"/>
  <c r="A86" i="69"/>
  <c r="T85" i="69"/>
  <c r="A85" i="69"/>
  <c r="T84" i="69"/>
  <c r="A84" i="69"/>
  <c r="T83" i="69"/>
  <c r="A83" i="69"/>
  <c r="T82" i="69"/>
  <c r="A82" i="69"/>
  <c r="T81" i="69"/>
  <c r="A81" i="69"/>
  <c r="T80" i="69"/>
  <c r="A80" i="69"/>
  <c r="T79" i="69"/>
  <c r="T78" i="69"/>
  <c r="T77" i="69"/>
  <c r="T76" i="69"/>
  <c r="T75" i="69"/>
  <c r="T74" i="69"/>
  <c r="T73" i="69"/>
  <c r="T72" i="69"/>
  <c r="T71" i="69"/>
  <c r="T70" i="69"/>
  <c r="T69" i="69"/>
  <c r="T68" i="69"/>
  <c r="T67" i="69"/>
  <c r="T66" i="69"/>
  <c r="T65" i="69"/>
  <c r="T64" i="69"/>
  <c r="T63" i="69"/>
  <c r="T62" i="69"/>
  <c r="T61" i="69"/>
  <c r="T60" i="69"/>
  <c r="T59" i="69"/>
  <c r="T58" i="69"/>
  <c r="T57" i="69"/>
  <c r="T56" i="69"/>
  <c r="T55" i="69"/>
  <c r="T54" i="69"/>
  <c r="T53" i="69"/>
  <c r="T52" i="69"/>
  <c r="T51" i="69"/>
  <c r="T50" i="69"/>
  <c r="T49" i="69"/>
  <c r="T48" i="69"/>
  <c r="T47" i="69"/>
  <c r="T46" i="69"/>
  <c r="T45" i="69"/>
  <c r="T44" i="69"/>
  <c r="T43" i="69"/>
  <c r="T42" i="69"/>
  <c r="T41" i="69"/>
  <c r="T40" i="69"/>
  <c r="T39" i="69"/>
  <c r="T38" i="69"/>
  <c r="T37" i="69"/>
  <c r="T36" i="69"/>
  <c r="T35" i="69"/>
  <c r="T34" i="69"/>
  <c r="T33" i="69"/>
  <c r="T32" i="69"/>
  <c r="T31" i="69"/>
  <c r="T30" i="69"/>
  <c r="T29" i="69"/>
  <c r="T28" i="69"/>
  <c r="T27" i="69"/>
  <c r="T26" i="69"/>
  <c r="T25" i="69"/>
  <c r="T24" i="69"/>
  <c r="T23" i="69"/>
  <c r="T22" i="69"/>
  <c r="T21" i="69"/>
  <c r="T20" i="69"/>
  <c r="T19" i="69"/>
  <c r="T18" i="69"/>
  <c r="T17" i="69"/>
  <c r="T16" i="69"/>
  <c r="T15" i="69"/>
  <c r="T14" i="69"/>
  <c r="T13" i="69"/>
  <c r="T12" i="69"/>
  <c r="T11" i="69"/>
  <c r="T10" i="69"/>
  <c r="T9" i="69"/>
  <c r="T8" i="69"/>
  <c r="T7" i="69"/>
  <c r="T99" i="71"/>
  <c r="T98" i="71"/>
  <c r="T97" i="71"/>
  <c r="T96" i="71"/>
  <c r="T95" i="71"/>
  <c r="T94" i="71"/>
  <c r="T93" i="71"/>
  <c r="T92" i="71"/>
  <c r="T91" i="71"/>
  <c r="T90" i="71"/>
  <c r="T89" i="71"/>
  <c r="T88" i="71"/>
  <c r="T87" i="71"/>
  <c r="T86" i="71"/>
  <c r="T85" i="71"/>
  <c r="T84" i="71"/>
  <c r="T83" i="71"/>
  <c r="T82" i="71"/>
  <c r="T81" i="71"/>
  <c r="T80" i="71"/>
  <c r="T79" i="71"/>
  <c r="T78" i="71"/>
  <c r="T77" i="71"/>
  <c r="T76" i="71"/>
  <c r="T75" i="71"/>
  <c r="T74" i="71"/>
  <c r="T73" i="71"/>
  <c r="T72" i="71"/>
  <c r="T71" i="71"/>
  <c r="T70" i="71"/>
  <c r="T69" i="71"/>
  <c r="T68" i="71"/>
  <c r="T67" i="71"/>
  <c r="T66" i="71"/>
  <c r="T65" i="71"/>
  <c r="T64" i="71"/>
  <c r="T63" i="71"/>
  <c r="T62" i="71"/>
  <c r="T61" i="71"/>
  <c r="T60" i="71"/>
  <c r="T59" i="71"/>
  <c r="T58" i="71"/>
  <c r="T57" i="71"/>
  <c r="T56" i="71"/>
  <c r="T55" i="71"/>
  <c r="T54" i="71"/>
  <c r="T53" i="71"/>
  <c r="T52" i="71"/>
  <c r="T51" i="71"/>
  <c r="T50" i="71"/>
  <c r="T49" i="71"/>
  <c r="T48" i="71"/>
  <c r="T47" i="71"/>
  <c r="T46" i="71"/>
  <c r="T45" i="71"/>
  <c r="T44" i="71"/>
  <c r="T43" i="71"/>
  <c r="T42" i="71"/>
  <c r="T41" i="71"/>
  <c r="T40" i="71"/>
  <c r="T39" i="71"/>
  <c r="T38" i="71"/>
  <c r="T37" i="71"/>
  <c r="T36" i="71"/>
  <c r="T35" i="71"/>
  <c r="T34" i="71"/>
  <c r="T33" i="71"/>
  <c r="T32" i="71"/>
  <c r="T31" i="71"/>
  <c r="T30" i="71"/>
  <c r="T29" i="71"/>
  <c r="T28" i="71"/>
  <c r="T27" i="71"/>
  <c r="T26" i="71"/>
  <c r="T25" i="71"/>
  <c r="T24" i="71"/>
  <c r="T23" i="71"/>
  <c r="T22" i="71"/>
  <c r="T21" i="71"/>
  <c r="T20" i="71"/>
  <c r="T19" i="71"/>
  <c r="T18" i="71"/>
  <c r="T17" i="71"/>
  <c r="T16" i="71"/>
  <c r="T15" i="71"/>
  <c r="T14" i="71"/>
  <c r="T13" i="71"/>
  <c r="T12" i="71"/>
  <c r="T11" i="71"/>
  <c r="T10" i="71"/>
  <c r="T9" i="71"/>
  <c r="T8" i="71"/>
  <c r="T100" i="74"/>
  <c r="T101" i="74"/>
  <c r="T102" i="74"/>
  <c r="T103" i="74"/>
  <c r="T104" i="74"/>
  <c r="T105" i="74"/>
  <c r="T106" i="74"/>
  <c r="T107" i="74"/>
  <c r="T108" i="74"/>
  <c r="T109" i="74"/>
  <c r="T110" i="74"/>
  <c r="T111" i="74"/>
  <c r="T112" i="74"/>
  <c r="T113" i="74"/>
  <c r="T114" i="74"/>
  <c r="T115" i="74"/>
  <c r="T116" i="74"/>
  <c r="T117" i="74"/>
  <c r="T118" i="74"/>
  <c r="T119" i="74"/>
  <c r="T120" i="74"/>
  <c r="T121" i="74"/>
  <c r="T122" i="74"/>
  <c r="T123" i="74"/>
  <c r="T124" i="74"/>
  <c r="T125" i="74"/>
  <c r="T126" i="74"/>
  <c r="T127" i="74"/>
  <c r="T128" i="74"/>
  <c r="T129" i="74"/>
  <c r="N129" i="74"/>
  <c r="N128" i="74"/>
  <c r="N127" i="74"/>
  <c r="N126" i="74"/>
  <c r="N125" i="74"/>
  <c r="N124" i="74"/>
  <c r="N123" i="74"/>
  <c r="N122" i="74"/>
  <c r="N121" i="74"/>
  <c r="N120" i="74"/>
  <c r="N119" i="74"/>
  <c r="N118" i="74"/>
  <c r="N117" i="74"/>
  <c r="N116" i="74"/>
  <c r="N115" i="74"/>
  <c r="N114" i="74"/>
  <c r="N113" i="74"/>
  <c r="N112" i="74"/>
  <c r="N111" i="74"/>
  <c r="N110" i="74"/>
  <c r="N109" i="74"/>
  <c r="N108" i="74"/>
  <c r="N107" i="74"/>
  <c r="N106" i="74"/>
  <c r="N105" i="74"/>
  <c r="N104" i="74"/>
  <c r="N103" i="74"/>
  <c r="N102" i="74"/>
  <c r="N101" i="74"/>
  <c r="N100" i="74"/>
  <c r="N99" i="74"/>
  <c r="N98" i="74"/>
  <c r="N97" i="74"/>
  <c r="N96" i="74"/>
  <c r="N95" i="74"/>
  <c r="N94" i="74"/>
  <c r="N93" i="74"/>
  <c r="N92" i="74"/>
  <c r="N91" i="74"/>
  <c r="N90" i="74"/>
  <c r="N89" i="74"/>
  <c r="N88" i="74"/>
  <c r="N87" i="74"/>
  <c r="N86" i="74"/>
  <c r="N85" i="74"/>
  <c r="N84" i="74"/>
  <c r="N83" i="74"/>
  <c r="N82" i="74"/>
  <c r="N81" i="74"/>
  <c r="N80" i="74"/>
  <c r="N79" i="74"/>
  <c r="N78" i="74"/>
  <c r="N77" i="74"/>
  <c r="N76" i="74"/>
  <c r="N75" i="74"/>
  <c r="N74" i="74"/>
  <c r="N73" i="74"/>
  <c r="N72" i="74"/>
  <c r="N71" i="74"/>
  <c r="N70" i="74"/>
  <c r="N69" i="74"/>
  <c r="N68" i="74"/>
  <c r="N67" i="74"/>
  <c r="N66" i="74"/>
  <c r="N65" i="74"/>
  <c r="N64" i="74"/>
  <c r="N63" i="74"/>
  <c r="T62" i="74"/>
  <c r="T61" i="74"/>
  <c r="T60" i="74"/>
  <c r="T59" i="74"/>
  <c r="T58" i="74"/>
  <c r="T57" i="74"/>
  <c r="T56" i="74"/>
  <c r="T55" i="74"/>
  <c r="T54" i="74"/>
  <c r="T53" i="74"/>
  <c r="T52" i="74"/>
  <c r="T51" i="74"/>
  <c r="T50" i="74"/>
  <c r="T49" i="74"/>
  <c r="T48" i="74"/>
  <c r="T47" i="74"/>
  <c r="T46" i="74"/>
  <c r="T45" i="74"/>
  <c r="T44" i="74"/>
  <c r="T43" i="74"/>
  <c r="T42" i="74"/>
  <c r="T41" i="74"/>
  <c r="T40" i="74"/>
  <c r="T39" i="74"/>
  <c r="T38" i="74"/>
  <c r="T37" i="74"/>
  <c r="A7" i="74"/>
  <c r="T99" i="74"/>
  <c r="A99" i="74"/>
  <c r="T98" i="74"/>
  <c r="A98" i="74"/>
  <c r="T97" i="74"/>
  <c r="A97" i="74"/>
  <c r="T96" i="74"/>
  <c r="A96" i="74"/>
  <c r="T95" i="74"/>
  <c r="A95" i="74"/>
  <c r="T94" i="74"/>
  <c r="A94" i="74"/>
  <c r="T93" i="74"/>
  <c r="A93" i="74"/>
  <c r="T92" i="74"/>
  <c r="A92" i="74"/>
  <c r="T91" i="74"/>
  <c r="A91" i="74"/>
  <c r="T90" i="74"/>
  <c r="A90" i="74"/>
  <c r="T89" i="74"/>
  <c r="A89" i="74"/>
  <c r="T88" i="74"/>
  <c r="A88" i="74"/>
  <c r="T87" i="74"/>
  <c r="A87" i="74"/>
  <c r="T86" i="74"/>
  <c r="A86" i="74"/>
  <c r="T85" i="74"/>
  <c r="A85" i="74"/>
  <c r="T84" i="74"/>
  <c r="A84" i="74"/>
  <c r="T83" i="74"/>
  <c r="A83" i="74"/>
  <c r="T82" i="74"/>
  <c r="A82" i="74"/>
  <c r="T81" i="74"/>
  <c r="T80" i="74"/>
  <c r="T79" i="74"/>
  <c r="T78" i="74"/>
  <c r="T77" i="74"/>
  <c r="T76" i="74"/>
  <c r="T75" i="74"/>
  <c r="T74" i="74"/>
  <c r="T73" i="74"/>
  <c r="T72" i="74"/>
  <c r="T71" i="74"/>
  <c r="T70" i="74"/>
  <c r="T69" i="74"/>
  <c r="T68" i="74"/>
  <c r="T67" i="74"/>
  <c r="T66" i="74"/>
  <c r="T65" i="74"/>
  <c r="T64" i="74"/>
  <c r="T63" i="74"/>
  <c r="T36" i="74"/>
  <c r="T35" i="74"/>
  <c r="T34" i="74"/>
  <c r="T33" i="74"/>
  <c r="T32" i="74"/>
  <c r="T31" i="74"/>
  <c r="T30" i="74"/>
  <c r="T29" i="74"/>
  <c r="T28" i="74"/>
  <c r="T27" i="74"/>
  <c r="T26" i="74"/>
  <c r="T25" i="74"/>
  <c r="T24" i="74"/>
  <c r="T23" i="74"/>
  <c r="T22" i="74"/>
  <c r="T21" i="74"/>
  <c r="T20" i="74"/>
  <c r="T19" i="74"/>
  <c r="T18" i="74"/>
  <c r="T17" i="74"/>
  <c r="T16" i="74"/>
  <c r="T15" i="74"/>
  <c r="T14" i="74"/>
  <c r="T13" i="74"/>
  <c r="T12" i="74"/>
  <c r="T11" i="74"/>
  <c r="T10" i="74"/>
  <c r="T9" i="74"/>
  <c r="T8" i="74"/>
  <c r="A8" i="74"/>
  <c r="T7" i="74"/>
  <c r="A7" i="62"/>
  <c r="T99" i="62"/>
  <c r="A99" i="62"/>
  <c r="T98" i="62"/>
  <c r="A98" i="62"/>
  <c r="T97" i="62"/>
  <c r="A97" i="62"/>
  <c r="T96" i="62"/>
  <c r="A96" i="62"/>
  <c r="T95" i="62"/>
  <c r="A95" i="62"/>
  <c r="T94" i="62"/>
  <c r="A94" i="62"/>
  <c r="T93" i="62"/>
  <c r="A93" i="62"/>
  <c r="T92" i="62"/>
  <c r="A92" i="62"/>
  <c r="T91" i="62"/>
  <c r="A91" i="62"/>
  <c r="T90" i="62"/>
  <c r="A90" i="62"/>
  <c r="T89" i="62"/>
  <c r="A89" i="62"/>
  <c r="T88" i="62"/>
  <c r="A88" i="62"/>
  <c r="T87" i="62"/>
  <c r="A87" i="62"/>
  <c r="T86" i="62"/>
  <c r="A86" i="62"/>
  <c r="T85" i="62"/>
  <c r="A85" i="62"/>
  <c r="T84" i="62"/>
  <c r="A84" i="62"/>
  <c r="T83" i="62"/>
  <c r="A83" i="62"/>
  <c r="T82" i="62"/>
  <c r="A82" i="62"/>
  <c r="T81" i="62"/>
  <c r="T80" i="62"/>
  <c r="T79" i="62"/>
  <c r="T78" i="62"/>
  <c r="T77" i="62"/>
  <c r="T76" i="62"/>
  <c r="T75" i="62"/>
  <c r="T74" i="62"/>
  <c r="T73" i="62"/>
  <c r="T72" i="62"/>
  <c r="T71" i="62"/>
  <c r="T70" i="62"/>
  <c r="T69" i="62"/>
  <c r="T68" i="62"/>
  <c r="T67" i="62"/>
  <c r="T66" i="62"/>
  <c r="T65" i="62"/>
  <c r="T64" i="62"/>
  <c r="T63" i="62"/>
  <c r="T62" i="62"/>
  <c r="T61" i="62"/>
  <c r="T60" i="62"/>
  <c r="T59" i="62"/>
  <c r="T58" i="62"/>
  <c r="T57" i="62"/>
  <c r="T56" i="62"/>
  <c r="T55" i="62"/>
  <c r="T54" i="62"/>
  <c r="T53" i="62"/>
  <c r="T52" i="62"/>
  <c r="T51" i="62"/>
  <c r="T50" i="62"/>
  <c r="T49" i="62"/>
  <c r="T48" i="62"/>
  <c r="T47" i="62"/>
  <c r="T46" i="62"/>
  <c r="T45" i="62"/>
  <c r="T44" i="62"/>
  <c r="T43" i="62"/>
  <c r="T42" i="62"/>
  <c r="T41" i="62"/>
  <c r="T40" i="62"/>
  <c r="T39" i="62"/>
  <c r="T38" i="62"/>
  <c r="T37" i="62"/>
  <c r="T36" i="62"/>
  <c r="T35" i="62"/>
  <c r="T34" i="62"/>
  <c r="T33" i="62"/>
  <c r="T32" i="62"/>
  <c r="T30" i="62"/>
  <c r="T29" i="62"/>
  <c r="T28" i="62"/>
  <c r="T27" i="62"/>
  <c r="T26" i="62"/>
  <c r="T25" i="62"/>
  <c r="T24" i="62"/>
  <c r="T23" i="62"/>
  <c r="T22" i="62"/>
  <c r="T21" i="62"/>
  <c r="T20" i="62"/>
  <c r="T19" i="62"/>
  <c r="T18" i="62"/>
  <c r="T17" i="62"/>
  <c r="T16" i="62"/>
  <c r="T15" i="62"/>
  <c r="T14" i="62"/>
  <c r="T13" i="62"/>
  <c r="T12" i="62"/>
  <c r="T11" i="62"/>
  <c r="T10" i="62"/>
  <c r="T9" i="62"/>
  <c r="T8" i="62"/>
  <c r="A8" i="62"/>
  <c r="T7" i="62"/>
  <c r="A82" i="68"/>
  <c r="A83" i="68"/>
  <c r="A84" i="68"/>
  <c r="A85" i="68"/>
  <c r="A86" i="68"/>
  <c r="A87" i="68"/>
  <c r="A88" i="68"/>
  <c r="A89" i="68"/>
  <c r="A90" i="68"/>
  <c r="A91" i="68"/>
  <c r="A92" i="68"/>
  <c r="A93" i="68"/>
  <c r="A94" i="68"/>
  <c r="A95" i="68"/>
  <c r="A96" i="68"/>
  <c r="A97" i="68"/>
  <c r="A98" i="68"/>
  <c r="A99" i="68"/>
  <c r="A100" i="68"/>
  <c r="T99" i="68"/>
  <c r="T98" i="68"/>
  <c r="T97" i="68"/>
  <c r="T96" i="68"/>
  <c r="T95" i="68"/>
  <c r="T94" i="68"/>
  <c r="T93" i="68"/>
  <c r="T92" i="68"/>
  <c r="T91" i="68"/>
  <c r="T90" i="68"/>
  <c r="T89" i="68"/>
  <c r="T88" i="68"/>
  <c r="T87" i="68"/>
  <c r="T86" i="68"/>
  <c r="T85" i="68"/>
  <c r="T84" i="68"/>
  <c r="T83" i="68"/>
  <c r="T82" i="68"/>
  <c r="T81" i="68"/>
  <c r="T80" i="68"/>
  <c r="T79" i="68"/>
  <c r="T78" i="68"/>
  <c r="T77" i="68"/>
  <c r="T76" i="68"/>
  <c r="T75" i="68"/>
  <c r="T74" i="68"/>
  <c r="T73" i="68"/>
  <c r="T72" i="68"/>
  <c r="T71" i="68"/>
  <c r="T70" i="68"/>
  <c r="T69" i="68"/>
  <c r="T68" i="68"/>
  <c r="T67" i="68"/>
  <c r="T66" i="68"/>
  <c r="T65" i="68"/>
  <c r="T64" i="68"/>
  <c r="T63" i="68"/>
  <c r="T62" i="68"/>
  <c r="T61" i="68"/>
  <c r="T60" i="68"/>
  <c r="T59" i="68"/>
  <c r="T58" i="68"/>
  <c r="T57" i="68"/>
  <c r="T56" i="68"/>
  <c r="T55" i="68"/>
  <c r="T54" i="68"/>
  <c r="T53" i="68"/>
  <c r="T52" i="68"/>
  <c r="T51" i="68"/>
  <c r="T50" i="68"/>
  <c r="T49" i="68"/>
  <c r="T48" i="68"/>
  <c r="T47" i="68"/>
  <c r="T46" i="68"/>
  <c r="T45" i="68"/>
  <c r="T44" i="68"/>
  <c r="T43" i="68"/>
  <c r="T42" i="68"/>
  <c r="T41" i="68"/>
  <c r="T40" i="68"/>
  <c r="T39" i="68"/>
  <c r="T38" i="68"/>
  <c r="T37" i="68"/>
  <c r="T36" i="68"/>
  <c r="T35" i="68"/>
  <c r="T34" i="68"/>
  <c r="T33" i="68"/>
  <c r="T32" i="68"/>
  <c r="T31" i="68"/>
  <c r="T30" i="68"/>
  <c r="T29" i="68"/>
  <c r="T28" i="68"/>
  <c r="T26" i="68"/>
  <c r="T25" i="68"/>
  <c r="T24" i="68"/>
  <c r="T23" i="68"/>
  <c r="T22" i="68"/>
  <c r="T21" i="68"/>
  <c r="T20" i="68"/>
  <c r="T19" i="68"/>
  <c r="T18" i="68"/>
  <c r="T17" i="68"/>
  <c r="T16" i="68"/>
  <c r="T15" i="68"/>
  <c r="T14" i="68"/>
  <c r="T13" i="68"/>
  <c r="T12" i="68"/>
  <c r="T11" i="68"/>
  <c r="T10" i="68"/>
  <c r="T9" i="68"/>
  <c r="T8" i="68"/>
  <c r="A8" i="68"/>
  <c r="T7" i="68"/>
  <c r="A7" i="68"/>
  <c r="A102" i="68"/>
  <c r="T65" i="67"/>
  <c r="T64" i="67"/>
  <c r="T63" i="67"/>
  <c r="T62" i="67"/>
  <c r="T61" i="67"/>
  <c r="T60" i="67"/>
  <c r="T59" i="67"/>
  <c r="T58" i="67"/>
  <c r="T57" i="67"/>
  <c r="T56" i="67"/>
  <c r="T55" i="67"/>
  <c r="T52" i="67"/>
  <c r="T51" i="67"/>
  <c r="T49" i="67"/>
  <c r="T47" i="67"/>
  <c r="T46" i="67"/>
  <c r="T44" i="67"/>
  <c r="T43" i="67"/>
  <c r="T41" i="67"/>
  <c r="T40" i="67"/>
  <c r="T39" i="67"/>
  <c r="T37" i="67"/>
  <c r="T36" i="67"/>
  <c r="T35" i="67"/>
  <c r="T34" i="67"/>
  <c r="T32" i="67"/>
  <c r="T31" i="67"/>
  <c r="T30" i="67"/>
  <c r="T29" i="67"/>
  <c r="T28" i="67"/>
  <c r="T27" i="67"/>
  <c r="T26" i="67"/>
  <c r="T24" i="67"/>
  <c r="T23" i="67"/>
  <c r="T22" i="67"/>
  <c r="T21" i="67"/>
  <c r="T20" i="67"/>
  <c r="T19" i="67"/>
  <c r="T18" i="67"/>
  <c r="T17" i="67"/>
  <c r="T16" i="67"/>
  <c r="T14" i="67"/>
  <c r="T13" i="67"/>
  <c r="T11" i="67"/>
  <c r="T9" i="67"/>
  <c r="T8" i="67"/>
  <c r="T65" i="66"/>
  <c r="T64" i="66"/>
  <c r="T63" i="66"/>
  <c r="T62" i="66"/>
  <c r="T61" i="66"/>
  <c r="T60" i="66"/>
  <c r="T59" i="66"/>
  <c r="T58" i="66"/>
  <c r="T57" i="66"/>
  <c r="T56" i="66"/>
  <c r="T55" i="66"/>
  <c r="T54" i="66"/>
  <c r="T53" i="66"/>
  <c r="T52" i="66"/>
  <c r="T51" i="66"/>
  <c r="T50" i="66"/>
  <c r="T49" i="66"/>
  <c r="T48" i="66"/>
  <c r="T47" i="66"/>
  <c r="A7" i="66"/>
  <c r="A98" i="66" a="1"/>
  <c r="T35" i="66"/>
  <c r="T32" i="66"/>
  <c r="T8" i="66"/>
  <c r="T97" i="66"/>
  <c r="A97" i="66"/>
  <c r="T96" i="66"/>
  <c r="A96" i="66"/>
  <c r="T95" i="66"/>
  <c r="A95" i="66"/>
  <c r="T94" i="66"/>
  <c r="A94" i="66"/>
  <c r="T93" i="66"/>
  <c r="A93" i="66"/>
  <c r="T92" i="66"/>
  <c r="A92" i="66"/>
  <c r="T91" i="66"/>
  <c r="A91" i="66"/>
  <c r="T90" i="66"/>
  <c r="A90" i="66"/>
  <c r="T89" i="66"/>
  <c r="A89" i="66"/>
  <c r="T88" i="66"/>
  <c r="A88" i="66"/>
  <c r="T87" i="66"/>
  <c r="A87" i="66"/>
  <c r="T86" i="66"/>
  <c r="A86" i="66"/>
  <c r="T85" i="66"/>
  <c r="A85" i="66"/>
  <c r="T84" i="66"/>
  <c r="A84" i="66"/>
  <c r="T83" i="66"/>
  <c r="A83" i="66"/>
  <c r="T82" i="66"/>
  <c r="A82" i="66"/>
  <c r="T81" i="66"/>
  <c r="T80" i="66"/>
  <c r="T79" i="66"/>
  <c r="T78" i="66"/>
  <c r="T77" i="66"/>
  <c r="T76" i="66"/>
  <c r="T75" i="66"/>
  <c r="T74" i="66"/>
  <c r="T73" i="66"/>
  <c r="T72" i="66"/>
  <c r="T71" i="66"/>
  <c r="T70" i="66"/>
  <c r="T69" i="66"/>
  <c r="T68" i="66"/>
  <c r="T67" i="66"/>
  <c r="T66" i="66"/>
  <c r="T46" i="66"/>
  <c r="T45" i="66"/>
  <c r="T44" i="66"/>
  <c r="T43" i="66"/>
  <c r="T42" i="66"/>
  <c r="T41" i="66"/>
  <c r="T40" i="66"/>
  <c r="T39" i="66"/>
  <c r="T38" i="66"/>
  <c r="T37" i="66"/>
  <c r="T36" i="66"/>
  <c r="T34" i="66"/>
  <c r="T33" i="66"/>
  <c r="T31" i="66"/>
  <c r="T30" i="66"/>
  <c r="T29" i="66"/>
  <c r="T28" i="66"/>
  <c r="T27" i="66"/>
  <c r="T26" i="66"/>
  <c r="T25" i="66"/>
  <c r="T24" i="66"/>
  <c r="T23" i="66"/>
  <c r="T22" i="66"/>
  <c r="T21" i="66"/>
  <c r="T20" i="66"/>
  <c r="T19" i="66"/>
  <c r="T18" i="66"/>
  <c r="T17" i="66"/>
  <c r="T16" i="66"/>
  <c r="T15" i="66"/>
  <c r="T14" i="66"/>
  <c r="T13" i="66"/>
  <c r="T12" i="66"/>
  <c r="T11" i="66"/>
  <c r="T10" i="66"/>
  <c r="T9" i="66"/>
  <c r="T7" i="66"/>
  <c r="T99" i="65"/>
  <c r="A99" i="65"/>
  <c r="T98" i="65"/>
  <c r="A98" i="65"/>
  <c r="T97" i="65"/>
  <c r="A97" i="65"/>
  <c r="T96" i="65"/>
  <c r="A96" i="65"/>
  <c r="T95" i="65"/>
  <c r="A95" i="65"/>
  <c r="T94" i="65"/>
  <c r="A94" i="65"/>
  <c r="T93" i="65"/>
  <c r="A93" i="65"/>
  <c r="T92" i="65"/>
  <c r="A92" i="65"/>
  <c r="T91" i="65"/>
  <c r="A91" i="65"/>
  <c r="T90" i="65"/>
  <c r="A90" i="65"/>
  <c r="T89" i="65"/>
  <c r="A89" i="65"/>
  <c r="T88" i="65"/>
  <c r="A88" i="65"/>
  <c r="T87" i="65"/>
  <c r="A87" i="65"/>
  <c r="T86" i="65"/>
  <c r="A86" i="65"/>
  <c r="T85" i="65"/>
  <c r="A85" i="65"/>
  <c r="T84" i="65"/>
  <c r="A84" i="65"/>
  <c r="T83" i="65"/>
  <c r="A83" i="65"/>
  <c r="T82" i="65"/>
  <c r="A82" i="65"/>
  <c r="A100" i="65" s="1" a="1"/>
  <c r="T81" i="65"/>
  <c r="T80" i="65"/>
  <c r="T79" i="65"/>
  <c r="T78" i="65"/>
  <c r="T77" i="65"/>
  <c r="T76" i="65"/>
  <c r="T75" i="65"/>
  <c r="T74" i="65"/>
  <c r="T73" i="65"/>
  <c r="T72" i="65"/>
  <c r="T71" i="65"/>
  <c r="T70" i="65"/>
  <c r="T69" i="65"/>
  <c r="T68" i="65"/>
  <c r="T67" i="65"/>
  <c r="T66" i="65"/>
  <c r="T65" i="65"/>
  <c r="T64" i="65"/>
  <c r="T63" i="65"/>
  <c r="T62" i="65"/>
  <c r="T61" i="65"/>
  <c r="T60" i="65"/>
  <c r="T59" i="65"/>
  <c r="T58" i="65"/>
  <c r="T57" i="65"/>
  <c r="T56" i="65"/>
  <c r="T55" i="65"/>
  <c r="T54" i="65"/>
  <c r="T53" i="65"/>
  <c r="T52" i="65"/>
  <c r="T51" i="65"/>
  <c r="T50" i="65"/>
  <c r="T49" i="65"/>
  <c r="T47" i="65"/>
  <c r="T46" i="65"/>
  <c r="T45" i="65"/>
  <c r="T44" i="65"/>
  <c r="T43" i="65"/>
  <c r="T42" i="65"/>
  <c r="T41" i="65"/>
  <c r="T40" i="65"/>
  <c r="T39" i="65"/>
  <c r="T38" i="65"/>
  <c r="T37" i="65"/>
  <c r="T36" i="65"/>
  <c r="T35" i="65"/>
  <c r="T34" i="65"/>
  <c r="T33" i="65"/>
  <c r="T32" i="65"/>
  <c r="T31" i="65"/>
  <c r="T30" i="65"/>
  <c r="T29" i="65"/>
  <c r="T28" i="65"/>
  <c r="T27" i="65"/>
  <c r="T26" i="65"/>
  <c r="T25" i="65"/>
  <c r="T24" i="65"/>
  <c r="T23" i="65"/>
  <c r="T22" i="65"/>
  <c r="T21" i="65"/>
  <c r="T20" i="65"/>
  <c r="T19" i="65"/>
  <c r="T18" i="65"/>
  <c r="T17" i="65"/>
  <c r="T16" i="65"/>
  <c r="T15" i="65"/>
  <c r="T14" i="65"/>
  <c r="T13" i="65"/>
  <c r="T12" i="65"/>
  <c r="T11" i="65"/>
  <c r="T10" i="65"/>
  <c r="T9" i="65"/>
  <c r="T8" i="65"/>
  <c r="A8" i="65"/>
  <c r="T7" i="65"/>
  <c r="A7" i="65"/>
  <c r="A7" i="60"/>
  <c r="A8" i="60"/>
  <c r="A8" i="61"/>
  <c r="A7" i="61"/>
  <c r="A7" i="44"/>
  <c r="A8" i="58"/>
  <c r="A7" i="58"/>
  <c r="T53" i="58"/>
  <c r="T8" i="58"/>
  <c r="T9" i="58"/>
  <c r="T10" i="58"/>
  <c r="T11" i="58"/>
  <c r="T12" i="58"/>
  <c r="T13" i="58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8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7" i="58"/>
  <c r="T99" i="64"/>
  <c r="A99" i="64"/>
  <c r="T98" i="64"/>
  <c r="A98" i="64"/>
  <c r="T97" i="64"/>
  <c r="A97" i="64"/>
  <c r="T96" i="64"/>
  <c r="A96" i="64"/>
  <c r="T95" i="64"/>
  <c r="A95" i="64"/>
  <c r="T94" i="64"/>
  <c r="A94" i="64"/>
  <c r="T93" i="64"/>
  <c r="A93" i="64"/>
  <c r="T92" i="64"/>
  <c r="A92" i="64"/>
  <c r="T91" i="64"/>
  <c r="A91" i="64"/>
  <c r="T90" i="64"/>
  <c r="A90" i="64"/>
  <c r="T89" i="64"/>
  <c r="A89" i="64"/>
  <c r="T88" i="64"/>
  <c r="A88" i="64"/>
  <c r="T87" i="64"/>
  <c r="A87" i="64"/>
  <c r="T86" i="64"/>
  <c r="A86" i="64"/>
  <c r="T85" i="64"/>
  <c r="A85" i="64"/>
  <c r="T84" i="64"/>
  <c r="A84" i="64"/>
  <c r="T83" i="64"/>
  <c r="A83" i="64"/>
  <c r="T82" i="64"/>
  <c r="A82" i="64"/>
  <c r="T81" i="64"/>
  <c r="T80" i="64"/>
  <c r="T79" i="64"/>
  <c r="T78" i="64"/>
  <c r="T77" i="64"/>
  <c r="T76" i="64"/>
  <c r="T75" i="64"/>
  <c r="T74" i="64"/>
  <c r="T73" i="64"/>
  <c r="T72" i="64"/>
  <c r="T71" i="64"/>
  <c r="T70" i="64"/>
  <c r="T69" i="64"/>
  <c r="T68" i="64"/>
  <c r="T67" i="64"/>
  <c r="T66" i="64"/>
  <c r="T65" i="64"/>
  <c r="T64" i="64"/>
  <c r="T63" i="64"/>
  <c r="T62" i="64"/>
  <c r="T61" i="64"/>
  <c r="T60" i="64"/>
  <c r="T59" i="64"/>
  <c r="T58" i="64"/>
  <c r="T57" i="64"/>
  <c r="T56" i="64"/>
  <c r="T55" i="64"/>
  <c r="T54" i="64"/>
  <c r="T53" i="64"/>
  <c r="T52" i="64"/>
  <c r="T51" i="64"/>
  <c r="T50" i="64"/>
  <c r="T49" i="64"/>
  <c r="T48" i="64"/>
  <c r="T47" i="64"/>
  <c r="T45" i="64"/>
  <c r="T44" i="64"/>
  <c r="T43" i="64"/>
  <c r="T42" i="64"/>
  <c r="T40" i="64"/>
  <c r="T39" i="64"/>
  <c r="T38" i="64"/>
  <c r="T37" i="64"/>
  <c r="T35" i="64"/>
  <c r="T33" i="64"/>
  <c r="T32" i="64"/>
  <c r="T31" i="64"/>
  <c r="T30" i="64"/>
  <c r="T29" i="64"/>
  <c r="T28" i="64"/>
  <c r="T27" i="64"/>
  <c r="T26" i="64"/>
  <c r="T25" i="64"/>
  <c r="T24" i="64"/>
  <c r="T23" i="64"/>
  <c r="T22" i="64"/>
  <c r="T21" i="64"/>
  <c r="T20" i="64"/>
  <c r="T19" i="64"/>
  <c r="T18" i="64"/>
  <c r="T17" i="64"/>
  <c r="T16" i="64"/>
  <c r="T14" i="64"/>
  <c r="T13" i="64"/>
  <c r="T12" i="64"/>
  <c r="T11" i="64"/>
  <c r="T9" i="64"/>
  <c r="T8" i="64"/>
  <c r="A8" i="64"/>
  <c r="T7" i="64"/>
  <c r="A7" i="64"/>
  <c r="T26" i="57"/>
  <c r="T8" i="57"/>
  <c r="T9" i="57"/>
  <c r="T10" i="57"/>
  <c r="T11" i="57"/>
  <c r="T12" i="57"/>
  <c r="T13" i="57"/>
  <c r="T14" i="57"/>
  <c r="T15" i="57"/>
  <c r="T16" i="57"/>
  <c r="T17" i="57"/>
  <c r="T18" i="57"/>
  <c r="T19" i="57"/>
  <c r="T20" i="57"/>
  <c r="T21" i="57"/>
  <c r="T22" i="57"/>
  <c r="T23" i="57"/>
  <c r="T24" i="57"/>
  <c r="T25" i="57"/>
  <c r="T27" i="57"/>
  <c r="T28" i="57"/>
  <c r="T29" i="57"/>
  <c r="T30" i="57"/>
  <c r="T31" i="57"/>
  <c r="T32" i="57"/>
  <c r="T33" i="57"/>
  <c r="T34" i="57"/>
  <c r="T35" i="57"/>
  <c r="T36" i="57"/>
  <c r="T37" i="57"/>
  <c r="T7" i="57"/>
  <c r="A97" i="57"/>
  <c r="A94" i="57"/>
  <c r="A93" i="57"/>
  <c r="A92" i="57"/>
  <c r="A91" i="57"/>
  <c r="A90" i="57"/>
  <c r="A89" i="57"/>
  <c r="A88" i="57"/>
  <c r="A87" i="57"/>
  <c r="A86" i="57"/>
  <c r="A85" i="57"/>
  <c r="A84" i="57"/>
  <c r="A83" i="57"/>
  <c r="A82" i="57"/>
  <c r="A8" i="57"/>
  <c r="A7" i="57"/>
  <c r="A97" i="56"/>
  <c r="A94" i="56"/>
  <c r="A93" i="56"/>
  <c r="A92" i="56"/>
  <c r="A91" i="56"/>
  <c r="A90" i="56"/>
  <c r="A89" i="56"/>
  <c r="A88" i="56"/>
  <c r="A87" i="56"/>
  <c r="A86" i="56"/>
  <c r="A85" i="56"/>
  <c r="A84" i="56"/>
  <c r="A83" i="56"/>
  <c r="A82" i="56"/>
  <c r="A7" i="56"/>
  <c r="A8" i="56"/>
  <c r="T10" i="44"/>
  <c r="T9" i="44"/>
  <c r="T7" i="44"/>
  <c r="T99" i="44"/>
  <c r="A99" i="44"/>
  <c r="T98" i="44"/>
  <c r="A98" i="44"/>
  <c r="T97" i="44"/>
  <c r="A97" i="44"/>
  <c r="T96" i="44"/>
  <c r="A96" i="44"/>
  <c r="T95" i="44"/>
  <c r="A95" i="44"/>
  <c r="T94" i="44"/>
  <c r="A94" i="44"/>
  <c r="T93" i="44"/>
  <c r="A93" i="44"/>
  <c r="T92" i="44"/>
  <c r="A92" i="44"/>
  <c r="T91" i="44"/>
  <c r="A91" i="44"/>
  <c r="T90" i="44"/>
  <c r="A90" i="44"/>
  <c r="T89" i="44"/>
  <c r="A89" i="44"/>
  <c r="T88" i="44"/>
  <c r="A88" i="44"/>
  <c r="T87" i="44"/>
  <c r="A87" i="44"/>
  <c r="T86" i="44"/>
  <c r="A86" i="44"/>
  <c r="T85" i="44"/>
  <c r="A85" i="44"/>
  <c r="T84" i="44"/>
  <c r="A84" i="44"/>
  <c r="T83" i="44"/>
  <c r="A83" i="44"/>
  <c r="T82" i="44"/>
  <c r="A82" i="44"/>
  <c r="T81" i="44"/>
  <c r="T80" i="44"/>
  <c r="T79" i="44"/>
  <c r="T78" i="44"/>
  <c r="T77" i="44"/>
  <c r="T76" i="44"/>
  <c r="T75" i="44"/>
  <c r="T74" i="44"/>
  <c r="T73" i="44"/>
  <c r="T72" i="44"/>
  <c r="T71" i="44"/>
  <c r="T70" i="44"/>
  <c r="T69" i="44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T17" i="44"/>
  <c r="T16" i="44"/>
  <c r="T15" i="44"/>
  <c r="T14" i="44"/>
  <c r="T13" i="44"/>
  <c r="T12" i="44"/>
  <c r="T11" i="44"/>
  <c r="T8" i="44"/>
  <c r="A8" i="44"/>
  <c r="A100" i="44" l="1" a="1"/>
  <c r="A100" i="44" s="1"/>
  <c r="A100" i="74" a="1"/>
  <c r="A100" i="74" s="1"/>
  <c r="A98" i="66"/>
  <c r="A98" i="69" a="1"/>
  <c r="A98" i="69" s="1"/>
  <c r="A100" i="64" a="1"/>
  <c r="A100" i="64" s="1"/>
  <c r="A100" i="65"/>
  <c r="A100" i="62" a="1"/>
  <c r="A100" i="62" s="1"/>
  <c r="T24" i="46" l="1"/>
  <c r="W23" i="47"/>
  <c r="W18" i="46"/>
  <c r="W52" i="46"/>
  <c r="W29" i="45"/>
  <c r="W9" i="46"/>
  <c r="W43" i="46"/>
  <c r="W26" i="45"/>
  <c r="W44" i="50"/>
  <c r="W46" i="51"/>
  <c r="W9" i="54"/>
  <c r="W13" i="53"/>
  <c r="W9" i="49"/>
  <c r="W19" i="49"/>
  <c r="W24" i="49"/>
  <c r="W7" i="53"/>
  <c r="W14" i="50"/>
  <c r="W41" i="50"/>
  <c r="W38" i="50"/>
  <c r="W23" i="51"/>
  <c r="W38" i="51"/>
  <c r="W55" i="51"/>
  <c r="W16" i="48"/>
  <c r="W24" i="48"/>
  <c r="W13" i="45"/>
  <c r="W28" i="47"/>
  <c r="W17" i="47"/>
  <c r="W10" i="46"/>
  <c r="W38" i="47"/>
  <c r="W37" i="46"/>
  <c r="W20" i="46"/>
  <c r="W54" i="46"/>
  <c r="W45" i="46"/>
  <c r="W28" i="45"/>
  <c r="W30" i="47"/>
  <c r="W53" i="46"/>
  <c r="W21" i="37"/>
  <c r="A102" i="62"/>
  <c r="A102" i="65"/>
  <c r="A100" i="66"/>
  <c r="W14" i="52" s="1"/>
  <c r="A102" i="64"/>
  <c r="T6" i="54" s="1"/>
  <c r="A100" i="69"/>
  <c r="A102" i="74"/>
  <c r="AB10" i="54" s="1"/>
  <c r="A102" i="44"/>
  <c r="T10" i="46" l="1"/>
  <c r="T19" i="46"/>
  <c r="T9" i="37"/>
  <c r="T57" i="46"/>
  <c r="T41" i="46"/>
  <c r="T15" i="46"/>
  <c r="T40" i="50"/>
  <c r="T24" i="50"/>
  <c r="T29" i="46"/>
  <c r="T58" i="51"/>
  <c r="T42" i="51"/>
  <c r="T26" i="51"/>
  <c r="T25" i="49"/>
  <c r="T35" i="47"/>
  <c r="T19" i="47"/>
  <c r="T16" i="48"/>
  <c r="T13" i="50"/>
  <c r="T15" i="52"/>
  <c r="T6" i="55"/>
  <c r="T14" i="45"/>
  <c r="T11" i="45"/>
  <c r="T13" i="45"/>
  <c r="T6" i="45"/>
  <c r="T48" i="46"/>
  <c r="T8" i="50"/>
  <c r="T43" i="50"/>
  <c r="T27" i="50"/>
  <c r="T28" i="46"/>
  <c r="T57" i="51"/>
  <c r="T41" i="51"/>
  <c r="T25" i="51"/>
  <c r="T24" i="49"/>
  <c r="T34" i="47"/>
  <c r="T18" i="47"/>
  <c r="T11" i="48"/>
  <c r="T22" i="52"/>
  <c r="T16" i="53"/>
  <c r="T20" i="46"/>
  <c r="T39" i="47"/>
  <c r="T15" i="37"/>
  <c r="T63" i="46"/>
  <c r="T47" i="46"/>
  <c r="T11" i="49"/>
  <c r="T38" i="50"/>
  <c r="T22" i="50"/>
  <c r="T27" i="46"/>
  <c r="T56" i="51"/>
  <c r="T40" i="51"/>
  <c r="T10" i="51"/>
  <c r="T23" i="49"/>
  <c r="T29" i="47"/>
  <c r="T26" i="48"/>
  <c r="T21" i="52"/>
  <c r="T15" i="53"/>
  <c r="T18" i="46"/>
  <c r="T38" i="47"/>
  <c r="T16" i="45"/>
  <c r="T8" i="45"/>
  <c r="T50" i="46"/>
  <c r="T15" i="47"/>
  <c r="T49" i="50"/>
  <c r="T33" i="50"/>
  <c r="T10" i="49"/>
  <c r="T6" i="48"/>
  <c r="T51" i="51"/>
  <c r="T35" i="51"/>
  <c r="T34" i="49"/>
  <c r="T8" i="55"/>
  <c r="T20" i="47"/>
  <c r="T17" i="48"/>
  <c r="T9" i="50"/>
  <c r="T12" i="52"/>
  <c r="T41" i="47"/>
  <c r="T19" i="37"/>
  <c r="T29" i="45"/>
  <c r="T53" i="46"/>
  <c r="T37" i="46"/>
  <c r="T15" i="51"/>
  <c r="T36" i="50"/>
  <c r="T20" i="50"/>
  <c r="T11" i="47"/>
  <c r="T54" i="51"/>
  <c r="T38" i="51"/>
  <c r="T15" i="50"/>
  <c r="T21" i="49"/>
  <c r="T31" i="47"/>
  <c r="T7" i="47"/>
  <c r="T12" i="48"/>
  <c r="T6" i="50"/>
  <c r="T11" i="52"/>
  <c r="T21" i="46"/>
  <c r="T9" i="46"/>
  <c r="T16" i="46"/>
  <c r="T7" i="37"/>
  <c r="T60" i="46"/>
  <c r="T44" i="46"/>
  <c r="T13" i="49"/>
  <c r="T39" i="50"/>
  <c r="T23" i="50"/>
  <c r="T10" i="47"/>
  <c r="T53" i="51"/>
  <c r="T37" i="51"/>
  <c r="T14" i="50"/>
  <c r="T20" i="49"/>
  <c r="T30" i="47"/>
  <c r="T23" i="48"/>
  <c r="T23" i="51"/>
  <c r="T18" i="52"/>
  <c r="T11" i="53"/>
  <c r="T22" i="37"/>
  <c r="T7" i="48"/>
  <c r="T17" i="45"/>
  <c r="T59" i="46"/>
  <c r="T43" i="46"/>
  <c r="T14" i="47"/>
  <c r="T34" i="50"/>
  <c r="T17" i="50"/>
  <c r="T9" i="47"/>
  <c r="T52" i="51"/>
  <c r="T36" i="51"/>
  <c r="T35" i="49"/>
  <c r="T19" i="49"/>
  <c r="T25" i="47"/>
  <c r="T22" i="48"/>
  <c r="T22" i="51"/>
  <c r="T17" i="52"/>
  <c r="T10" i="53"/>
  <c r="T20" i="37"/>
  <c r="T8" i="53"/>
  <c r="T26" i="46"/>
  <c r="T62" i="46"/>
  <c r="T46" i="46"/>
  <c r="T15" i="49"/>
  <c r="T45" i="50"/>
  <c r="T29" i="50"/>
  <c r="T34" i="46"/>
  <c r="T63" i="51"/>
  <c r="T47" i="51"/>
  <c r="T31" i="51"/>
  <c r="T30" i="49"/>
  <c r="T32" i="47"/>
  <c r="T8" i="47"/>
  <c r="T13" i="48"/>
  <c r="T24" i="52"/>
  <c r="T6" i="52"/>
  <c r="T14" i="51"/>
  <c r="T18" i="37"/>
  <c r="T37" i="47"/>
  <c r="T10" i="37"/>
  <c r="T25" i="45"/>
  <c r="T49" i="46"/>
  <c r="T16" i="51"/>
  <c r="T48" i="50"/>
  <c r="T32" i="50"/>
  <c r="T7" i="52"/>
  <c r="T66" i="51"/>
  <c r="T50" i="51"/>
  <c r="T34" i="51"/>
  <c r="T33" i="49"/>
  <c r="T9" i="49"/>
  <c r="T27" i="47"/>
  <c r="T24" i="48"/>
  <c r="T24" i="51"/>
  <c r="T23" i="52"/>
  <c r="T17" i="53"/>
  <c r="T22" i="46"/>
  <c r="T40" i="47"/>
  <c r="T17" i="37"/>
  <c r="T28" i="45"/>
  <c r="T56" i="46"/>
  <c r="T40" i="46"/>
  <c r="T9" i="51"/>
  <c r="T35" i="50"/>
  <c r="T19" i="50"/>
  <c r="T65" i="51"/>
  <c r="T49" i="51"/>
  <c r="T33" i="51"/>
  <c r="T32" i="49"/>
  <c r="T8" i="49"/>
  <c r="T26" i="47"/>
  <c r="T19" i="48"/>
  <c r="T19" i="51"/>
  <c r="T14" i="52"/>
  <c r="T13" i="51"/>
  <c r="T14" i="37"/>
  <c r="T25" i="46"/>
  <c r="T27" i="45"/>
  <c r="T55" i="46"/>
  <c r="T39" i="46"/>
  <c r="T46" i="50"/>
  <c r="T30" i="50"/>
  <c r="T9" i="55"/>
  <c r="T64" i="51"/>
  <c r="T48" i="51"/>
  <c r="T32" i="51"/>
  <c r="T31" i="49"/>
  <c r="T8" i="54"/>
  <c r="T21" i="47"/>
  <c r="T18" i="48"/>
  <c r="T18" i="51"/>
  <c r="T13" i="52"/>
  <c r="T11" i="46"/>
  <c r="T11" i="37"/>
  <c r="T23" i="46"/>
  <c r="T30" i="45"/>
  <c r="T58" i="46"/>
  <c r="T42" i="46"/>
  <c r="T10" i="55"/>
  <c r="T41" i="50"/>
  <c r="T25" i="50"/>
  <c r="T30" i="46"/>
  <c r="T59" i="51"/>
  <c r="T43" i="51"/>
  <c r="T27" i="51"/>
  <c r="T26" i="49"/>
  <c r="T28" i="47"/>
  <c r="T25" i="48"/>
  <c r="T21" i="51"/>
  <c r="T20" i="52"/>
  <c r="T14" i="53"/>
  <c r="T8" i="37"/>
  <c r="T22" i="45"/>
  <c r="T15" i="45"/>
  <c r="T61" i="46"/>
  <c r="T45" i="46"/>
  <c r="T14" i="49"/>
  <c r="T44" i="50"/>
  <c r="T28" i="50"/>
  <c r="T33" i="46"/>
  <c r="T62" i="51"/>
  <c r="T46" i="51"/>
  <c r="T30" i="51"/>
  <c r="T29" i="49"/>
  <c r="T10" i="54"/>
  <c r="T23" i="47"/>
  <c r="T20" i="48"/>
  <c r="T20" i="51"/>
  <c r="T19" i="52"/>
  <c r="T13" i="53"/>
  <c r="T16" i="37"/>
  <c r="T36" i="47"/>
  <c r="T21" i="45"/>
  <c r="T24" i="45"/>
  <c r="T52" i="46"/>
  <c r="T36" i="46"/>
  <c r="T47" i="50"/>
  <c r="T31" i="50"/>
  <c r="T32" i="46"/>
  <c r="T61" i="51"/>
  <c r="T45" i="51"/>
  <c r="T29" i="51"/>
  <c r="T28" i="49"/>
  <c r="T9" i="54"/>
  <c r="T22" i="47"/>
  <c r="T15" i="48"/>
  <c r="T16" i="49"/>
  <c r="T10" i="52"/>
  <c r="T23" i="45"/>
  <c r="T10" i="45"/>
  <c r="T6" i="51"/>
  <c r="T19" i="45"/>
  <c r="T51" i="46"/>
  <c r="T7" i="50"/>
  <c r="T42" i="50"/>
  <c r="T26" i="50"/>
  <c r="T31" i="46"/>
  <c r="T60" i="51"/>
  <c r="T44" i="51"/>
  <c r="T28" i="51"/>
  <c r="T27" i="49"/>
  <c r="T33" i="47"/>
  <c r="T17" i="47"/>
  <c r="T14" i="48"/>
  <c r="T10" i="50"/>
  <c r="T9" i="52"/>
  <c r="T18" i="45"/>
  <c r="T6" i="46"/>
  <c r="T21" i="37"/>
  <c r="T26" i="45"/>
  <c r="T54" i="46"/>
  <c r="T38" i="46"/>
  <c r="T13" i="47"/>
  <c r="T37" i="50"/>
  <c r="T21" i="50"/>
  <c r="T13" i="46"/>
  <c r="T55" i="51"/>
  <c r="T39" i="51"/>
  <c r="T16" i="50"/>
  <c r="T22" i="49"/>
  <c r="T24" i="47"/>
  <c r="T21" i="48"/>
  <c r="T7" i="51"/>
  <c r="T16" i="52"/>
  <c r="W21" i="46"/>
  <c r="W14" i="37"/>
  <c r="W6" i="37"/>
  <c r="W21" i="45"/>
  <c r="W46" i="46"/>
  <c r="W29" i="46"/>
  <c r="W37" i="47"/>
  <c r="W19" i="48"/>
  <c r="W47" i="51"/>
  <c r="W23" i="52"/>
  <c r="W6" i="49"/>
  <c r="W27" i="49"/>
  <c r="W12" i="52"/>
  <c r="W20" i="47"/>
  <c r="W32" i="50"/>
  <c r="W25" i="50"/>
  <c r="W59" i="46"/>
  <c r="W27" i="46"/>
  <c r="W20" i="37"/>
  <c r="W10" i="45"/>
  <c r="W36" i="46"/>
  <c r="W35" i="47"/>
  <c r="W22" i="48"/>
  <c r="W26" i="47"/>
  <c r="W9" i="48"/>
  <c r="W36" i="51"/>
  <c r="W46" i="50"/>
  <c r="W29" i="51"/>
  <c r="W36" i="50"/>
  <c r="W28" i="49"/>
  <c r="W23" i="50"/>
  <c r="W34" i="49"/>
  <c r="W16" i="49"/>
  <c r="W10" i="53"/>
  <c r="W63" i="51"/>
  <c r="W14" i="51"/>
  <c r="W13" i="37"/>
  <c r="W49" i="46"/>
  <c r="W16" i="46"/>
  <c r="W15" i="37"/>
  <c r="W58" i="46"/>
  <c r="W24" i="46"/>
  <c r="W29" i="47"/>
  <c r="W12" i="48"/>
  <c r="W13" i="47"/>
  <c r="W59" i="51"/>
  <c r="W26" i="51"/>
  <c r="W51" i="51"/>
  <c r="W19" i="51"/>
  <c r="W20" i="50"/>
  <c r="W16" i="53"/>
  <c r="W9" i="50"/>
  <c r="W19" i="52"/>
  <c r="W24" i="52"/>
  <c r="W9" i="55"/>
  <c r="W62" i="46"/>
  <c r="W31" i="46"/>
  <c r="W32" i="47"/>
  <c r="W16" i="45"/>
  <c r="W40" i="46"/>
  <c r="W39" i="47"/>
  <c r="W26" i="48"/>
  <c r="W54" i="51"/>
  <c r="W13" i="48"/>
  <c r="W40" i="51"/>
  <c r="W47" i="50"/>
  <c r="W33" i="51"/>
  <c r="W42" i="50"/>
  <c r="W33" i="49"/>
  <c r="W27" i="50"/>
  <c r="W21" i="49"/>
  <c r="W15" i="53"/>
  <c r="AB18" i="45"/>
  <c r="AB41" i="47"/>
  <c r="AB41" i="46"/>
  <c r="AB16" i="48"/>
  <c r="AB48" i="50"/>
  <c r="AB10" i="50"/>
  <c r="AB6" i="37"/>
  <c r="AB22" i="46"/>
  <c r="AB55" i="46"/>
  <c r="AB21" i="47"/>
  <c r="AB31" i="51"/>
  <c r="AB36" i="50"/>
  <c r="AB11" i="37"/>
  <c r="AB34" i="46"/>
  <c r="AB8" i="45"/>
  <c r="AB31" i="47"/>
  <c r="AB39" i="50"/>
  <c r="AB11" i="50"/>
  <c r="AB18" i="49"/>
  <c r="AB63" i="46"/>
  <c r="AB21" i="37"/>
  <c r="AB31" i="46"/>
  <c r="AB53" i="51"/>
  <c r="AB36" i="51"/>
  <c r="AB14" i="49"/>
  <c r="AB19" i="37"/>
  <c r="AB28" i="46"/>
  <c r="AB61" i="46"/>
  <c r="AB21" i="46"/>
  <c r="AB19" i="47"/>
  <c r="AB64" i="51"/>
  <c r="AB13" i="47"/>
  <c r="AB59" i="51"/>
  <c r="AB29" i="51"/>
  <c r="AB50" i="51"/>
  <c r="AB15" i="51"/>
  <c r="AB19" i="50"/>
  <c r="AB34" i="50"/>
  <c r="AB29" i="49"/>
  <c r="AB12" i="52"/>
  <c r="AB24" i="49"/>
  <c r="AB6" i="52"/>
  <c r="AB29" i="45"/>
  <c r="AB20" i="46"/>
  <c r="AB53" i="46"/>
  <c r="AB14" i="45"/>
  <c r="AB44" i="46"/>
  <c r="AB8" i="46"/>
  <c r="AB22" i="45"/>
  <c r="AB43" i="46"/>
  <c r="AB40" i="47"/>
  <c r="AB7" i="47"/>
  <c r="AB54" i="51"/>
  <c r="AB21" i="48"/>
  <c r="AB51" i="51"/>
  <c r="AB19" i="51"/>
  <c r="AB40" i="51"/>
  <c r="AB47" i="50"/>
  <c r="AB7" i="50"/>
  <c r="AB24" i="50"/>
  <c r="AB19" i="49"/>
  <c r="AB13" i="53"/>
  <c r="AB13" i="49"/>
  <c r="AB7" i="53"/>
  <c r="AB18" i="48"/>
  <c r="AB26" i="47"/>
  <c r="AB11" i="48"/>
  <c r="AB41" i="51"/>
  <c r="AB8" i="51"/>
  <c r="AB30" i="51"/>
  <c r="AB31" i="50"/>
  <c r="AB46" i="50"/>
  <c r="AB13" i="50"/>
  <c r="AB24" i="52"/>
  <c r="AB9" i="55"/>
  <c r="AB19" i="52"/>
  <c r="W11" i="48"/>
  <c r="W31" i="51"/>
  <c r="W17" i="37"/>
  <c r="W51" i="46"/>
  <c r="W19" i="46"/>
  <c r="W19" i="37"/>
  <c r="W60" i="46"/>
  <c r="W28" i="46"/>
  <c r="W31" i="47"/>
  <c r="W14" i="48"/>
  <c r="W18" i="47"/>
  <c r="W61" i="51"/>
  <c r="W28" i="51"/>
  <c r="W21" i="51"/>
  <c r="W22" i="50"/>
  <c r="W15" i="52"/>
  <c r="W11" i="50"/>
  <c r="W8" i="49"/>
  <c r="W7" i="49"/>
  <c r="W6" i="54"/>
  <c r="W30" i="51"/>
  <c r="W24" i="50"/>
  <c r="W24" i="45"/>
  <c r="W41" i="46"/>
  <c r="W7" i="46"/>
  <c r="W27" i="45"/>
  <c r="W50" i="46"/>
  <c r="W6" i="46"/>
  <c r="W21" i="47"/>
  <c r="W64" i="51"/>
  <c r="W23" i="48"/>
  <c r="W50" i="51"/>
  <c r="W15" i="51"/>
  <c r="W43" i="51"/>
  <c r="W8" i="51"/>
  <c r="W26" i="49"/>
  <c r="W37" i="50"/>
  <c r="W22" i="49"/>
  <c r="W10" i="55"/>
  <c r="W16" i="52"/>
  <c r="W18" i="37"/>
  <c r="W55" i="46"/>
  <c r="W23" i="46"/>
  <c r="W11" i="37"/>
  <c r="W63" i="46"/>
  <c r="W32" i="46"/>
  <c r="W22" i="37"/>
  <c r="W18" i="48"/>
  <c r="W22" i="47"/>
  <c r="W65" i="51"/>
  <c r="W32" i="51"/>
  <c r="W40" i="50"/>
  <c r="W25" i="51"/>
  <c r="W26" i="50"/>
  <c r="W18" i="49"/>
  <c r="W19" i="50"/>
  <c r="W30" i="49"/>
  <c r="W11" i="49"/>
  <c r="W6" i="53"/>
  <c r="AB58" i="46"/>
  <c r="AB14" i="37"/>
  <c r="AB25" i="46"/>
  <c r="AB24" i="47"/>
  <c r="AB28" i="51"/>
  <c r="AB22" i="52"/>
  <c r="AB16" i="45"/>
  <c r="AB39" i="47"/>
  <c r="AB39" i="46"/>
  <c r="AB66" i="51"/>
  <c r="AB37" i="50"/>
  <c r="AB14" i="52"/>
  <c r="AB25" i="45"/>
  <c r="AB6" i="46"/>
  <c r="AB49" i="46"/>
  <c r="AB11" i="47"/>
  <c r="AB23" i="51"/>
  <c r="AB28" i="50"/>
  <c r="AB11" i="53"/>
  <c r="AB48" i="46"/>
  <c r="AB26" i="45"/>
  <c r="AB13" i="46"/>
  <c r="AB17" i="48"/>
  <c r="AB31" i="49"/>
  <c r="AB6" i="53"/>
  <c r="AB10" i="46"/>
  <c r="AB45" i="46"/>
  <c r="AB7" i="46"/>
  <c r="AB9" i="47"/>
  <c r="AB56" i="51"/>
  <c r="AB23" i="48"/>
  <c r="AB21" i="51"/>
  <c r="AB42" i="51"/>
  <c r="AB49" i="50"/>
  <c r="AB9" i="50"/>
  <c r="AB26" i="50"/>
  <c r="AB21" i="49"/>
  <c r="AB15" i="53"/>
  <c r="AB15" i="49"/>
  <c r="AB13" i="45"/>
  <c r="AB37" i="47"/>
  <c r="AB16" i="37"/>
  <c r="AB10" i="45"/>
  <c r="AB36" i="46"/>
  <c r="AB35" i="47"/>
  <c r="AB15" i="45"/>
  <c r="AB35" i="46"/>
  <c r="AB32" i="47"/>
  <c r="AB20" i="48"/>
  <c r="AB28" i="47"/>
  <c r="AB13" i="48"/>
  <c r="AB43" i="51"/>
  <c r="AB11" i="51"/>
  <c r="AB32" i="51"/>
  <c r="AB33" i="50"/>
  <c r="AB30" i="49"/>
  <c r="AB15" i="50"/>
  <c r="AB7" i="49"/>
  <c r="AB6" i="54"/>
  <c r="AB21" i="52"/>
  <c r="AB8" i="55"/>
  <c r="AB7" i="48"/>
  <c r="AB18" i="47"/>
  <c r="AB63" i="51"/>
  <c r="AB33" i="51"/>
  <c r="AB41" i="50"/>
  <c r="AB20" i="51"/>
  <c r="AB23" i="50"/>
  <c r="AB38" i="50"/>
  <c r="AC9" i="55"/>
  <c r="AB16" i="52"/>
  <c r="AB28" i="49"/>
  <c r="AB11" i="52"/>
  <c r="W66" i="51"/>
  <c r="W25" i="48"/>
  <c r="W52" i="51"/>
  <c r="W18" i="51"/>
  <c r="W45" i="51"/>
  <c r="W11" i="51"/>
  <c r="W10" i="50"/>
  <c r="W39" i="50"/>
  <c r="W29" i="49"/>
  <c r="W8" i="54"/>
  <c r="W18" i="52"/>
  <c r="W60" i="51"/>
  <c r="W30" i="50"/>
  <c r="W31" i="49"/>
  <c r="W15" i="45"/>
  <c r="W33" i="46"/>
  <c r="W34" i="47"/>
  <c r="W18" i="45"/>
  <c r="W42" i="46"/>
  <c r="W41" i="47"/>
  <c r="W7" i="47"/>
  <c r="W56" i="51"/>
  <c r="W15" i="48"/>
  <c r="W42" i="51"/>
  <c r="W49" i="50"/>
  <c r="W35" i="51"/>
  <c r="W34" i="50"/>
  <c r="W14" i="53"/>
  <c r="W29" i="50"/>
  <c r="W9" i="52"/>
  <c r="W23" i="49"/>
  <c r="W17" i="53"/>
  <c r="W30" i="45"/>
  <c r="W47" i="46"/>
  <c r="W15" i="46"/>
  <c r="W10" i="37"/>
  <c r="W56" i="46"/>
  <c r="W22" i="46"/>
  <c r="W27" i="47"/>
  <c r="W10" i="47"/>
  <c r="W57" i="51"/>
  <c r="W22" i="51"/>
  <c r="W49" i="51"/>
  <c r="W10" i="51"/>
  <c r="W17" i="50"/>
  <c r="W10" i="54"/>
  <c r="W7" i="50"/>
  <c r="W11" i="52"/>
  <c r="W22" i="52"/>
  <c r="W6" i="55"/>
  <c r="AB42" i="46"/>
  <c r="AB21" i="45"/>
  <c r="AB38" i="47"/>
  <c r="AB9" i="48"/>
  <c r="AB29" i="50"/>
  <c r="AB17" i="52"/>
  <c r="AB56" i="46"/>
  <c r="AB9" i="37"/>
  <c r="AB23" i="46"/>
  <c r="AB15" i="47"/>
  <c r="AB18" i="51"/>
  <c r="AB26" i="49"/>
  <c r="AB7" i="45"/>
  <c r="AB33" i="47"/>
  <c r="AB33" i="46"/>
  <c r="AB58" i="51"/>
  <c r="AB44" i="51"/>
  <c r="AB23" i="49"/>
  <c r="AB7" i="37"/>
  <c r="AB32" i="46"/>
  <c r="AB62" i="46"/>
  <c r="AB29" i="47"/>
  <c r="AB47" i="51"/>
  <c r="AB34" i="49"/>
  <c r="AB6" i="49"/>
  <c r="AB22" i="37"/>
  <c r="AB37" i="46"/>
  <c r="AB34" i="47"/>
  <c r="AB22" i="48"/>
  <c r="AB30" i="47"/>
  <c r="AB15" i="48"/>
  <c r="AB45" i="51"/>
  <c r="AB14" i="51"/>
  <c r="AB34" i="51"/>
  <c r="AB35" i="50"/>
  <c r="AB32" i="49"/>
  <c r="AB17" i="50"/>
  <c r="AB9" i="49"/>
  <c r="AB9" i="54"/>
  <c r="AB23" i="52"/>
  <c r="AB10" i="55"/>
  <c r="AB54" i="46"/>
  <c r="AB13" i="37"/>
  <c r="AB15" i="37"/>
  <c r="AB60" i="46"/>
  <c r="AB26" i="46"/>
  <c r="AB18" i="37"/>
  <c r="AB59" i="46"/>
  <c r="AB27" i="46"/>
  <c r="AB25" i="47"/>
  <c r="AB12" i="48"/>
  <c r="AB20" i="47"/>
  <c r="AB65" i="51"/>
  <c r="AB35" i="51"/>
  <c r="AB43" i="50"/>
  <c r="AB24" i="51"/>
  <c r="AB25" i="50"/>
  <c r="AB40" i="50"/>
  <c r="AB6" i="50"/>
  <c r="AB18" i="52"/>
  <c r="AC8" i="55"/>
  <c r="AB13" i="52"/>
  <c r="AB14" i="47"/>
  <c r="AB60" i="51"/>
  <c r="AB6" i="47"/>
  <c r="AB55" i="51"/>
  <c r="AB25" i="51"/>
  <c r="AB46" i="51"/>
  <c r="AB6" i="51"/>
  <c r="AB14" i="50"/>
  <c r="AB30" i="50"/>
  <c r="AB25" i="49"/>
  <c r="AB7" i="52"/>
  <c r="AB20" i="49"/>
  <c r="AB14" i="53"/>
  <c r="W30" i="46"/>
  <c r="W13" i="46"/>
  <c r="W25" i="47"/>
  <c r="W61" i="46"/>
  <c r="W38" i="46"/>
  <c r="W53" i="51"/>
  <c r="W6" i="51"/>
  <c r="W15" i="50"/>
  <c r="W35" i="49"/>
  <c r="W11" i="53"/>
  <c r="W20" i="52"/>
  <c r="W7" i="48"/>
  <c r="W20" i="51"/>
  <c r="W21" i="52"/>
  <c r="W17" i="45"/>
  <c r="W35" i="46"/>
  <c r="W36" i="47"/>
  <c r="W14" i="45"/>
  <c r="W44" i="46"/>
  <c r="W8" i="46"/>
  <c r="W9" i="47"/>
  <c r="W58" i="51"/>
  <c r="W17" i="48"/>
  <c r="W44" i="51"/>
  <c r="W9" i="51"/>
  <c r="W37" i="51"/>
  <c r="W43" i="50"/>
  <c r="W13" i="52"/>
  <c r="W31" i="50"/>
  <c r="W17" i="52"/>
  <c r="W25" i="49"/>
  <c r="W10" i="52"/>
  <c r="W6" i="47"/>
  <c r="W39" i="51"/>
  <c r="W33" i="50"/>
  <c r="W57" i="46"/>
  <c r="W25" i="46"/>
  <c r="W16" i="37"/>
  <c r="W7" i="45"/>
  <c r="W34" i="46"/>
  <c r="W33" i="47"/>
  <c r="W20" i="48"/>
  <c r="W24" i="47"/>
  <c r="W6" i="48"/>
  <c r="W34" i="51"/>
  <c r="W45" i="50"/>
  <c r="W27" i="51"/>
  <c r="W28" i="50"/>
  <c r="W20" i="49"/>
  <c r="W21" i="50"/>
  <c r="W32" i="49"/>
  <c r="W14" i="49"/>
  <c r="W8" i="53"/>
  <c r="W22" i="45"/>
  <c r="W39" i="46"/>
  <c r="W40" i="47"/>
  <c r="W25" i="45"/>
  <c r="W48" i="46"/>
  <c r="W14" i="46"/>
  <c r="W19" i="47"/>
  <c r="W62" i="51"/>
  <c r="W21" i="48"/>
  <c r="W48" i="51"/>
  <c r="W7" i="51"/>
  <c r="W41" i="51"/>
  <c r="W48" i="50"/>
  <c r="W13" i="49"/>
  <c r="W35" i="50"/>
  <c r="W10" i="49"/>
  <c r="W8" i="55"/>
  <c r="AB10" i="37"/>
  <c r="AB24" i="46"/>
  <c r="AB57" i="46"/>
  <c r="AB23" i="47"/>
  <c r="AB39" i="51"/>
  <c r="AB44" i="50"/>
  <c r="AB17" i="37"/>
  <c r="AB40" i="46"/>
  <c r="AB19" i="45"/>
  <c r="AB36" i="47"/>
  <c r="AB61" i="51"/>
  <c r="AB21" i="50"/>
  <c r="AB9" i="52"/>
  <c r="AB50" i="46"/>
  <c r="AB28" i="45"/>
  <c r="AB15" i="46"/>
  <c r="AB25" i="48"/>
  <c r="AB9" i="51"/>
  <c r="AB17" i="53"/>
  <c r="AB23" i="45"/>
  <c r="AB14" i="46"/>
  <c r="AB47" i="46"/>
  <c r="AB24" i="48"/>
  <c r="AB10" i="51"/>
  <c r="AB20" i="50"/>
  <c r="AB8" i="54"/>
  <c r="AB46" i="46"/>
  <c r="AB24" i="45"/>
  <c r="AB29" i="46"/>
  <c r="AB27" i="47"/>
  <c r="AB14" i="48"/>
  <c r="AB22" i="47"/>
  <c r="AB6" i="48"/>
  <c r="AB37" i="51"/>
  <c r="AB45" i="50"/>
  <c r="AB26" i="51"/>
  <c r="AB27" i="50"/>
  <c r="AB42" i="50"/>
  <c r="AB8" i="50"/>
  <c r="AB20" i="52"/>
  <c r="AC10" i="55"/>
  <c r="AB15" i="52"/>
  <c r="AB20" i="37"/>
  <c r="AB38" i="46"/>
  <c r="AB17" i="45"/>
  <c r="AB27" i="45"/>
  <c r="AB52" i="46"/>
  <c r="AB18" i="46"/>
  <c r="AB30" i="45"/>
  <c r="AB51" i="46"/>
  <c r="AB19" i="46"/>
  <c r="AB17" i="47"/>
  <c r="AB62" i="51"/>
  <c r="AB8" i="47"/>
  <c r="AB57" i="51"/>
  <c r="AB27" i="51"/>
  <c r="AB48" i="51"/>
  <c r="AB7" i="51"/>
  <c r="AB16" i="50"/>
  <c r="AB32" i="50"/>
  <c r="AB27" i="49"/>
  <c r="AB10" i="52"/>
  <c r="AB22" i="49"/>
  <c r="AB16" i="53"/>
  <c r="AB26" i="48"/>
  <c r="AB52" i="51"/>
  <c r="AB19" i="48"/>
  <c r="AB49" i="51"/>
  <c r="AB16" i="51"/>
  <c r="AB38" i="51"/>
  <c r="AB33" i="49"/>
  <c r="AB35" i="49"/>
  <c r="AB22" i="50"/>
  <c r="AB16" i="49"/>
  <c r="AB10" i="53"/>
  <c r="AB8" i="49"/>
  <c r="A16" i="63"/>
  <c r="A19" i="63"/>
  <c r="A15" i="63"/>
  <c r="A11" i="63"/>
  <c r="A12" i="63"/>
  <c r="A18" i="63"/>
  <c r="A14" i="63"/>
  <c r="A10" i="63"/>
  <c r="A17" i="63"/>
  <c r="A13" i="63"/>
  <c r="A9" i="63"/>
  <c r="L9" i="45" l="1"/>
  <c r="L12" i="53"/>
  <c r="L13" i="51"/>
  <c r="L11" i="46"/>
  <c r="G11" i="46" s="1"/>
  <c r="L9" i="54"/>
  <c r="L7" i="53"/>
  <c r="L10" i="53"/>
  <c r="L15" i="53"/>
  <c r="L12" i="52"/>
  <c r="L16" i="52"/>
  <c r="L20" i="52"/>
  <c r="L24" i="52"/>
  <c r="L8" i="49"/>
  <c r="L15" i="49"/>
  <c r="L18" i="49"/>
  <c r="L22" i="49"/>
  <c r="L26" i="49"/>
  <c r="L30" i="49"/>
  <c r="L34" i="49"/>
  <c r="L9" i="50"/>
  <c r="L21" i="50"/>
  <c r="L25" i="50"/>
  <c r="L29" i="50"/>
  <c r="L33" i="50"/>
  <c r="L37" i="50"/>
  <c r="L41" i="50"/>
  <c r="L45" i="50"/>
  <c r="L49" i="50"/>
  <c r="L11" i="51"/>
  <c r="L7" i="51"/>
  <c r="L15" i="51"/>
  <c r="L18" i="51"/>
  <c r="L22" i="51"/>
  <c r="L25" i="51"/>
  <c r="L29" i="51"/>
  <c r="L33" i="51"/>
  <c r="L37" i="51"/>
  <c r="L41" i="51"/>
  <c r="L45" i="51"/>
  <c r="L49" i="51"/>
  <c r="L53" i="51"/>
  <c r="L57" i="51"/>
  <c r="L61" i="51"/>
  <c r="L65" i="51"/>
  <c r="L14" i="48"/>
  <c r="L18" i="48"/>
  <c r="L22" i="48"/>
  <c r="L26" i="48"/>
  <c r="L15" i="47"/>
  <c r="L19" i="47"/>
  <c r="L23" i="47"/>
  <c r="L27" i="47"/>
  <c r="L31" i="47"/>
  <c r="L35" i="47"/>
  <c r="L39" i="47"/>
  <c r="L8" i="46"/>
  <c r="L13" i="46"/>
  <c r="L18" i="46"/>
  <c r="L22" i="46"/>
  <c r="L26" i="46"/>
  <c r="L29" i="46"/>
  <c r="L33" i="46"/>
  <c r="L37" i="46"/>
  <c r="L41" i="46"/>
  <c r="L45" i="46"/>
  <c r="L49" i="46"/>
  <c r="L53" i="46"/>
  <c r="L57" i="46"/>
  <c r="L61" i="46"/>
  <c r="L7" i="45"/>
  <c r="L10" i="45"/>
  <c r="L19" i="45"/>
  <c r="L21" i="45"/>
  <c r="L27" i="45"/>
  <c r="L6" i="37"/>
  <c r="L8" i="37"/>
  <c r="L13" i="37"/>
  <c r="L17" i="37"/>
  <c r="L21" i="37"/>
  <c r="L8" i="54"/>
  <c r="L11" i="52"/>
  <c r="L23" i="52"/>
  <c r="L14" i="49"/>
  <c r="L6" i="55"/>
  <c r="L9" i="55"/>
  <c r="L6" i="54"/>
  <c r="L10" i="54"/>
  <c r="L11" i="53"/>
  <c r="L16" i="53"/>
  <c r="L9" i="52"/>
  <c r="L13" i="52"/>
  <c r="L17" i="52"/>
  <c r="L21" i="52"/>
  <c r="L6" i="49"/>
  <c r="L9" i="49"/>
  <c r="L11" i="49"/>
  <c r="L19" i="49"/>
  <c r="L23" i="49"/>
  <c r="L27" i="49"/>
  <c r="L31" i="49"/>
  <c r="L35" i="49"/>
  <c r="L6" i="50"/>
  <c r="L7" i="50"/>
  <c r="L10" i="50"/>
  <c r="L14" i="50"/>
  <c r="L17" i="50"/>
  <c r="L22" i="50"/>
  <c r="L26" i="50"/>
  <c r="L30" i="50"/>
  <c r="L34" i="50"/>
  <c r="L38" i="50"/>
  <c r="L42" i="50"/>
  <c r="L46" i="50"/>
  <c r="L8" i="51"/>
  <c r="L6" i="51"/>
  <c r="L19" i="51"/>
  <c r="L23" i="51"/>
  <c r="L26" i="51"/>
  <c r="L30" i="51"/>
  <c r="L34" i="51"/>
  <c r="L38" i="51"/>
  <c r="L42" i="51"/>
  <c r="L46" i="51"/>
  <c r="L50" i="51"/>
  <c r="L54" i="51"/>
  <c r="L58" i="51"/>
  <c r="L62" i="51"/>
  <c r="L66" i="51"/>
  <c r="L7" i="48"/>
  <c r="L11" i="48"/>
  <c r="L15" i="48"/>
  <c r="L19" i="48"/>
  <c r="L23" i="48"/>
  <c r="L6" i="47"/>
  <c r="L9" i="47"/>
  <c r="L13" i="47"/>
  <c r="L20" i="47"/>
  <c r="L24" i="47"/>
  <c r="L28" i="47"/>
  <c r="L32" i="47"/>
  <c r="L36" i="47"/>
  <c r="L40" i="47"/>
  <c r="L9" i="46"/>
  <c r="L6" i="46"/>
  <c r="L19" i="46"/>
  <c r="L23" i="46"/>
  <c r="L30" i="46"/>
  <c r="L34" i="46"/>
  <c r="L38" i="46"/>
  <c r="L42" i="46"/>
  <c r="L46" i="46"/>
  <c r="L50" i="46"/>
  <c r="L54" i="46"/>
  <c r="L58" i="46"/>
  <c r="L62" i="46"/>
  <c r="L8" i="45"/>
  <c r="L13" i="45"/>
  <c r="L17" i="45"/>
  <c r="L24" i="45"/>
  <c r="L28" i="45"/>
  <c r="L7" i="37"/>
  <c r="L14" i="37"/>
  <c r="L18" i="37"/>
  <c r="L22" i="37"/>
  <c r="L8" i="55"/>
  <c r="L6" i="52"/>
  <c r="L19" i="52"/>
  <c r="L10" i="49"/>
  <c r="L6" i="53"/>
  <c r="L8" i="53"/>
  <c r="L13" i="53"/>
  <c r="L17" i="53"/>
  <c r="L7" i="52"/>
  <c r="L10" i="52"/>
  <c r="L14" i="52"/>
  <c r="L18" i="52"/>
  <c r="L22" i="52"/>
  <c r="L13" i="49"/>
  <c r="L16" i="49"/>
  <c r="L20" i="49"/>
  <c r="L24" i="49"/>
  <c r="L28" i="49"/>
  <c r="L32" i="49"/>
  <c r="L8" i="50"/>
  <c r="L11" i="50"/>
  <c r="L15" i="50"/>
  <c r="L19" i="50"/>
  <c r="L23" i="50"/>
  <c r="L27" i="50"/>
  <c r="L31" i="50"/>
  <c r="L35" i="50"/>
  <c r="L39" i="50"/>
  <c r="L43" i="50"/>
  <c r="L47" i="50"/>
  <c r="L9" i="51"/>
  <c r="L14" i="51"/>
  <c r="L10" i="51"/>
  <c r="L16" i="51"/>
  <c r="L20" i="51"/>
  <c r="L24" i="51"/>
  <c r="L27" i="51"/>
  <c r="L31" i="51"/>
  <c r="L35" i="51"/>
  <c r="L39" i="51"/>
  <c r="L43" i="51"/>
  <c r="L47" i="51"/>
  <c r="L51" i="51"/>
  <c r="L55" i="51"/>
  <c r="L59" i="51"/>
  <c r="L63" i="51"/>
  <c r="L6" i="48"/>
  <c r="H6" i="48" s="1"/>
  <c r="L12" i="48"/>
  <c r="L16" i="48"/>
  <c r="L20" i="48"/>
  <c r="L24" i="48"/>
  <c r="L7" i="47"/>
  <c r="L10" i="47"/>
  <c r="L14" i="47"/>
  <c r="L17" i="47"/>
  <c r="L21" i="47"/>
  <c r="L25" i="47"/>
  <c r="L29" i="47"/>
  <c r="L33" i="47"/>
  <c r="L37" i="47"/>
  <c r="L41" i="47"/>
  <c r="L10" i="46"/>
  <c r="L14" i="46"/>
  <c r="L20" i="46"/>
  <c r="L24" i="46"/>
  <c r="L27" i="46"/>
  <c r="L31" i="46"/>
  <c r="L35" i="46"/>
  <c r="L39" i="46"/>
  <c r="L43" i="46"/>
  <c r="L47" i="46"/>
  <c r="L51" i="46"/>
  <c r="L55" i="46"/>
  <c r="L59" i="46"/>
  <c r="L63" i="46"/>
  <c r="L11" i="45"/>
  <c r="L15" i="45"/>
  <c r="L22" i="45"/>
  <c r="L25" i="45"/>
  <c r="L29" i="45"/>
  <c r="L10" i="37"/>
  <c r="L15" i="37"/>
  <c r="L19" i="37"/>
  <c r="L10" i="55"/>
  <c r="L14" i="53"/>
  <c r="L15" i="52"/>
  <c r="L7" i="49"/>
  <c r="L29" i="49"/>
  <c r="L32" i="50"/>
  <c r="L48" i="50"/>
  <c r="L40" i="51"/>
  <c r="L56" i="51"/>
  <c r="L17" i="48"/>
  <c r="L30" i="47"/>
  <c r="L40" i="46"/>
  <c r="L56" i="46"/>
  <c r="L16" i="45"/>
  <c r="L23" i="45"/>
  <c r="L9" i="37"/>
  <c r="L16" i="37"/>
  <c r="L20" i="37"/>
  <c r="L28" i="50"/>
  <c r="L36" i="51"/>
  <c r="L13" i="48"/>
  <c r="L7" i="46"/>
  <c r="L52" i="46"/>
  <c r="L30" i="45"/>
  <c r="L33" i="49"/>
  <c r="L13" i="50"/>
  <c r="L20" i="50"/>
  <c r="L36" i="50"/>
  <c r="L28" i="51"/>
  <c r="L44" i="51"/>
  <c r="L60" i="51"/>
  <c r="L21" i="48"/>
  <c r="L11" i="47"/>
  <c r="L18" i="47"/>
  <c r="L34" i="47"/>
  <c r="L16" i="46"/>
  <c r="L28" i="46"/>
  <c r="L44" i="46"/>
  <c r="L60" i="46"/>
  <c r="L16" i="50"/>
  <c r="L21" i="51"/>
  <c r="L26" i="47"/>
  <c r="L25" i="46"/>
  <c r="L11" i="37"/>
  <c r="L21" i="49"/>
  <c r="L24" i="50"/>
  <c r="L40" i="50"/>
  <c r="L32" i="51"/>
  <c r="L48" i="51"/>
  <c r="L64" i="51"/>
  <c r="L9" i="48"/>
  <c r="L25" i="48"/>
  <c r="L22" i="47"/>
  <c r="L38" i="47"/>
  <c r="L15" i="46"/>
  <c r="L21" i="46"/>
  <c r="L32" i="46"/>
  <c r="L48" i="46"/>
  <c r="L6" i="45"/>
  <c r="L14" i="45"/>
  <c r="L26" i="45"/>
  <c r="L25" i="49"/>
  <c r="L44" i="50"/>
  <c r="L52" i="51"/>
  <c r="L8" i="47"/>
  <c r="L36" i="46"/>
  <c r="L18" i="45"/>
  <c r="H11" i="46"/>
  <c r="H13" i="51"/>
  <c r="G13" i="51"/>
  <c r="G8" i="54"/>
  <c r="H7" i="48"/>
  <c r="A44" i="59"/>
  <c r="A43" i="59"/>
  <c r="G6" i="48" l="1"/>
  <c r="H12" i="53"/>
  <c r="G12" i="53"/>
  <c r="H9" i="45"/>
  <c r="G9" i="45"/>
  <c r="G7" i="48"/>
  <c r="H6" i="46"/>
  <c r="G6" i="46"/>
  <c r="G7" i="51"/>
  <c r="H7" i="51"/>
  <c r="H8" i="49"/>
  <c r="G8" i="49"/>
  <c r="H8" i="54" l="1"/>
  <c r="A96" i="59" l="1" a="1"/>
  <c r="A96" i="59" s="1"/>
  <c r="J35" i="49" l="1"/>
  <c r="A98" i="59"/>
  <c r="J6" i="55" s="1"/>
  <c r="J17" i="52" l="1"/>
  <c r="J17" i="45"/>
  <c r="J19" i="46"/>
  <c r="J32" i="47"/>
  <c r="J48" i="46"/>
  <c r="J27" i="51"/>
  <c r="J6" i="45"/>
  <c r="J52" i="51"/>
  <c r="J62" i="51"/>
  <c r="J38" i="50"/>
  <c r="J9" i="46"/>
  <c r="J24" i="51"/>
  <c r="J29" i="47"/>
  <c r="J6" i="47"/>
  <c r="J16" i="48"/>
  <c r="J55" i="46"/>
  <c r="J15" i="37"/>
  <c r="J29" i="49"/>
  <c r="J40" i="46"/>
  <c r="J40" i="51"/>
  <c r="J49" i="46"/>
  <c r="J63" i="46"/>
  <c r="J11" i="50"/>
  <c r="J19" i="45"/>
  <c r="J34" i="50"/>
  <c r="J56" i="51"/>
  <c r="J35" i="46"/>
  <c r="J19" i="49"/>
  <c r="J33" i="50"/>
  <c r="J6" i="37"/>
  <c r="J45" i="46"/>
  <c r="J30" i="49"/>
  <c r="J50" i="51"/>
  <c r="J28" i="49"/>
  <c r="J41" i="50"/>
  <c r="J21" i="51"/>
  <c r="J14" i="52"/>
  <c r="G14" i="52" s="1"/>
  <c r="J35" i="50"/>
  <c r="J23" i="48"/>
  <c r="H23" i="48" s="1"/>
  <c r="J16" i="53"/>
  <c r="G16" i="53" s="1"/>
  <c r="J32" i="46"/>
  <c r="J21" i="48"/>
  <c r="J38" i="46"/>
  <c r="J6" i="53"/>
  <c r="G6" i="53" s="1"/>
  <c r="J23" i="50"/>
  <c r="J24" i="49"/>
  <c r="J23" i="46"/>
  <c r="J10" i="46"/>
  <c r="J18" i="46"/>
  <c r="J10" i="50"/>
  <c r="J29" i="46"/>
  <c r="J49" i="50"/>
  <c r="J33" i="46"/>
  <c r="J24" i="45"/>
  <c r="J10" i="49"/>
  <c r="J20" i="51"/>
  <c r="J57" i="51"/>
  <c r="J16" i="45"/>
  <c r="J18" i="51"/>
  <c r="J10" i="47"/>
  <c r="J62" i="46"/>
  <c r="J8" i="55"/>
  <c r="J27" i="46"/>
  <c r="J59" i="51"/>
  <c r="G59" i="51" s="1"/>
  <c r="J42" i="50"/>
  <c r="J7" i="37"/>
  <c r="J64" i="51"/>
  <c r="H64" i="51" s="1"/>
  <c r="J14" i="49"/>
  <c r="J30" i="46"/>
  <c r="J11" i="51"/>
  <c r="H11" i="51" s="1"/>
  <c r="J20" i="48"/>
  <c r="J39" i="50"/>
  <c r="J51" i="51"/>
  <c r="J21" i="50"/>
  <c r="J45" i="51"/>
  <c r="J27" i="47"/>
  <c r="J24" i="50"/>
  <c r="J13" i="48"/>
  <c r="J46" i="46"/>
  <c r="J23" i="52"/>
  <c r="G23" i="52" s="1"/>
  <c r="J60" i="51"/>
  <c r="J30" i="45"/>
  <c r="J14" i="51"/>
  <c r="J22" i="48"/>
  <c r="J37" i="47"/>
  <c r="J23" i="49"/>
  <c r="J14" i="53"/>
  <c r="G14" i="53" s="1"/>
  <c r="J30" i="47"/>
  <c r="J15" i="46"/>
  <c r="J14" i="50"/>
  <c r="J39" i="47"/>
  <c r="J36" i="51"/>
  <c r="J15" i="50"/>
  <c r="J10" i="54"/>
  <c r="G10" i="54" s="1"/>
  <c r="J58" i="46"/>
  <c r="J28" i="47"/>
  <c r="J41" i="51"/>
  <c r="J22" i="50"/>
  <c r="J19" i="52"/>
  <c r="G19" i="52" s="1"/>
  <c r="J14" i="45"/>
  <c r="J21" i="46"/>
  <c r="J9" i="48"/>
  <c r="J44" i="50"/>
  <c r="J16" i="52"/>
  <c r="J25" i="45"/>
  <c r="J48" i="50"/>
  <c r="J26" i="45"/>
  <c r="J8" i="53"/>
  <c r="G8" i="53" s="1"/>
  <c r="J24" i="48"/>
  <c r="J58" i="51"/>
  <c r="H58" i="51" s="1"/>
  <c r="J15" i="51"/>
  <c r="J28" i="46"/>
  <c r="J63" i="51"/>
  <c r="H63" i="51" s="1"/>
  <c r="J46" i="50"/>
  <c r="J7" i="49"/>
  <c r="J14" i="37"/>
  <c r="J20" i="46"/>
  <c r="J14" i="48"/>
  <c r="J47" i="50"/>
  <c r="J15" i="49"/>
  <c r="J41" i="46"/>
  <c r="J47" i="46"/>
  <c r="J15" i="47"/>
  <c r="J34" i="51"/>
  <c r="J31" i="49"/>
  <c r="J22" i="45"/>
  <c r="J42" i="51"/>
  <c r="J11" i="37"/>
  <c r="J66" i="51"/>
  <c r="H66" i="51" s="1"/>
  <c r="J60" i="46"/>
  <c r="J7" i="50"/>
  <c r="J31" i="47"/>
  <c r="J44" i="51"/>
  <c r="J25" i="50"/>
  <c r="J15" i="53"/>
  <c r="G15" i="53" s="1"/>
  <c r="J13" i="45"/>
  <c r="J36" i="47"/>
  <c r="J49" i="51"/>
  <c r="G49" i="51" s="1"/>
  <c r="J27" i="50"/>
  <c r="J11" i="52"/>
  <c r="G11" i="52" s="1"/>
  <c r="J11" i="45"/>
  <c r="J41" i="47"/>
  <c r="J61" i="51"/>
  <c r="G61" i="51" s="1"/>
  <c r="J36" i="50"/>
  <c r="J17" i="53"/>
  <c r="G17" i="53" s="1"/>
  <c r="J22" i="52"/>
  <c r="H22" i="52" s="1"/>
  <c r="J13" i="46"/>
  <c r="J43" i="50"/>
  <c r="J29" i="45"/>
  <c r="J15" i="48"/>
  <c r="J24" i="52"/>
  <c r="J55" i="51"/>
  <c r="G55" i="51" s="1"/>
  <c r="J11" i="49"/>
  <c r="J6" i="52"/>
  <c r="G6" i="52" s="1"/>
  <c r="J10" i="53"/>
  <c r="H10" i="53" s="1"/>
  <c r="J26" i="50"/>
  <c r="J28" i="45"/>
  <c r="J21" i="37"/>
  <c r="J23" i="51"/>
  <c r="J13" i="47"/>
  <c r="J26" i="46"/>
  <c r="J22" i="47"/>
  <c r="J44" i="46"/>
  <c r="J21" i="49"/>
  <c r="J22" i="49"/>
  <c r="J11" i="48"/>
  <c r="J10" i="55"/>
  <c r="J52" i="46"/>
  <c r="J8" i="45"/>
  <c r="J35" i="51"/>
  <c r="J16" i="37"/>
  <c r="J6" i="49"/>
  <c r="J23" i="47"/>
  <c r="J22" i="51"/>
  <c r="J33" i="49"/>
  <c r="J53" i="46"/>
  <c r="J42" i="46"/>
  <c r="J11" i="47"/>
  <c r="J25" i="51"/>
  <c r="J34" i="49"/>
  <c r="J11" i="53"/>
  <c r="G11" i="53" s="1"/>
  <c r="J7" i="45"/>
  <c r="J33" i="47"/>
  <c r="J53" i="51"/>
  <c r="J28" i="50"/>
  <c r="J7" i="53"/>
  <c r="G7" i="53" s="1"/>
  <c r="J39" i="46"/>
  <c r="J20" i="52"/>
  <c r="G20" i="52" s="1"/>
  <c r="J36" i="46"/>
  <c r="J16" i="46"/>
  <c r="J45" i="50"/>
  <c r="J9" i="37"/>
  <c r="G9" i="37" s="1"/>
  <c r="J13" i="50"/>
  <c r="J35" i="47"/>
  <c r="J48" i="51"/>
  <c r="J30" i="50"/>
  <c r="J10" i="52"/>
  <c r="H10" i="52" s="1"/>
  <c r="J23" i="45"/>
  <c r="J40" i="47"/>
  <c r="J31" i="50"/>
  <c r="J9" i="49"/>
  <c r="J10" i="37"/>
  <c r="J31" i="46"/>
  <c r="J19" i="48"/>
  <c r="J10" i="51"/>
  <c r="H10" i="51" s="1"/>
  <c r="J18" i="49"/>
  <c r="J10" i="45"/>
  <c r="J32" i="50"/>
  <c r="J34" i="47"/>
  <c r="J38" i="47"/>
  <c r="J29" i="50"/>
  <c r="J26" i="47"/>
  <c r="J7" i="52"/>
  <c r="G7" i="52" s="1"/>
  <c r="J9" i="47"/>
  <c r="J28" i="51"/>
  <c r="J8" i="50"/>
  <c r="J27" i="45"/>
  <c r="H27" i="45" s="1"/>
  <c r="J50" i="46"/>
  <c r="J20" i="47"/>
  <c r="J33" i="51"/>
  <c r="J16" i="50"/>
  <c r="H16" i="50" s="1"/>
  <c r="J8" i="37"/>
  <c r="J59" i="46"/>
  <c r="J25" i="47"/>
  <c r="J46" i="51"/>
  <c r="J19" i="50"/>
  <c r="J6" i="54"/>
  <c r="J18" i="52"/>
  <c r="G18" i="52" s="1"/>
  <c r="J21" i="45"/>
  <c r="J8" i="47"/>
  <c r="J21" i="52"/>
  <c r="G21" i="52" s="1"/>
  <c r="J18" i="47"/>
  <c r="J31" i="51"/>
  <c r="J6" i="50"/>
  <c r="J29" i="51"/>
  <c r="J32" i="49"/>
  <c r="J39" i="51"/>
  <c r="J20" i="50"/>
  <c r="J22" i="37"/>
  <c r="J19" i="37"/>
  <c r="J26" i="51"/>
  <c r="J18" i="45"/>
  <c r="J7" i="47"/>
  <c r="J43" i="51"/>
  <c r="J20" i="49"/>
  <c r="J22" i="46"/>
  <c r="J17" i="37"/>
  <c r="H17" i="37" s="1"/>
  <c r="J25" i="48"/>
  <c r="J8" i="51"/>
  <c r="J13" i="49"/>
  <c r="J18" i="37"/>
  <c r="J24" i="46"/>
  <c r="J18" i="48"/>
  <c r="J9" i="51"/>
  <c r="J16" i="49"/>
  <c r="J57" i="46"/>
  <c r="J51" i="46"/>
  <c r="J17" i="47"/>
  <c r="J38" i="51"/>
  <c r="J9" i="55"/>
  <c r="J21" i="47"/>
  <c r="J56" i="46"/>
  <c r="J12" i="48"/>
  <c r="J37" i="50"/>
  <c r="J13" i="52"/>
  <c r="J7" i="46"/>
  <c r="J9" i="52"/>
  <c r="G9" i="52" s="1"/>
  <c r="J19" i="47"/>
  <c r="J32" i="51"/>
  <c r="J9" i="50"/>
  <c r="J13" i="37"/>
  <c r="J54" i="46"/>
  <c r="J24" i="47"/>
  <c r="J37" i="51"/>
  <c r="H37" i="51" s="1"/>
  <c r="J17" i="50"/>
  <c r="J15" i="52"/>
  <c r="H15" i="52" s="1"/>
  <c r="J15" i="45"/>
  <c r="J14" i="46"/>
  <c r="J65" i="51"/>
  <c r="G65" i="51" s="1"/>
  <c r="J40" i="50"/>
  <c r="J12" i="52"/>
  <c r="J25" i="46"/>
  <c r="J13" i="53"/>
  <c r="H13" i="53" s="1"/>
  <c r="J54" i="51"/>
  <c r="J20" i="37"/>
  <c r="J9" i="54"/>
  <c r="G9" i="54" s="1"/>
  <c r="J47" i="51"/>
  <c r="J61" i="46"/>
  <c r="J17" i="48"/>
  <c r="J16" i="51"/>
  <c r="J25" i="49"/>
  <c r="J37" i="46"/>
  <c r="J34" i="46"/>
  <c r="J26" i="48"/>
  <c r="J19" i="51"/>
  <c r="J26" i="49"/>
  <c r="J8" i="46"/>
  <c r="J43" i="46"/>
  <c r="J14" i="47"/>
  <c r="J30" i="51"/>
  <c r="J27" i="49"/>
  <c r="H24" i="49"/>
  <c r="G24" i="49"/>
  <c r="G13" i="52"/>
  <c r="G24" i="52"/>
  <c r="H33" i="46"/>
  <c r="G33" i="46"/>
  <c r="G23" i="48"/>
  <c r="G16" i="52"/>
  <c r="G12" i="52"/>
  <c r="G17" i="52"/>
  <c r="H59" i="51"/>
  <c r="G62" i="51"/>
  <c r="H62" i="51"/>
  <c r="H56" i="51"/>
  <c r="G56" i="51"/>
  <c r="G63" i="51"/>
  <c r="H61" i="51"/>
  <c r="H60" i="51"/>
  <c r="G60" i="51"/>
  <c r="G57" i="51"/>
  <c r="H57" i="51"/>
  <c r="H8" i="37"/>
  <c r="H15" i="53"/>
  <c r="H12" i="52"/>
  <c r="H17" i="52"/>
  <c r="H24" i="52"/>
  <c r="H20" i="52"/>
  <c r="H13" i="52"/>
  <c r="H16" i="52"/>
  <c r="H14" i="45" l="1"/>
  <c r="G14" i="45"/>
  <c r="G10" i="53"/>
  <c r="H8" i="53"/>
  <c r="G11" i="51"/>
  <c r="G37" i="51"/>
  <c r="G66" i="51"/>
  <c r="H10" i="54"/>
  <c r="G58" i="51"/>
  <c r="G10" i="52"/>
  <c r="H16" i="53"/>
  <c r="H6" i="53"/>
  <c r="H14" i="53"/>
  <c r="H21" i="52"/>
  <c r="H11" i="53"/>
  <c r="G64" i="51"/>
  <c r="H9" i="52"/>
  <c r="H18" i="52"/>
  <c r="H14" i="52"/>
  <c r="H65" i="51"/>
  <c r="H7" i="53"/>
  <c r="G16" i="50"/>
  <c r="H9" i="37"/>
  <c r="H55" i="51"/>
  <c r="G13" i="53"/>
  <c r="H11" i="52"/>
  <c r="H9" i="54"/>
  <c r="G27" i="45"/>
  <c r="G22" i="52"/>
  <c r="G15" i="52"/>
  <c r="H23" i="52"/>
  <c r="H19" i="52"/>
  <c r="H49" i="51"/>
  <c r="H7" i="52"/>
  <c r="H6" i="52"/>
  <c r="G19" i="45"/>
  <c r="H19" i="45"/>
  <c r="H10" i="45"/>
  <c r="G10" i="45"/>
  <c r="H10" i="50"/>
  <c r="G10" i="50"/>
  <c r="H17" i="53"/>
  <c r="G47" i="50"/>
  <c r="H47" i="50"/>
  <c r="H27" i="47"/>
  <c r="G27" i="47"/>
  <c r="H26" i="49"/>
  <c r="G26" i="49"/>
  <c r="H9" i="47"/>
  <c r="G9" i="47"/>
  <c r="G34" i="50"/>
  <c r="H34" i="50"/>
  <c r="H38" i="51"/>
  <c r="G38" i="51"/>
  <c r="G33" i="51"/>
  <c r="H33" i="51"/>
  <c r="H27" i="49"/>
  <c r="G27" i="49"/>
  <c r="G23" i="51"/>
  <c r="H23" i="51"/>
  <c r="H29" i="51"/>
  <c r="G29" i="51"/>
  <c r="H41" i="46"/>
  <c r="G41" i="46"/>
  <c r="H19" i="48"/>
  <c r="G19" i="48"/>
  <c r="H24" i="47"/>
  <c r="G24" i="47"/>
  <c r="G8" i="55"/>
  <c r="H8" i="55"/>
  <c r="G19" i="49"/>
  <c r="H19" i="49"/>
  <c r="G14" i="47"/>
  <c r="H14" i="47"/>
  <c r="H35" i="46"/>
  <c r="G35" i="46"/>
  <c r="G21" i="51"/>
  <c r="H21" i="51"/>
  <c r="H54" i="46"/>
  <c r="G54" i="46"/>
  <c r="H29" i="46"/>
  <c r="G29" i="46"/>
  <c r="G40" i="47"/>
  <c r="H40" i="47"/>
  <c r="G36" i="47"/>
  <c r="H36" i="47"/>
  <c r="G25" i="46"/>
  <c r="H25" i="46"/>
  <c r="G11" i="50"/>
  <c r="H11" i="50"/>
  <c r="H32" i="47"/>
  <c r="G32" i="47"/>
  <c r="G53" i="46"/>
  <c r="H53" i="46"/>
  <c r="H39" i="51"/>
  <c r="G39" i="51"/>
  <c r="H53" i="51"/>
  <c r="G53" i="51"/>
  <c r="H61" i="46"/>
  <c r="G61" i="46"/>
  <c r="G48" i="51"/>
  <c r="H48" i="51"/>
  <c r="G37" i="46"/>
  <c r="H37" i="46"/>
  <c r="G21" i="46"/>
  <c r="H21" i="46"/>
  <c r="G10" i="51"/>
  <c r="G28" i="46"/>
  <c r="H28" i="46"/>
  <c r="G20" i="46"/>
  <c r="H20" i="46"/>
  <c r="H12" i="48"/>
  <c r="G12" i="48"/>
  <c r="G16" i="48"/>
  <c r="H16" i="48"/>
  <c r="H10" i="47"/>
  <c r="G10" i="47"/>
  <c r="H28" i="50"/>
  <c r="G28" i="50"/>
  <c r="H7" i="46"/>
  <c r="G7" i="46"/>
  <c r="H20" i="48"/>
  <c r="G20" i="48"/>
  <c r="G13" i="48"/>
  <c r="H13" i="48"/>
  <c r="H24" i="51"/>
  <c r="G24" i="51"/>
  <c r="H23" i="47"/>
  <c r="G23" i="47"/>
  <c r="G25" i="50"/>
  <c r="H25" i="50"/>
  <c r="G30" i="50"/>
  <c r="H30" i="50"/>
  <c r="H51" i="46"/>
  <c r="G51" i="46"/>
  <c r="G33" i="50"/>
  <c r="H33" i="50"/>
  <c r="G18" i="45"/>
  <c r="H18" i="45"/>
  <c r="H47" i="51"/>
  <c r="G47" i="51"/>
  <c r="H50" i="51"/>
  <c r="G50" i="51"/>
  <c r="G6" i="54"/>
  <c r="H6" i="54"/>
  <c r="G39" i="50"/>
  <c r="H39" i="50"/>
  <c r="G9" i="51"/>
  <c r="H9" i="51"/>
  <c r="G49" i="50"/>
  <c r="H49" i="50"/>
  <c r="H6" i="45"/>
  <c r="G6" i="45"/>
  <c r="H14" i="48"/>
  <c r="G14" i="48"/>
  <c r="H45" i="50"/>
  <c r="G45" i="50"/>
  <c r="G63" i="46"/>
  <c r="H63" i="46"/>
  <c r="G15" i="50"/>
  <c r="H15" i="50"/>
  <c r="H19" i="47"/>
  <c r="G19" i="47"/>
  <c r="H16" i="51"/>
  <c r="G16" i="51"/>
  <c r="H25" i="48"/>
  <c r="G25" i="48"/>
  <c r="H16" i="46"/>
  <c r="G16" i="46"/>
  <c r="H26" i="50"/>
  <c r="G26" i="50"/>
  <c r="H31" i="51"/>
  <c r="G31" i="51"/>
  <c r="G19" i="51"/>
  <c r="H19" i="51"/>
  <c r="H18" i="46"/>
  <c r="G18" i="46"/>
  <c r="G28" i="45"/>
  <c r="H28" i="45"/>
  <c r="G6" i="50"/>
  <c r="H6" i="50"/>
  <c r="G20" i="49"/>
  <c r="H20" i="49"/>
  <c r="G54" i="51"/>
  <c r="H54" i="51"/>
  <c r="H36" i="50"/>
  <c r="G36" i="50"/>
  <c r="G9" i="49"/>
  <c r="H9" i="49"/>
  <c r="G9" i="46"/>
  <c r="H9" i="46"/>
  <c r="G30" i="49"/>
  <c r="H30" i="49"/>
  <c r="G24" i="45"/>
  <c r="H24" i="45"/>
  <c r="H36" i="51"/>
  <c r="G36" i="51"/>
  <c r="G26" i="47"/>
  <c r="H26" i="47"/>
  <c r="H38" i="50"/>
  <c r="G38" i="50"/>
  <c r="G51" i="51"/>
  <c r="H51" i="51"/>
  <c r="G42" i="50"/>
  <c r="H42" i="50"/>
  <c r="G14" i="50"/>
  <c r="H14" i="50"/>
  <c r="H32" i="49"/>
  <c r="G32" i="49"/>
  <c r="H46" i="50"/>
  <c r="G46" i="50"/>
  <c r="H11" i="45"/>
  <c r="G11" i="45"/>
  <c r="H52" i="46"/>
  <c r="G52" i="46"/>
  <c r="H27" i="46"/>
  <c r="G27" i="46"/>
  <c r="G20" i="50"/>
  <c r="H20" i="50"/>
  <c r="H22" i="49"/>
  <c r="G22" i="49"/>
  <c r="H44" i="51"/>
  <c r="G44" i="51"/>
  <c r="H19" i="50"/>
  <c r="G19" i="50"/>
  <c r="H22" i="48"/>
  <c r="G22" i="48"/>
  <c r="H10" i="49"/>
  <c r="G10" i="49"/>
  <c r="H13" i="49"/>
  <c r="G13" i="49"/>
  <c r="G37" i="50"/>
  <c r="H37" i="50"/>
  <c r="H34" i="51"/>
  <c r="G34" i="51"/>
  <c r="H55" i="46"/>
  <c r="G55" i="46"/>
  <c r="G21" i="49"/>
  <c r="H21" i="49"/>
  <c r="H14" i="46"/>
  <c r="G14" i="46"/>
  <c r="H20" i="47"/>
  <c r="G20" i="47"/>
  <c r="G50" i="46"/>
  <c r="H50" i="46"/>
  <c r="H58" i="46"/>
  <c r="G58" i="46"/>
  <c r="H9" i="50"/>
  <c r="G9" i="50"/>
  <c r="H42" i="51"/>
  <c r="G42" i="51"/>
  <c r="G22" i="47"/>
  <c r="H22" i="47"/>
  <c r="G14" i="51"/>
  <c r="H14" i="51"/>
  <c r="G39" i="47"/>
  <c r="H39" i="47"/>
  <c r="H46" i="46"/>
  <c r="G46" i="46"/>
  <c r="G43" i="46"/>
  <c r="H43" i="46"/>
  <c r="G29" i="45"/>
  <c r="H29" i="45"/>
  <c r="G37" i="47"/>
  <c r="H37" i="47"/>
  <c r="G39" i="46"/>
  <c r="H39" i="46"/>
  <c r="H14" i="49"/>
  <c r="G14" i="49"/>
  <c r="H6" i="51"/>
  <c r="G6" i="51"/>
  <c r="G41" i="51"/>
  <c r="H41" i="51"/>
  <c r="H10" i="46"/>
  <c r="G10" i="46"/>
  <c r="H7" i="47"/>
  <c r="G7" i="47"/>
  <c r="G11" i="47"/>
  <c r="H11" i="47"/>
  <c r="H7" i="45"/>
  <c r="G7" i="45"/>
  <c r="H42" i="46"/>
  <c r="G42" i="46"/>
  <c r="G18" i="51"/>
  <c r="H18" i="51"/>
  <c r="H17" i="47"/>
  <c r="G17" i="47"/>
  <c r="H26" i="45"/>
  <c r="G26" i="45"/>
  <c r="H40" i="46"/>
  <c r="G40" i="46"/>
  <c r="G15" i="47"/>
  <c r="H15" i="47"/>
  <c r="G32" i="46"/>
  <c r="H32" i="46"/>
  <c r="G15" i="48"/>
  <c r="H15" i="48"/>
  <c r="G21" i="47"/>
  <c r="H21" i="47"/>
  <c r="H15" i="45"/>
  <c r="G15" i="45"/>
  <c r="G31" i="49"/>
  <c r="H31" i="49"/>
  <c r="H24" i="46"/>
  <c r="G24" i="46"/>
  <c r="H25" i="51"/>
  <c r="G25" i="51"/>
  <c r="G48" i="46"/>
  <c r="H48" i="46"/>
  <c r="H29" i="47"/>
  <c r="G29" i="47"/>
  <c r="G43" i="50"/>
  <c r="H43" i="50"/>
  <c r="H25" i="47"/>
  <c r="G25" i="47"/>
  <c r="H16" i="49"/>
  <c r="G16" i="49"/>
  <c r="H47" i="46"/>
  <c r="G47" i="46"/>
  <c r="H8" i="50"/>
  <c r="G8" i="50"/>
  <c r="H22" i="51"/>
  <c r="G22" i="51"/>
  <c r="H43" i="51"/>
  <c r="G43" i="51"/>
  <c r="H52" i="51"/>
  <c r="G52" i="51"/>
  <c r="G59" i="46"/>
  <c r="H59" i="46"/>
  <c r="H18" i="47"/>
  <c r="G18" i="47"/>
  <c r="G21" i="50"/>
  <c r="H21" i="50"/>
  <c r="G6" i="55"/>
  <c r="H6" i="55"/>
  <c r="I6" i="55" s="1"/>
  <c r="H28" i="47"/>
  <c r="G28" i="47"/>
  <c r="G36" i="46"/>
  <c r="H36" i="46"/>
  <c r="G18" i="49"/>
  <c r="H18" i="49"/>
  <c r="H27" i="50"/>
  <c r="G27" i="50"/>
  <c r="H38" i="46"/>
  <c r="G38" i="46"/>
  <c r="H40" i="50"/>
  <c r="G40" i="50"/>
  <c r="H22" i="46"/>
  <c r="G22" i="46"/>
  <c r="G23" i="49"/>
  <c r="H23" i="49"/>
  <c r="H13" i="50"/>
  <c r="G13" i="50"/>
  <c r="H31" i="46"/>
  <c r="G31" i="46"/>
  <c r="G27" i="51"/>
  <c r="H27" i="51"/>
  <c r="H34" i="47"/>
  <c r="G34" i="47"/>
  <c r="G31" i="50"/>
  <c r="H31" i="50"/>
  <c r="G62" i="46"/>
  <c r="H62" i="46"/>
  <c r="G24" i="48"/>
  <c r="H24" i="48"/>
  <c r="H15" i="46"/>
  <c r="G15" i="46"/>
  <c r="G35" i="51"/>
  <c r="H35" i="51"/>
  <c r="G16" i="45"/>
  <c r="H16" i="45"/>
  <c r="H28" i="51"/>
  <c r="G28" i="51"/>
  <c r="G13" i="46"/>
  <c r="H13" i="46"/>
  <c r="H8" i="47"/>
  <c r="G8" i="47"/>
  <c r="H26" i="48"/>
  <c r="G26" i="48"/>
  <c r="G60" i="46"/>
  <c r="H60" i="46"/>
  <c r="G7" i="50"/>
  <c r="H7" i="50"/>
  <c r="H38" i="47"/>
  <c r="G38" i="47"/>
  <c r="H41" i="50"/>
  <c r="G41" i="50"/>
  <c r="G23" i="50"/>
  <c r="H23" i="50"/>
  <c r="H29" i="49"/>
  <c r="G29" i="49"/>
  <c r="G56" i="46"/>
  <c r="H56" i="46"/>
  <c r="G17" i="45"/>
  <c r="H17" i="45"/>
  <c r="G10" i="55"/>
  <c r="H10" i="55"/>
  <c r="H30" i="47"/>
  <c r="G30" i="47"/>
  <c r="H35" i="50"/>
  <c r="G35" i="50"/>
  <c r="H40" i="51"/>
  <c r="G40" i="51"/>
  <c r="H32" i="51"/>
  <c r="G32" i="51"/>
  <c r="H41" i="47"/>
  <c r="G41" i="47"/>
  <c r="G29" i="50"/>
  <c r="H29" i="50"/>
  <c r="G15" i="49"/>
  <c r="H15" i="49"/>
  <c r="G32" i="50"/>
  <c r="H32" i="50"/>
  <c r="G30" i="46"/>
  <c r="H30" i="46"/>
  <c r="H30" i="45"/>
  <c r="G30" i="45"/>
  <c r="H18" i="48"/>
  <c r="G18" i="48"/>
  <c r="H48" i="50"/>
  <c r="G48" i="50"/>
  <c r="H22" i="45"/>
  <c r="G22" i="45"/>
  <c r="H11" i="48"/>
  <c r="G11" i="48"/>
  <c r="H8" i="46"/>
  <c r="G8" i="46"/>
  <c r="G21" i="48"/>
  <c r="H21" i="48"/>
  <c r="H15" i="51"/>
  <c r="G15" i="51"/>
  <c r="H25" i="45"/>
  <c r="G25" i="45"/>
  <c r="H49" i="46"/>
  <c r="G49" i="46"/>
  <c r="H26" i="46"/>
  <c r="G26" i="46"/>
  <c r="G9" i="55"/>
  <c r="H9" i="55"/>
  <c r="G22" i="50"/>
  <c r="H22" i="50"/>
  <c r="H46" i="51"/>
  <c r="G46" i="51"/>
  <c r="G7" i="49"/>
  <c r="H7" i="49"/>
  <c r="G8" i="45"/>
  <c r="H8" i="45"/>
  <c r="G31" i="47"/>
  <c r="H31" i="47"/>
  <c r="G23" i="45"/>
  <c r="H23" i="45"/>
  <c r="G9" i="48"/>
  <c r="H9" i="48"/>
  <c r="I8" i="48" s="1"/>
  <c r="G8" i="51"/>
  <c r="H8" i="51"/>
  <c r="G23" i="46"/>
  <c r="H23" i="46"/>
  <c r="G34" i="46"/>
  <c r="H34" i="46"/>
  <c r="H13" i="45"/>
  <c r="G13" i="45"/>
  <c r="G6" i="47"/>
  <c r="H6" i="47"/>
  <c r="G19" i="46"/>
  <c r="H19" i="46"/>
  <c r="H17" i="50"/>
  <c r="G17" i="50"/>
  <c r="G30" i="51"/>
  <c r="H30" i="51"/>
  <c r="H57" i="46"/>
  <c r="G57" i="46"/>
  <c r="H25" i="49"/>
  <c r="G25" i="49"/>
  <c r="H21" i="45"/>
  <c r="G21" i="45"/>
  <c r="H44" i="46"/>
  <c r="G44" i="46"/>
  <c r="H11" i="49"/>
  <c r="G11" i="49"/>
  <c r="G17" i="48"/>
  <c r="H17" i="48"/>
  <c r="H34" i="49"/>
  <c r="G34" i="49"/>
  <c r="H35" i="47"/>
  <c r="G35" i="47"/>
  <c r="H24" i="50"/>
  <c r="G24" i="50"/>
  <c r="G28" i="49"/>
  <c r="H28" i="49"/>
  <c r="G33" i="49"/>
  <c r="H33" i="49"/>
  <c r="H6" i="49"/>
  <c r="G6" i="49"/>
  <c r="G20" i="51"/>
  <c r="H20" i="51"/>
  <c r="H45" i="51"/>
  <c r="G45" i="51"/>
  <c r="H45" i="46"/>
  <c r="G45" i="46"/>
  <c r="H33" i="47"/>
  <c r="G33" i="47"/>
  <c r="G13" i="47"/>
  <c r="H13" i="47"/>
  <c r="G44" i="50"/>
  <c r="H44" i="50"/>
  <c r="G26" i="51"/>
  <c r="H26" i="51"/>
  <c r="G17" i="37"/>
  <c r="H20" i="37"/>
  <c r="H13" i="37"/>
  <c r="G13" i="37"/>
  <c r="G20" i="37"/>
  <c r="H22" i="37"/>
  <c r="G22" i="37"/>
  <c r="H14" i="37"/>
  <c r="G14" i="37"/>
  <c r="G11" i="37"/>
  <c r="H11" i="37"/>
  <c r="G6" i="37"/>
  <c r="H6" i="37"/>
  <c r="G21" i="37"/>
  <c r="H21" i="37"/>
  <c r="G7" i="37"/>
  <c r="H7" i="37"/>
  <c r="G10" i="37"/>
  <c r="H10" i="37"/>
  <c r="G8" i="37"/>
  <c r="H15" i="37"/>
  <c r="G15" i="37"/>
  <c r="H16" i="37"/>
  <c r="G16" i="37"/>
  <c r="G18" i="37"/>
  <c r="H18" i="37"/>
  <c r="G19" i="37"/>
  <c r="H19" i="37"/>
  <c r="I14" i="45" l="1"/>
  <c r="I13" i="45"/>
  <c r="I15" i="45"/>
  <c r="I7" i="45"/>
  <c r="I10" i="45"/>
  <c r="I17" i="45"/>
  <c r="I16" i="45"/>
  <c r="I19" i="45"/>
  <c r="I11" i="45"/>
  <c r="I6" i="45"/>
  <c r="I9" i="45"/>
  <c r="I18" i="45"/>
  <c r="I6" i="54"/>
  <c r="I8" i="46"/>
  <c r="I6" i="53"/>
  <c r="I6" i="52"/>
  <c r="I8" i="53"/>
  <c r="I10" i="46"/>
  <c r="I14" i="51"/>
  <c r="I6" i="51"/>
  <c r="I13" i="51"/>
  <c r="I8" i="51"/>
  <c r="I9" i="51"/>
  <c r="I16" i="51"/>
  <c r="I10" i="51"/>
  <c r="I15" i="51"/>
  <c r="I14" i="46"/>
  <c r="I9" i="46"/>
  <c r="I15" i="46"/>
  <c r="I16" i="46"/>
  <c r="I7" i="46"/>
  <c r="I6" i="46"/>
  <c r="I11" i="46"/>
  <c r="I7" i="52"/>
  <c r="I7" i="53"/>
  <c r="I17" i="50"/>
  <c r="I7" i="49"/>
  <c r="I6" i="47"/>
  <c r="I15" i="47"/>
  <c r="I14" i="50"/>
  <c r="I10" i="47"/>
  <c r="I11" i="49"/>
  <c r="I8" i="47"/>
  <c r="I13" i="50"/>
  <c r="I8" i="50"/>
  <c r="I16" i="49"/>
  <c r="I7" i="47"/>
  <c r="I14" i="49"/>
  <c r="I13" i="49"/>
  <c r="I11" i="50"/>
  <c r="I14" i="47"/>
  <c r="I7" i="48"/>
  <c r="I6" i="48"/>
  <c r="I15" i="49"/>
  <c r="I7" i="50"/>
  <c r="I11" i="47"/>
  <c r="I9" i="49"/>
  <c r="I6" i="50"/>
  <c r="I16" i="50"/>
  <c r="I9" i="47"/>
  <c r="I8" i="49"/>
  <c r="I6" i="49"/>
  <c r="I9" i="50"/>
  <c r="I10" i="49"/>
  <c r="I15" i="50"/>
  <c r="I10" i="50"/>
  <c r="I10" i="37"/>
  <c r="I11" i="37"/>
  <c r="I7" i="37"/>
  <c r="I6" i="37"/>
  <c r="I8" i="37"/>
  <c r="I9" i="3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<sst xmlns="http://schemas.openxmlformats.org/spreadsheetml/2006/main" count="10036" uniqueCount="1227">
  <si>
    <t>2020 Dressage Leaderboard</t>
  </si>
  <si>
    <t>2020 Tetrathlon Leaderboard</t>
  </si>
  <si>
    <t>Click Here To Read The 2020 Leaderboard Information Pack</t>
  </si>
  <si>
    <t>Dressage Level</t>
  </si>
  <si>
    <t>Affiliates</t>
  </si>
  <si>
    <t xml:space="preserve">Current </t>
  </si>
  <si>
    <t>Nomination</t>
  </si>
  <si>
    <t>Age</t>
  </si>
  <si>
    <t xml:space="preserve">No. Events </t>
  </si>
  <si>
    <t xml:space="preserve">Total </t>
  </si>
  <si>
    <t>Provisional</t>
  </si>
  <si>
    <t xml:space="preserve"> Rider</t>
  </si>
  <si>
    <t xml:space="preserve">Horse </t>
  </si>
  <si>
    <t>Date</t>
  </si>
  <si>
    <t>Competed</t>
  </si>
  <si>
    <t>Points</t>
  </si>
  <si>
    <t>Placing</t>
  </si>
  <si>
    <t>Bus</t>
  </si>
  <si>
    <t>Esp</t>
  </si>
  <si>
    <t>RP</t>
  </si>
  <si>
    <t>Mur</t>
  </si>
  <si>
    <t>Bal</t>
  </si>
  <si>
    <t>WP</t>
  </si>
  <si>
    <t>Serp</t>
  </si>
  <si>
    <t>MR</t>
  </si>
  <si>
    <t>OG</t>
  </si>
  <si>
    <t>Virt</t>
  </si>
  <si>
    <t>Dar</t>
  </si>
  <si>
    <t>Wal</t>
  </si>
  <si>
    <t>LF</t>
  </si>
  <si>
    <t>Bun</t>
  </si>
  <si>
    <t>Pony Club</t>
  </si>
  <si>
    <t>Aff</t>
  </si>
  <si>
    <t>Shenae Tilbee</t>
  </si>
  <si>
    <t>They Call Me Jack</t>
  </si>
  <si>
    <t>Rachel Frost</t>
  </si>
  <si>
    <t>Brack Off</t>
  </si>
  <si>
    <t>Sir Dex</t>
  </si>
  <si>
    <t>Medium 8-24</t>
  </si>
  <si>
    <t>Med</t>
  </si>
  <si>
    <t>Annika Miller</t>
  </si>
  <si>
    <t>Hollingrove Brando</t>
  </si>
  <si>
    <t>Amber Patupis-Retsas</t>
  </si>
  <si>
    <t>Touchstone Felix</t>
  </si>
  <si>
    <t>Esperance</t>
  </si>
  <si>
    <t>Elementary 17-24</t>
  </si>
  <si>
    <t>Elem</t>
  </si>
  <si>
    <t>Anthea Sargison</t>
  </si>
  <si>
    <t>Kardarra Kaldarra</t>
  </si>
  <si>
    <t>Amy-Louise Ross</t>
  </si>
  <si>
    <t>Halcyon</t>
  </si>
  <si>
    <t>Georgia Vaughan</t>
  </si>
  <si>
    <t>Forgotten Fanta-see</t>
  </si>
  <si>
    <t>Sarah Carter</t>
  </si>
  <si>
    <t>Casey</t>
  </si>
  <si>
    <t>Neve Johnson</t>
  </si>
  <si>
    <t>Million Dollar Bills</t>
  </si>
  <si>
    <t>Humphrey B Bear</t>
  </si>
  <si>
    <t>Two Sox</t>
  </si>
  <si>
    <t>Elementary 8-16</t>
  </si>
  <si>
    <t>Chloe Gee</t>
  </si>
  <si>
    <t>Hannah Simpson</t>
  </si>
  <si>
    <t>Ruby Rose</t>
  </si>
  <si>
    <t>Malory Clarson</t>
  </si>
  <si>
    <t>Tiaja Park Elegance</t>
  </si>
  <si>
    <t>Hannah Jenkins</t>
  </si>
  <si>
    <t>Parkiarrup Carnival</t>
  </si>
  <si>
    <t>Hoffmana Vintage</t>
  </si>
  <si>
    <t>Tinela Lodge Baskare</t>
  </si>
  <si>
    <t>Olivia Hawkins</t>
  </si>
  <si>
    <t>Jessica Ridley</t>
  </si>
  <si>
    <t>Scarlett Thomas</t>
  </si>
  <si>
    <t>Egmont Faith</t>
  </si>
  <si>
    <t>Oakover Too Much Chatter</t>
  </si>
  <si>
    <t xml:space="preserve">Busselton </t>
  </si>
  <si>
    <t>Ingrid Greene</t>
  </si>
  <si>
    <t>Zachariah Silver Royal</t>
  </si>
  <si>
    <t>Ameliah Dolan</t>
  </si>
  <si>
    <t>Serenity Park Calais</t>
  </si>
  <si>
    <t>Novice 17-24</t>
  </si>
  <si>
    <t>Nov</t>
  </si>
  <si>
    <t>Tiarlie Wareham</t>
  </si>
  <si>
    <t>Tiaja Park Dream</t>
  </si>
  <si>
    <t>Kate Eiszele</t>
  </si>
  <si>
    <t>Sanrose Prima Donna</t>
  </si>
  <si>
    <t>Kaitlin Edwards</t>
  </si>
  <si>
    <t>Totally Wild</t>
  </si>
  <si>
    <t>Steph Jones</t>
  </si>
  <si>
    <t>Code Of Silence</t>
  </si>
  <si>
    <t>Alexandra Flannery</t>
  </si>
  <si>
    <t>Caitlyn Howe</t>
  </si>
  <si>
    <t>Kimberley Grey</t>
  </si>
  <si>
    <t>CE Lady Marmalade</t>
  </si>
  <si>
    <t>Chelsea Buckley</t>
  </si>
  <si>
    <t>Hank</t>
  </si>
  <si>
    <t>Tory Ko-Peternelj</t>
  </si>
  <si>
    <t>Cavallo Pazzo</t>
  </si>
  <si>
    <t>Jorja Brown</t>
  </si>
  <si>
    <t>Party Time</t>
  </si>
  <si>
    <t>Dana Greenwood</t>
  </si>
  <si>
    <t>Jayne Travers</t>
  </si>
  <si>
    <t>Danielle Knight</t>
  </si>
  <si>
    <t>Whisky On The Rocks</t>
  </si>
  <si>
    <t>Jessica Smith</t>
  </si>
  <si>
    <t>Lebonstern Alliance</t>
  </si>
  <si>
    <t>Aleisha Guest</t>
  </si>
  <si>
    <t>Ritmico La Lirica</t>
  </si>
  <si>
    <t>Charvelle Miller</t>
  </si>
  <si>
    <t>Kendall Park Odin</t>
  </si>
  <si>
    <t>Samantha Mullane</t>
  </si>
  <si>
    <t>Novice 14-16</t>
  </si>
  <si>
    <t>April Leunen</t>
  </si>
  <si>
    <t>Extreme Golden Rebel</t>
  </si>
  <si>
    <t>Shelby Muir</t>
  </si>
  <si>
    <t>Matilda</t>
  </si>
  <si>
    <t>Livinia Florisson</t>
  </si>
  <si>
    <t>Ferndale Springs Your Destiny</t>
  </si>
  <si>
    <t>Rebecca Suvaljko</t>
  </si>
  <si>
    <t>SP Obsession</t>
  </si>
  <si>
    <t>Isabelle Miller</t>
  </si>
  <si>
    <t>Young Won Silver</t>
  </si>
  <si>
    <t>Kaitlyn Brown</t>
  </si>
  <si>
    <t>Joshua Brook Chase Me Charlie</t>
  </si>
  <si>
    <t xml:space="preserve">Dardanup </t>
  </si>
  <si>
    <t>Scenic Blitz</t>
  </si>
  <si>
    <t>Madi Bessen</t>
  </si>
  <si>
    <t xml:space="preserve">Serpentine </t>
  </si>
  <si>
    <t>Keelan Hinchcliffe</t>
  </si>
  <si>
    <t>Currie Park Kippen</t>
  </si>
  <si>
    <t>Takara Smyth</t>
  </si>
  <si>
    <t>Joshua Brook Elegance</t>
  </si>
  <si>
    <t>Rachel Davey</t>
  </si>
  <si>
    <t>Tango</t>
  </si>
  <si>
    <t>Georgina Clarke</t>
  </si>
  <si>
    <t>Parkiarrup Puzzle</t>
  </si>
  <si>
    <t>Applewood Second Chance</t>
  </si>
  <si>
    <t>Emily Pyburne</t>
  </si>
  <si>
    <t>Milly Mathews</t>
  </si>
  <si>
    <t>Rowen Pixie</t>
  </si>
  <si>
    <t>Talaq Citi</t>
  </si>
  <si>
    <t>Anneke Williamson</t>
  </si>
  <si>
    <t>Tombola</t>
  </si>
  <si>
    <t>Devereaux Dreamboat</t>
  </si>
  <si>
    <t>Nanga Blue</t>
  </si>
  <si>
    <t>Tanaya Radecker</t>
  </si>
  <si>
    <t>Novice 8-13</t>
  </si>
  <si>
    <t>Jorja Wareham</t>
  </si>
  <si>
    <t>Courtney Trolove</t>
  </si>
  <si>
    <t>Kalaf</t>
  </si>
  <si>
    <t>Leah Gardiner</t>
  </si>
  <si>
    <t>Red Bluff Clearwind</t>
  </si>
  <si>
    <t>Lila Seberry</t>
  </si>
  <si>
    <t>BP Flash Fox</t>
  </si>
  <si>
    <t>Ellie Gilberd</t>
  </si>
  <si>
    <t>Owendale Jessica</t>
  </si>
  <si>
    <t>Mia Fellows</t>
  </si>
  <si>
    <t>Morningside Music Maker</t>
  </si>
  <si>
    <t>Alexis Wyllie</t>
  </si>
  <si>
    <t>Pangari Silver Dawn</t>
  </si>
  <si>
    <t>Little big man</t>
  </si>
  <si>
    <t>Annalyce Page</t>
  </si>
  <si>
    <t>Coronation Flora</t>
  </si>
  <si>
    <t xml:space="preserve">Murray </t>
  </si>
  <si>
    <t>Kirby Renee Brooks</t>
  </si>
  <si>
    <t>Thorne Park Broadway</t>
  </si>
  <si>
    <t>Baylee Jenkins</t>
  </si>
  <si>
    <t>Beelo Bi Ocker</t>
  </si>
  <si>
    <t>Bimbadeen Portrait</t>
  </si>
  <si>
    <t>Teagan Christie</t>
  </si>
  <si>
    <t>Orange Grove</t>
  </si>
  <si>
    <t>Emily Carpenter</t>
  </si>
  <si>
    <t>Tyalla Oriole</t>
  </si>
  <si>
    <t>Gem Park Tinkerbell</t>
  </si>
  <si>
    <t>Bronte Florisson</t>
  </si>
  <si>
    <t>Gordon Park Conquest</t>
  </si>
  <si>
    <t>Gordon Park Hidden Secret</t>
  </si>
  <si>
    <t>Charisma Edward</t>
  </si>
  <si>
    <t>Victor</t>
  </si>
  <si>
    <t xml:space="preserve">Blackwood </t>
  </si>
  <si>
    <t>Ava Tinsley</t>
  </si>
  <si>
    <t>Mirimar Midnight</t>
  </si>
  <si>
    <t>Pippa Reilly</t>
  </si>
  <si>
    <t>Judaroo Tassel</t>
  </si>
  <si>
    <t>Margaret River</t>
  </si>
  <si>
    <t>Meadow Ella French</t>
  </si>
  <si>
    <t>Antrim Irish Cream</t>
  </si>
  <si>
    <t>Kailani Muir</t>
  </si>
  <si>
    <t>Applewood Affair</t>
  </si>
  <si>
    <t>Reagan Hughes</t>
  </si>
  <si>
    <t>Collusion</t>
  </si>
  <si>
    <t>It Takes Two to Tango</t>
  </si>
  <si>
    <t>Emily Grey</t>
  </si>
  <si>
    <t>Mia DiCandilo</t>
  </si>
  <si>
    <t>Burrowa Just Reilly</t>
  </si>
  <si>
    <t>Coco Mitchell</t>
  </si>
  <si>
    <t>Cherryfield Festival</t>
  </si>
  <si>
    <t>Wallangarra</t>
  </si>
  <si>
    <t>Lillian Shepheard</t>
  </si>
  <si>
    <t>Counter Offer</t>
  </si>
  <si>
    <t>Sheridan Clarson</t>
  </si>
  <si>
    <t>Tiaja Park Halo</t>
  </si>
  <si>
    <t xml:space="preserve">West Plantagenet </t>
  </si>
  <si>
    <t>Ruby Anne Rae</t>
  </si>
  <si>
    <t>Diamond Dream Flying Spirit</t>
  </si>
  <si>
    <t>Leedale Vagabond</t>
  </si>
  <si>
    <t>Amy Marie Lockhart</t>
  </si>
  <si>
    <t>Rich Rancher</t>
  </si>
  <si>
    <t>Kingsbury</t>
  </si>
  <si>
    <t>Anastasia Breach</t>
  </si>
  <si>
    <t>Sanlirra Mink Mittens</t>
  </si>
  <si>
    <t>Judaroo Lotus</t>
  </si>
  <si>
    <t>Summer Sherlock</t>
  </si>
  <si>
    <t>Prelim 17 - 24</t>
  </si>
  <si>
    <t>Prelim</t>
  </si>
  <si>
    <t>Kate Banner</t>
  </si>
  <si>
    <t>Prelim 11-13</t>
  </si>
  <si>
    <t>Gordon Park Waltz</t>
  </si>
  <si>
    <t>Abigail Sarah Hill</t>
  </si>
  <si>
    <t>Charli Fay Holmes</t>
  </si>
  <si>
    <t>Judaroo Houston</t>
  </si>
  <si>
    <t>Serpentine</t>
  </si>
  <si>
    <t>Zali Ryan</t>
  </si>
  <si>
    <t>Bryalana Second Cloud</t>
  </si>
  <si>
    <t>King River</t>
  </si>
  <si>
    <t>Westwood Royal Romeo</t>
  </si>
  <si>
    <t>Prelim 10 &amp; Under</t>
  </si>
  <si>
    <t>Place</t>
  </si>
  <si>
    <t>Claire Noble</t>
  </si>
  <si>
    <t>Cloudjumper</t>
  </si>
  <si>
    <t>Emmi Kneale</t>
  </si>
  <si>
    <t>James Bond</t>
  </si>
  <si>
    <t>Amelia Gordon</t>
  </si>
  <si>
    <t>Aryline Bobby Sox</t>
  </si>
  <si>
    <t>Ruby Gilberd</t>
  </si>
  <si>
    <t>Kirralea Cabaret</t>
  </si>
  <si>
    <t>Adelle Hoddy</t>
  </si>
  <si>
    <t>Watchword Druid</t>
  </si>
  <si>
    <t>Jasmine Hodkinson</t>
  </si>
  <si>
    <t>Madison Kain</t>
  </si>
  <si>
    <t>Cimeron Pocket Rocket</t>
  </si>
  <si>
    <t>Noah Woodyer</t>
  </si>
  <si>
    <t>Ryleigh Conway</t>
  </si>
  <si>
    <t>Trefynwy Parc Penrhos</t>
  </si>
  <si>
    <t>Sophie Grace Dagnall</t>
  </si>
  <si>
    <t>Yatarla Park Centrepiece</t>
  </si>
  <si>
    <t>Bevanlee Banter</t>
  </si>
  <si>
    <t>Marni Bercene</t>
  </si>
  <si>
    <t>Prep 10 &amp; Under</t>
  </si>
  <si>
    <t>Prep</t>
  </si>
  <si>
    <t>Glen Avon Astronomer</t>
  </si>
  <si>
    <t>Stella Brown</t>
  </si>
  <si>
    <t>Gordon Park Smarty Pants</t>
  </si>
  <si>
    <t>Dressage Results</t>
  </si>
  <si>
    <t>Event Name:</t>
  </si>
  <si>
    <t xml:space="preserve">EPC SERIES 1 </t>
  </si>
  <si>
    <t>Event Date:</t>
  </si>
  <si>
    <t>Please ensure that all results are included (not just top 6 places) &amp; that riders &amp; horses names are recorded according to their event entry</t>
  </si>
  <si>
    <t>Level</t>
  </si>
  <si>
    <t>Test</t>
  </si>
  <si>
    <t>Riders Name</t>
  </si>
  <si>
    <t>Horses Name</t>
  </si>
  <si>
    <t xml:space="preserve">Riders Club </t>
  </si>
  <si>
    <t>D.O.B</t>
  </si>
  <si>
    <t>Prepatory</t>
  </si>
  <si>
    <t>Preliminary</t>
  </si>
  <si>
    <t>Elementary</t>
  </si>
  <si>
    <t>Medium</t>
  </si>
  <si>
    <t>Auto Points</t>
  </si>
  <si>
    <t>Scores</t>
  </si>
  <si>
    <t xml:space="preserve"> If collected</t>
  </si>
  <si>
    <t>10 &amp; Under</t>
  </si>
  <si>
    <t>11 - 13</t>
  </si>
  <si>
    <t>14 - 16</t>
  </si>
  <si>
    <t>17 - 24</t>
  </si>
  <si>
    <t>8 - 13</t>
  </si>
  <si>
    <t>8 - 16</t>
  </si>
  <si>
    <t>8 - 24</t>
  </si>
  <si>
    <t>A</t>
  </si>
  <si>
    <t>Bridie Wandel</t>
  </si>
  <si>
    <t>Jimmy Choo</t>
  </si>
  <si>
    <t>2A</t>
  </si>
  <si>
    <t>1A</t>
  </si>
  <si>
    <t>Meadow French</t>
  </si>
  <si>
    <t>Asharley Born Ultimatum</t>
  </si>
  <si>
    <t>Eucla Park Soby</t>
  </si>
  <si>
    <t>Tiger Red</t>
  </si>
  <si>
    <t>SCRATCHED</t>
  </si>
  <si>
    <t>Brenna Devries</t>
  </si>
  <si>
    <t>Rustic Merlin</t>
  </si>
  <si>
    <t>Ella Smith</t>
  </si>
  <si>
    <t>Nike</t>
  </si>
  <si>
    <t>Felix</t>
  </si>
  <si>
    <t>Condescending</t>
  </si>
  <si>
    <t>Mapasa Park Muddy</t>
  </si>
  <si>
    <t>Tabitha Huggins</t>
  </si>
  <si>
    <t>Riders Club</t>
  </si>
  <si>
    <t>Prep Example Rider A Example Horse</t>
  </si>
  <si>
    <t>E</t>
  </si>
  <si>
    <t>Example Rider A</t>
  </si>
  <si>
    <t>Example Horse</t>
  </si>
  <si>
    <t>Example Club</t>
  </si>
  <si>
    <t>PrelimExample RiderExample Horse</t>
  </si>
  <si>
    <t>Example Rider</t>
  </si>
  <si>
    <t>Chiara Thomas</t>
  </si>
  <si>
    <t>Maddi</t>
  </si>
  <si>
    <t>Riverside Park</t>
  </si>
  <si>
    <t xml:space="preserve">1A </t>
  </si>
  <si>
    <t>Gidgegannup</t>
  </si>
  <si>
    <t>Mia Di Candilo</t>
  </si>
  <si>
    <t>Halycon</t>
  </si>
  <si>
    <t>Walliston</t>
  </si>
  <si>
    <t>Fleur Denney</t>
  </si>
  <si>
    <t>Found a Keeper</t>
  </si>
  <si>
    <t>Baldivis</t>
  </si>
  <si>
    <t>KDH Lord Cromwell</t>
  </si>
  <si>
    <t>Murray</t>
  </si>
  <si>
    <t>3A</t>
  </si>
  <si>
    <t/>
  </si>
  <si>
    <t>Novice</t>
  </si>
  <si>
    <t>Elem 3A</t>
  </si>
  <si>
    <t>Ella Jones</t>
  </si>
  <si>
    <t>Dreeme Park Simply Gold</t>
  </si>
  <si>
    <t>Open</t>
  </si>
  <si>
    <t>Holly Keeble</t>
  </si>
  <si>
    <t>Judaroo Songstress</t>
  </si>
  <si>
    <t>Elem 3B</t>
  </si>
  <si>
    <t>Novice 2A</t>
  </si>
  <si>
    <t>Keely Bowling</t>
  </si>
  <si>
    <t>Devereaux Snickers</t>
  </si>
  <si>
    <t>Amy Lockhart</t>
  </si>
  <si>
    <t>Kingbury</t>
  </si>
  <si>
    <t>Novice 2B</t>
  </si>
  <si>
    <t>Eden Duffus</t>
  </si>
  <si>
    <t>Krescendo</t>
  </si>
  <si>
    <t>Tanya Radecker</t>
  </si>
  <si>
    <t>Classic Indigo</t>
  </si>
  <si>
    <t>Alison Williams</t>
  </si>
  <si>
    <t>Nowithstanding</t>
  </si>
  <si>
    <t>Gabby Murphy</t>
  </si>
  <si>
    <t>Belle Riviare</t>
  </si>
  <si>
    <t>Belle Riverae</t>
  </si>
  <si>
    <t>Prep A</t>
  </si>
  <si>
    <t>Debie Brockhoff</t>
  </si>
  <si>
    <t>DRB Benson</t>
  </si>
  <si>
    <t>Jenni Tieleman</t>
  </si>
  <si>
    <t>Prep B</t>
  </si>
  <si>
    <t>Sarah Caldwell</t>
  </si>
  <si>
    <t>Chevy</t>
  </si>
  <si>
    <t>Prelim 1B</t>
  </si>
  <si>
    <t>Rebecca Simpson</t>
  </si>
  <si>
    <t>Kasac Park Global Warrior</t>
  </si>
  <si>
    <t>Bailey Peters</t>
  </si>
  <si>
    <t>Alabai Mulberry Crumpet</t>
  </si>
  <si>
    <t>Chloe Winter</t>
  </si>
  <si>
    <t>Glenmich on Golden Wings</t>
  </si>
  <si>
    <t>Emma Tomlinson</t>
  </si>
  <si>
    <t>Willow Hawkins</t>
  </si>
  <si>
    <t>Freeling Heights Whispers</t>
  </si>
  <si>
    <t>Scarlet</t>
  </si>
  <si>
    <t>Charli Holmes</t>
  </si>
  <si>
    <t>Judaroo Housten</t>
  </si>
  <si>
    <t>Over the Rainbow</t>
  </si>
  <si>
    <t>Keira Olsen</t>
  </si>
  <si>
    <t>Empire Down</t>
  </si>
  <si>
    <t>Tamblyn Park Shine</t>
  </si>
  <si>
    <t>Prelim 1A</t>
  </si>
  <si>
    <t>Ruby Mcdonald</t>
  </si>
  <si>
    <t>Stardust</t>
  </si>
  <si>
    <t>Taliah Quinn</t>
  </si>
  <si>
    <t>San Del Earl</t>
  </si>
  <si>
    <t>Ava Gleeson</t>
  </si>
  <si>
    <t>Phoenix Rising</t>
  </si>
  <si>
    <t>Mia Mcdonald</t>
  </si>
  <si>
    <t>Lily</t>
  </si>
  <si>
    <t>Davina Baxter</t>
  </si>
  <si>
    <t>Star Operative</t>
  </si>
  <si>
    <t>Bernadette Hiles</t>
  </si>
  <si>
    <t>Anzac Spirit</t>
  </si>
  <si>
    <t>Peta Jones</t>
  </si>
  <si>
    <t>Cooya Zeph</t>
  </si>
  <si>
    <t>Sandra Elliot</t>
  </si>
  <si>
    <t>Narcoola Parc Dylan</t>
  </si>
  <si>
    <t>Jo Morley</t>
  </si>
  <si>
    <t>Man in the Mirror</t>
  </si>
  <si>
    <t>Leanne Mercer</t>
  </si>
  <si>
    <t>Lowridge Diva</t>
  </si>
  <si>
    <t>Kellie Link</t>
  </si>
  <si>
    <t>Hunter</t>
  </si>
  <si>
    <t>Baldivis Dressage Series 1</t>
  </si>
  <si>
    <t>Ashley Hayward</t>
  </si>
  <si>
    <t>Marine Park Sailor Moon</t>
  </si>
  <si>
    <t>Penelope Freeman</t>
  </si>
  <si>
    <t>Wandoo Topmaster</t>
  </si>
  <si>
    <t>Portia-Lee Freeman</t>
  </si>
  <si>
    <t>Tiimli Enzo</t>
  </si>
  <si>
    <t>Ruby Weightman</t>
  </si>
  <si>
    <t>Wood Have Been</t>
  </si>
  <si>
    <t>Nicole Dragovich</t>
  </si>
  <si>
    <t>Foxdales Merlin</t>
  </si>
  <si>
    <t>Ivy-Joy Ralph</t>
  </si>
  <si>
    <t>Paramour</t>
  </si>
  <si>
    <t>Scandal</t>
  </si>
  <si>
    <t>Portia Allan</t>
  </si>
  <si>
    <t>Follyfoot El Toro</t>
  </si>
  <si>
    <t>Makayla Carroll</t>
  </si>
  <si>
    <t>Green Tree Park Shari</t>
  </si>
  <si>
    <t>West Plantagnet</t>
  </si>
  <si>
    <t xml:space="preserve"> A</t>
  </si>
  <si>
    <t>Mikayla Holden</t>
  </si>
  <si>
    <t>Buffy</t>
  </si>
  <si>
    <t>Maddison Manolini</t>
  </si>
  <si>
    <t>Forget Not Sophie</t>
  </si>
  <si>
    <t>Tahlia Ruffell</t>
  </si>
  <si>
    <t>Pocos Little Miss</t>
  </si>
  <si>
    <t>Shakayla Fiegert</t>
  </si>
  <si>
    <t>Tallarook Pk Tuscanino</t>
  </si>
  <si>
    <t>Amy Challenor</t>
  </si>
  <si>
    <t>Koonawarra Fighter Pilot</t>
  </si>
  <si>
    <t>Sara Eastough</t>
  </si>
  <si>
    <t>Rosie</t>
  </si>
  <si>
    <t>Chevy Goldsworthy</t>
  </si>
  <si>
    <t>Flynn</t>
  </si>
  <si>
    <t>Zarli Curtis</t>
  </si>
  <si>
    <t>K P Glamour Girl</t>
  </si>
  <si>
    <t>Skye Nathan</t>
  </si>
  <si>
    <t>Trapalanda Laud Nelson</t>
  </si>
  <si>
    <t>C</t>
  </si>
  <si>
    <t>Tara Harding</t>
  </si>
  <si>
    <t>Parkiarrup Salvatore</t>
  </si>
  <si>
    <t>unknown as was riding in a jacket not PC uniform</t>
  </si>
  <si>
    <t>Caitlin Pritchard</t>
  </si>
  <si>
    <t>Touchstone Rooster</t>
  </si>
  <si>
    <t>Taiah Curtis</t>
  </si>
  <si>
    <t>Eydis</t>
  </si>
  <si>
    <t>Ellysha Hale</t>
  </si>
  <si>
    <t>Peacemaker Alice Ross King</t>
  </si>
  <si>
    <t>Savannah Beveridge</t>
  </si>
  <si>
    <t>Hillside William</t>
  </si>
  <si>
    <t>Midas Parrison Affair</t>
  </si>
  <si>
    <t>Final Cut</t>
  </si>
  <si>
    <t>Rosie McConigley</t>
  </si>
  <si>
    <t>Bramley Stars &amp; Stripes</t>
  </si>
  <si>
    <t>Felicity Ericsson</t>
  </si>
  <si>
    <t>Wattlepark Topez</t>
  </si>
  <si>
    <t>Sarah McConigley</t>
  </si>
  <si>
    <t>Cheval’s Sihouette</t>
  </si>
  <si>
    <t>Tallarook Park Tuscanino</t>
  </si>
  <si>
    <t>Jus Poppin</t>
  </si>
  <si>
    <t>Baylaurel Spring Cruz</t>
  </si>
  <si>
    <t>Joanne Lange</t>
  </si>
  <si>
    <t>Jackson’s Lucky Charm</t>
  </si>
  <si>
    <t>Summer Thorn</t>
  </si>
  <si>
    <t>He’s Smokin</t>
  </si>
  <si>
    <t>Ashleigh Pritchard</t>
  </si>
  <si>
    <t>Baylaurel Panache</t>
  </si>
  <si>
    <t>Georgia O’Meara</t>
  </si>
  <si>
    <t>Boarding Pass</t>
  </si>
  <si>
    <t>Martello Silver</t>
  </si>
  <si>
    <t>Ruby Douglas</t>
  </si>
  <si>
    <t>Secret Valley Rockstar</t>
  </si>
  <si>
    <t>Cleo Miller</t>
  </si>
  <si>
    <t>Owendale Rhayada</t>
  </si>
  <si>
    <t>Malikah Rudge</t>
  </si>
  <si>
    <t>Lilyview Park Dixie Ray</t>
  </si>
  <si>
    <t>Amani Phantasie</t>
  </si>
  <si>
    <t>Lyla Valuri</t>
  </si>
  <si>
    <t>Ascot Magnum Silk</t>
  </si>
  <si>
    <t>Wanneroo</t>
  </si>
  <si>
    <t>Bunbury</t>
  </si>
  <si>
    <t>Allira Bond</t>
  </si>
  <si>
    <t>Yatarla Park Paparazzi</t>
  </si>
  <si>
    <t>Jasmine Barron</t>
  </si>
  <si>
    <t>GS Shore Thing</t>
  </si>
  <si>
    <t>Bella Macri</t>
  </si>
  <si>
    <t>Forestdew Calypso</t>
  </si>
  <si>
    <t>Jazmin Anderson</t>
  </si>
  <si>
    <t>Jingella Daydream</t>
  </si>
  <si>
    <t>Olivia Crossen</t>
  </si>
  <si>
    <t>Barrabadeen Issis</t>
  </si>
  <si>
    <t>Georgia Crossen</t>
  </si>
  <si>
    <t>Clare Downs Mirror Image</t>
  </si>
  <si>
    <t>Torridon Park Limited Edition</t>
  </si>
  <si>
    <t>Log Fence</t>
  </si>
  <si>
    <t>Rebecca Curran</t>
  </si>
  <si>
    <t>Everley Park Luna Eclipse</t>
  </si>
  <si>
    <t>Barz Open</t>
  </si>
  <si>
    <t>Cabots Cove</t>
  </si>
  <si>
    <t>Forgotten Fanta-See</t>
  </si>
  <si>
    <t>Eastern Hills</t>
  </si>
  <si>
    <t>Danielle Ouary</t>
  </si>
  <si>
    <t>Fairwind Gabriella</t>
  </si>
  <si>
    <t>4A</t>
  </si>
  <si>
    <t>Sophie Appleby</t>
  </si>
  <si>
    <t>Jimmy Recard</t>
  </si>
  <si>
    <t>MARGARET RIVER DRESSAGE 1</t>
  </si>
  <si>
    <t>nov</t>
  </si>
  <si>
    <t>Kenzie Manson</t>
  </si>
  <si>
    <t>Lucie Wackerbarth</t>
  </si>
  <si>
    <t>Busselton H&amp;PC</t>
  </si>
  <si>
    <t>Charlee Morton-Sharp</t>
  </si>
  <si>
    <t>Capel PC</t>
  </si>
  <si>
    <t>Grace Martin</t>
  </si>
  <si>
    <t>Ebony Gillan</t>
  </si>
  <si>
    <t>Chloe White</t>
  </si>
  <si>
    <t>Ruby Fullarton</t>
  </si>
  <si>
    <t>Ivy Millichamp-Parry</t>
  </si>
  <si>
    <t>Dardanup H&amp;PC</t>
  </si>
  <si>
    <t>Kaityln Brown</t>
  </si>
  <si>
    <t>EPC Series 2</t>
  </si>
  <si>
    <t>12 years and Under Event Age Group</t>
  </si>
  <si>
    <t>1B</t>
  </si>
  <si>
    <t>CE Lakritz</t>
  </si>
  <si>
    <t>Kalgoorlie</t>
  </si>
  <si>
    <t>Rose Redman</t>
  </si>
  <si>
    <t>Damaspia Park Neil’s Reign</t>
  </si>
  <si>
    <t>Scratched</t>
  </si>
  <si>
    <t>2B</t>
  </si>
  <si>
    <t>Annika Stone</t>
  </si>
  <si>
    <t>Marshall Earp</t>
  </si>
  <si>
    <t>Completed</t>
  </si>
  <si>
    <t>!B</t>
  </si>
  <si>
    <t>Emily Mollett</t>
  </si>
  <si>
    <t>White Corner</t>
  </si>
  <si>
    <t>isabelle Cox</t>
  </si>
  <si>
    <t>.68.9%</t>
  </si>
  <si>
    <t>Unidentified Flying Object</t>
  </si>
  <si>
    <t>Maggie Scott</t>
  </si>
  <si>
    <t>Time Star</t>
  </si>
  <si>
    <t>Zara Guest</t>
  </si>
  <si>
    <t>Archibald Zarafino</t>
  </si>
  <si>
    <t>Delia Tredinnick</t>
  </si>
  <si>
    <t>Elle</t>
  </si>
  <si>
    <t>Indhi Macdonald</t>
  </si>
  <si>
    <t>Imogen Stone</t>
  </si>
  <si>
    <t>Oscar Legend</t>
  </si>
  <si>
    <t>Holly Kerr</t>
  </si>
  <si>
    <t>Foxy</t>
  </si>
  <si>
    <t>Jenaveve Page</t>
  </si>
  <si>
    <t>Minstrals Spirit</t>
  </si>
  <si>
    <t>Dryandra PC</t>
  </si>
  <si>
    <t>Bronte Horsfall</t>
  </si>
  <si>
    <t>My Promise</t>
  </si>
  <si>
    <t>Watchwood Druid</t>
  </si>
  <si>
    <t>Dryandara PC</t>
  </si>
  <si>
    <t>Holly Greening</t>
  </si>
  <si>
    <t>Judaroo Toledo</t>
  </si>
  <si>
    <t>Bunbury H&amp;PC</t>
  </si>
  <si>
    <t>Maddison Doust</t>
  </si>
  <si>
    <t>Westend Fine Design</t>
  </si>
  <si>
    <t>Blackwood PC</t>
  </si>
  <si>
    <t>Judaroo Tassell</t>
  </si>
  <si>
    <t>Carlie Connell</t>
  </si>
  <si>
    <t>Turbo</t>
  </si>
  <si>
    <t>Hannah Kerr</t>
  </si>
  <si>
    <t>Patrick</t>
  </si>
  <si>
    <t>Zalie Ryan</t>
  </si>
  <si>
    <t>Caballo Jax</t>
  </si>
  <si>
    <t>Harriet Forrest</t>
  </si>
  <si>
    <t xml:space="preserve"> Busselton H&amp;PC</t>
  </si>
  <si>
    <t>Zara Ward Leahy</t>
  </si>
  <si>
    <t>Kenwyn in Style</t>
  </si>
  <si>
    <t>Bramley Royalty</t>
  </si>
  <si>
    <t>Annabele Creek</t>
  </si>
  <si>
    <t>Chaussettes</t>
  </si>
  <si>
    <t>Tell Me Nothing</t>
  </si>
  <si>
    <t>Lauren Rowe</t>
  </si>
  <si>
    <t>Cheval Dlore</t>
  </si>
  <si>
    <t>22nd March 2020</t>
  </si>
  <si>
    <t xml:space="preserve">Example Club </t>
  </si>
  <si>
    <t>Millie Hardman</t>
  </si>
  <si>
    <t>Fizz</t>
  </si>
  <si>
    <t>Magic</t>
  </si>
  <si>
    <t>Paige Helsemans</t>
  </si>
  <si>
    <t>Sydney Richards</t>
  </si>
  <si>
    <t>Cedar Lakes Alakazoo</t>
  </si>
  <si>
    <t>Fae Spearman</t>
  </si>
  <si>
    <t>Rivendell Cisco</t>
  </si>
  <si>
    <t>Bonsai Tickitiboo</t>
  </si>
  <si>
    <t>Peel</t>
  </si>
  <si>
    <t>Lia Del Giacco</t>
  </si>
  <si>
    <t>Beelo Bi Golden Girl</t>
  </si>
  <si>
    <t>Imogen Del Giacco</t>
  </si>
  <si>
    <t>Bandit</t>
  </si>
  <si>
    <t>Tatum Hand</t>
  </si>
  <si>
    <t>Crystal Clear</t>
  </si>
  <si>
    <t>Redline Heavenly Devine</t>
  </si>
  <si>
    <t>Hannah Stanley</t>
  </si>
  <si>
    <t>EJ Lucy in the Sky</t>
  </si>
  <si>
    <t>Sarah Little</t>
  </si>
  <si>
    <t>Penley Giovanni</t>
  </si>
  <si>
    <t>Chelsea Willock</t>
  </si>
  <si>
    <t>Hector</t>
  </si>
  <si>
    <t>Swan Valley</t>
  </si>
  <si>
    <t>Erin Greenwood</t>
  </si>
  <si>
    <t>Miss MoneyPenny</t>
  </si>
  <si>
    <t>Katelyn Mehanikov</t>
  </si>
  <si>
    <t>Vee</t>
  </si>
  <si>
    <t xml:space="preserve">Walliston </t>
  </si>
  <si>
    <t xml:space="preserve">Log Fence </t>
  </si>
  <si>
    <t>Torridon Limited Edition</t>
  </si>
  <si>
    <t>Springbrook Baylaurel Cruz-R</t>
  </si>
  <si>
    <t xml:space="preserve">King River </t>
  </si>
  <si>
    <t>Kate Addison</t>
  </si>
  <si>
    <t>Deveron Di Mojo</t>
  </si>
  <si>
    <t xml:space="preserve">Gidgegannup </t>
  </si>
  <si>
    <t>Sophie Bragge</t>
  </si>
  <si>
    <t>Arlo</t>
  </si>
  <si>
    <t xml:space="preserve">South Midlands </t>
  </si>
  <si>
    <t>Bailey Renzullo</t>
  </si>
  <si>
    <t>Flirtz No More</t>
  </si>
  <si>
    <t xml:space="preserve">Swan Valley </t>
  </si>
  <si>
    <t>Alivia Coppin</t>
  </si>
  <si>
    <t>KDH Top This</t>
  </si>
  <si>
    <t xml:space="preserve">Darlington </t>
  </si>
  <si>
    <t>Ruby Rae</t>
  </si>
  <si>
    <t>Krystina Bercene</t>
  </si>
  <si>
    <t>Miss Polly Pocket</t>
  </si>
  <si>
    <t xml:space="preserve">Wellington </t>
  </si>
  <si>
    <t>Meg Fowler</t>
  </si>
  <si>
    <t>Karma Park Festivity</t>
  </si>
  <si>
    <t>BP Flashfox</t>
  </si>
  <si>
    <t>Ella McCrum</t>
  </si>
  <si>
    <t>Joshua Brook Magic</t>
  </si>
  <si>
    <t>Busselton</t>
  </si>
  <si>
    <t>Seryce Johnston</t>
  </si>
  <si>
    <t>Asteria</t>
  </si>
  <si>
    <t>Mia Seinor</t>
  </si>
  <si>
    <t>Chelleason Gold Emblem</t>
  </si>
  <si>
    <t>Judaroo Patron</t>
  </si>
  <si>
    <t xml:space="preserve">Peel </t>
  </si>
  <si>
    <t>Olivia Butler-Blaxell</t>
  </si>
  <si>
    <t>Kanderry Shake Your Bon Bon</t>
  </si>
  <si>
    <t>Leah Sorensen</t>
  </si>
  <si>
    <t>Wendamar Merritt</t>
  </si>
  <si>
    <t xml:space="preserve">Wanneroo </t>
  </si>
  <si>
    <t>Chenin Hislop</t>
  </si>
  <si>
    <t>Penley Polly Pocket</t>
  </si>
  <si>
    <t xml:space="preserve">Woodridge </t>
  </si>
  <si>
    <t>Fawley Belletrix</t>
  </si>
  <si>
    <t>Sommer Craig</t>
  </si>
  <si>
    <t>Bombay Sling</t>
  </si>
  <si>
    <t xml:space="preserve">Albany </t>
  </si>
  <si>
    <t>Lateesha Coppin</t>
  </si>
  <si>
    <t>Shrangrala Just Sensational</t>
  </si>
  <si>
    <t>Amelia Mcdonald</t>
  </si>
  <si>
    <t>Brayside Visionary</t>
  </si>
  <si>
    <t>Wendamar Flirt</t>
  </si>
  <si>
    <t>Alyssa Scott</t>
  </si>
  <si>
    <t>Morefair Rhyder</t>
  </si>
  <si>
    <t>Sophie Caldwell</t>
  </si>
  <si>
    <t>Zia Park Nellie</t>
  </si>
  <si>
    <t>Christian Craig</t>
  </si>
  <si>
    <t>Ally</t>
  </si>
  <si>
    <t>Limehill Cameo Design</t>
  </si>
  <si>
    <t>Judaroo Love Bug</t>
  </si>
  <si>
    <t>Kady Middlecoat</t>
  </si>
  <si>
    <t>Brimfield Bronte</t>
  </si>
  <si>
    <t xml:space="preserve">Baldivis </t>
  </si>
  <si>
    <t>Madelyn Harney</t>
  </si>
  <si>
    <t>Morefair Reuben</t>
  </si>
  <si>
    <t>South Midlands</t>
  </si>
  <si>
    <t>Charisma James Bond</t>
  </si>
  <si>
    <t>Little Joe</t>
  </si>
  <si>
    <t>Serpentine June</t>
  </si>
  <si>
    <t>Pinjarra</t>
  </si>
  <si>
    <t>Bevan Lee Banter</t>
  </si>
  <si>
    <t xml:space="preserve">Pinjarra </t>
  </si>
  <si>
    <t>Keira Olsens</t>
  </si>
  <si>
    <t>Indie Smyth</t>
  </si>
  <si>
    <t>Tessa Fernie</t>
  </si>
  <si>
    <t>Brookdale Park Inspiration</t>
  </si>
  <si>
    <t>Chinnamon</t>
  </si>
  <si>
    <t>Barabadeen Woodstock</t>
  </si>
  <si>
    <t>KP Jive</t>
  </si>
  <si>
    <t>Nicola Lachenicht</t>
  </si>
  <si>
    <t>Newhope Sparks Fly</t>
  </si>
  <si>
    <t>Kate Mehanikov</t>
  </si>
  <si>
    <t>Alexandra Massie</t>
  </si>
  <si>
    <t>Byalea Chocolate</t>
  </si>
  <si>
    <t>Catherine Hearle</t>
  </si>
  <si>
    <t>Annie's Lane</t>
  </si>
  <si>
    <t>Karlene Miller</t>
  </si>
  <si>
    <t>Delon Park Romeo</t>
  </si>
  <si>
    <t>Calowera Sugar Plum</t>
  </si>
  <si>
    <t>Renae Srdarev</t>
  </si>
  <si>
    <t>Leedale Distinctive Guy</t>
  </si>
  <si>
    <t>Rebecca Nairn</t>
  </si>
  <si>
    <t>Mystery Mark</t>
  </si>
  <si>
    <t>Matilda Gibbs</t>
  </si>
  <si>
    <t>Clare Downs Elegant Surprise</t>
  </si>
  <si>
    <t>28th June 2020</t>
  </si>
  <si>
    <t>Aleska Wearne</t>
  </si>
  <si>
    <t>Bertie Deluxe</t>
  </si>
  <si>
    <t>Sune Snyman</t>
  </si>
  <si>
    <t>Laynie Scott</t>
  </si>
  <si>
    <t>Lia Del Giaco</t>
  </si>
  <si>
    <t>Elizabeth Jones</t>
  </si>
  <si>
    <t>Horsemans</t>
  </si>
  <si>
    <t>Penleigh Giovanni</t>
  </si>
  <si>
    <t>Holly Brimblecombe</t>
  </si>
  <si>
    <t>Poppy Petricevich</t>
  </si>
  <si>
    <t>Ellen Hughes</t>
  </si>
  <si>
    <t>Deeja Shariff</t>
  </si>
  <si>
    <t>Amelia Mathews</t>
  </si>
  <si>
    <t>3B</t>
  </si>
  <si>
    <t>Dominique Mackenzie</t>
  </si>
  <si>
    <t>KDH Lady Penelope</t>
  </si>
  <si>
    <t>Charlotte Esze</t>
  </si>
  <si>
    <t>A Night At The Opera</t>
  </si>
  <si>
    <t>Jack Frost</t>
  </si>
  <si>
    <t>Riley Hodkinson</t>
  </si>
  <si>
    <t>Charisma Accalade</t>
  </si>
  <si>
    <t>Eden Vandenberg</t>
  </si>
  <si>
    <t>Trealea Park Taboo</t>
  </si>
  <si>
    <t>Caitlin Worth</t>
  </si>
  <si>
    <t>St Claire's Bulgary</t>
  </si>
  <si>
    <t>Darcy Donald</t>
  </si>
  <si>
    <t>Shabolane Playboy</t>
  </si>
  <si>
    <t>Kadee Taylor</t>
  </si>
  <si>
    <t>Fortunato De Luxe</t>
  </si>
  <si>
    <t>Madison Taylor</t>
  </si>
  <si>
    <t>Ellenjay Nakye</t>
  </si>
  <si>
    <t>Mathild Fanfriso</t>
  </si>
  <si>
    <t>Bad Boy Bob</t>
  </si>
  <si>
    <t>Penely Giovanni</t>
  </si>
  <si>
    <t>Angelina Donelly</t>
  </si>
  <si>
    <t>Benito Linc</t>
  </si>
  <si>
    <t>Romilly Bradford</t>
  </si>
  <si>
    <t>Delamarie Just Kiera</t>
  </si>
  <si>
    <t>Tamika Wright</t>
  </si>
  <si>
    <t>Equity Free</t>
  </si>
  <si>
    <t>Found A Keeper</t>
  </si>
  <si>
    <t>Sophie Wilson</t>
  </si>
  <si>
    <t>Katy In Paris</t>
  </si>
  <si>
    <t>Jackson Black</t>
  </si>
  <si>
    <t>Shorely</t>
  </si>
  <si>
    <t>Fawley Bellebrix</t>
  </si>
  <si>
    <t>Hayley Butler</t>
  </si>
  <si>
    <t>Kristie Gibaud</t>
  </si>
  <si>
    <t>Follfoot Fashionista</t>
  </si>
  <si>
    <t>Natasha Hartono</t>
  </si>
  <si>
    <t>Baraya Rhapsody</t>
  </si>
  <si>
    <t>Alicia Short</t>
  </si>
  <si>
    <t>Joshua Brook Minton</t>
  </si>
  <si>
    <t>Rex</t>
  </si>
  <si>
    <t>Sarah Hatch</t>
  </si>
  <si>
    <t>Windrush Inheritence</t>
  </si>
  <si>
    <t>Lauren Conti</t>
  </si>
  <si>
    <t>Scott Free</t>
  </si>
  <si>
    <t>Jemma Swarts</t>
  </si>
  <si>
    <t>Without Compromise</t>
  </si>
  <si>
    <t>FollyFoot Bellatrix</t>
  </si>
  <si>
    <t>Would Have Been</t>
  </si>
  <si>
    <t>Kayley Brahim</t>
  </si>
  <si>
    <t>Master Delight</t>
  </si>
  <si>
    <t>a</t>
  </si>
  <si>
    <t>Ariana Carbery</t>
  </si>
  <si>
    <t>Walliston RPC</t>
  </si>
  <si>
    <t>Holly Ferguson</t>
  </si>
  <si>
    <t>Remi Atkinson</t>
  </si>
  <si>
    <t>Amelia Chester</t>
  </si>
  <si>
    <t>Gem Park Surprise</t>
  </si>
  <si>
    <t>Sienna Chester</t>
  </si>
  <si>
    <t>Judaroo Puddles</t>
  </si>
  <si>
    <t>Tayah Joy</t>
  </si>
  <si>
    <t>Vinnie</t>
  </si>
  <si>
    <t>Avon</t>
  </si>
  <si>
    <t>Ashley Cowie</t>
  </si>
  <si>
    <t>1a</t>
  </si>
  <si>
    <t>Kimberley Sorensen</t>
  </si>
  <si>
    <t>Eloise Trolove</t>
  </si>
  <si>
    <t>Madison Carbery</t>
  </si>
  <si>
    <t>2a</t>
  </si>
  <si>
    <t>Jewel Pivac</t>
  </si>
  <si>
    <t>3a</t>
  </si>
  <si>
    <t>Event Name: Log Fence Dressage Day</t>
  </si>
  <si>
    <t>Event Date: 26/07/2020</t>
  </si>
  <si>
    <t xml:space="preserve">Wellingotn Districts </t>
  </si>
  <si>
    <t xml:space="preserve">2B </t>
  </si>
  <si>
    <t xml:space="preserve">E </t>
  </si>
  <si>
    <t>4B</t>
  </si>
  <si>
    <t>Prelim 14 - 16</t>
  </si>
  <si>
    <t>13 -15 years Event Age Group</t>
  </si>
  <si>
    <t>Harriet Ward</t>
  </si>
  <si>
    <t xml:space="preserve">A </t>
  </si>
  <si>
    <t>16 - 24 years Event Age Group</t>
  </si>
  <si>
    <t>Event Name: Dardanup Dressage Day 2020</t>
  </si>
  <si>
    <t>Event Date: 25th July 2020</t>
  </si>
  <si>
    <t>Keirah Dolan</t>
  </si>
  <si>
    <t>CAPEL</t>
  </si>
  <si>
    <t>WEST PLANTAGENET</t>
  </si>
  <si>
    <t>BUNBURY</t>
  </si>
  <si>
    <t>ALBANY</t>
  </si>
  <si>
    <t>Reagan Hughan</t>
  </si>
  <si>
    <t>Abby Coulson</t>
  </si>
  <si>
    <t>BUSSELTON</t>
  </si>
  <si>
    <t>BALDIVIS</t>
  </si>
  <si>
    <t>Brittany Wrighton</t>
  </si>
  <si>
    <t>MAYANUP</t>
  </si>
  <si>
    <t>Georgie Urkko</t>
  </si>
  <si>
    <t>COLLIE</t>
  </si>
  <si>
    <t>Amberlee Brown</t>
  </si>
  <si>
    <t>WALLISTON</t>
  </si>
  <si>
    <t>Jo Lange</t>
  </si>
  <si>
    <t>Bella Barr</t>
  </si>
  <si>
    <t>Jorja Silvester</t>
  </si>
  <si>
    <t>Ruby McDonald</t>
  </si>
  <si>
    <t>Keira Oslen</t>
  </si>
  <si>
    <t>Kimberly Grey</t>
  </si>
  <si>
    <t>Jessica Andony</t>
  </si>
  <si>
    <t>Ashleigh Plaskett</t>
  </si>
  <si>
    <t>Andrea Harold</t>
  </si>
  <si>
    <t>Claire Ransom</t>
  </si>
  <si>
    <t>Kate Weaver</t>
  </si>
  <si>
    <t>Bronte Adams</t>
  </si>
  <si>
    <t>Francesca Wright</t>
  </si>
  <si>
    <t>Deanna Mcdade</t>
  </si>
  <si>
    <t>Tiffany Holland</t>
  </si>
  <si>
    <t>Judaroo Waterlily</t>
  </si>
  <si>
    <t>Thorne Park Hightime</t>
  </si>
  <si>
    <t>Kiels Park Glamour Girl</t>
  </si>
  <si>
    <t>Fanta</t>
  </si>
  <si>
    <t>Kismet Park Jazz Singer</t>
  </si>
  <si>
    <t>PM Matron Grace</t>
  </si>
  <si>
    <t>Master Supermus</t>
  </si>
  <si>
    <t>Nitro's Last Chance</t>
  </si>
  <si>
    <t>Blue</t>
  </si>
  <si>
    <t>High Fidelity</t>
  </si>
  <si>
    <t>Blueblood Juno</t>
  </si>
  <si>
    <t>Charisma Silver Edition</t>
  </si>
  <si>
    <t>Skitch</t>
  </si>
  <si>
    <t>Tikallara Illusion</t>
  </si>
  <si>
    <t>Charisma Elegance</t>
  </si>
  <si>
    <t>Currie Park Tobermory</t>
  </si>
  <si>
    <t>BML Maranouchi</t>
  </si>
  <si>
    <t>Dyrring Park Stanmore</t>
  </si>
  <si>
    <t>Steppin Stars</t>
  </si>
  <si>
    <t>Rhyanna True Colours</t>
  </si>
  <si>
    <t>Silkwood Sequence</t>
  </si>
  <si>
    <t>Fawley Bellatrix</t>
  </si>
  <si>
    <t>Jabeira Laurence</t>
  </si>
  <si>
    <t>Dark Devotion</t>
  </si>
  <si>
    <t>Karma Park Barilla Bay</t>
  </si>
  <si>
    <t>Clayton Gearing</t>
  </si>
  <si>
    <t>Ebonie Richardson</t>
  </si>
  <si>
    <t>Chloe Roth</t>
  </si>
  <si>
    <t>Locke Lamora</t>
  </si>
  <si>
    <t>Aff Prelim</t>
  </si>
  <si>
    <t>Aff Novice</t>
  </si>
  <si>
    <t>Sharyne Alberts Memorial Dressage</t>
  </si>
  <si>
    <t>Bailee Stalteri</t>
  </si>
  <si>
    <t>Dardanup</t>
  </si>
  <si>
    <t>Addison Sharp</t>
  </si>
  <si>
    <t>Sophie Morrison</t>
  </si>
  <si>
    <t>Capel</t>
  </si>
  <si>
    <t>Abbie Senbergs</t>
  </si>
  <si>
    <t>Annie Creek</t>
  </si>
  <si>
    <t>Busselotn</t>
  </si>
  <si>
    <t>Ella Coulson</t>
  </si>
  <si>
    <t>Ruby Pedrick</t>
  </si>
  <si>
    <t>Acacia Chen</t>
  </si>
  <si>
    <t>Jb Flying Hgih</t>
  </si>
  <si>
    <t>Owendale Firefox</t>
  </si>
  <si>
    <t>Bambi</t>
  </si>
  <si>
    <t>Bridge Pegasus</t>
  </si>
  <si>
    <t>Kenwyn In Style</t>
  </si>
  <si>
    <t>Karma Park Trade Secret</t>
  </si>
  <si>
    <t>Parkiarrup Edward</t>
  </si>
  <si>
    <t>Harmony Park Summa Rain</t>
  </si>
  <si>
    <t>Millian Dollar Bills</t>
  </si>
  <si>
    <t>Wildwood Springtime</t>
  </si>
  <si>
    <t>Donlea Grand Moment</t>
  </si>
  <si>
    <t>Tiaja Park Fancy</t>
  </si>
  <si>
    <t>Keira Dolan</t>
  </si>
  <si>
    <t>Amelia Addison</t>
  </si>
  <si>
    <t>Jessica Mason</t>
  </si>
  <si>
    <t>Sarah Vickery</t>
  </si>
  <si>
    <t>Jessica Ferrari</t>
  </si>
  <si>
    <t>Kaeleigh Brown</t>
  </si>
  <si>
    <t>Amelia Dolan</t>
  </si>
  <si>
    <t>Leedale Alice In Wonderland</t>
  </si>
  <si>
    <t>Joshua Brook Jade</t>
  </si>
  <si>
    <t>Nemuriko Thunderstruck</t>
  </si>
  <si>
    <t>Redyaz Valour</t>
  </si>
  <si>
    <t>Rock View Solar Flair</t>
  </si>
  <si>
    <t>Amani Makaio</t>
  </si>
  <si>
    <t>Halcyon Firedance</t>
  </si>
  <si>
    <t>Ziggy</t>
  </si>
  <si>
    <t>Charisma Reflections</t>
  </si>
  <si>
    <t>Kenda Park Eliza</t>
  </si>
  <si>
    <t>Koma Joy</t>
  </si>
  <si>
    <t>Lurch Forward</t>
  </si>
  <si>
    <t>Kazz</t>
  </si>
  <si>
    <t>Surpark</t>
  </si>
  <si>
    <t>Trademark Curare</t>
  </si>
  <si>
    <t>Little Asha</t>
  </si>
  <si>
    <t>Powderbark Calvin Klein</t>
  </si>
  <si>
    <t>Sylvania Expectations</t>
  </si>
  <si>
    <t>Aria Mistretta</t>
  </si>
  <si>
    <t>Cambria Gem</t>
  </si>
  <si>
    <t>Dreamer</t>
  </si>
  <si>
    <t>Maccacino</t>
  </si>
  <si>
    <t>Billy</t>
  </si>
  <si>
    <t>Cheval De''Lore</t>
  </si>
  <si>
    <t>Charisma Royal Emblem</t>
  </si>
  <si>
    <t>Violet</t>
  </si>
  <si>
    <t>Pixie</t>
  </si>
  <si>
    <t>Charisma Sam Jones</t>
  </si>
  <si>
    <t>Blue Dale Boy</t>
  </si>
  <si>
    <t>Roseridge Gamble</t>
  </si>
  <si>
    <t>Alezan</t>
  </si>
  <si>
    <t>Katie</t>
  </si>
  <si>
    <t>Dvz Debonaire</t>
  </si>
  <si>
    <t>Tiaja Park Fearless</t>
  </si>
  <si>
    <t>Holland Park Geneva</t>
  </si>
  <si>
    <t>Joshua Brook Laylarni</t>
  </si>
  <si>
    <t>Isabelle Cox</t>
  </si>
  <si>
    <t>Mia Dicandilo</t>
  </si>
  <si>
    <t>Kayley Joy Evans</t>
  </si>
  <si>
    <t>Little Big Man</t>
  </si>
  <si>
    <t>It Takes Two To Tango</t>
  </si>
  <si>
    <t>Selena</t>
  </si>
  <si>
    <t>Yartarla Park Paparazzi</t>
  </si>
  <si>
    <t>Kolbeach Tiptoe</t>
  </si>
  <si>
    <t>Boonaburra Royal Mascot</t>
  </si>
  <si>
    <t>Scarlett</t>
  </si>
  <si>
    <t>Bp Flash Fox</t>
  </si>
  <si>
    <t>Horse</t>
  </si>
  <si>
    <t>Chloe Whittleton</t>
  </si>
  <si>
    <t>Madison Bessen</t>
  </si>
  <si>
    <t>Sp Obsession</t>
  </si>
  <si>
    <t>Gs Shore Thing</t>
  </si>
  <si>
    <t>Cp Balmain</t>
  </si>
  <si>
    <t>True Valorem</t>
  </si>
  <si>
    <t>Laquinnda</t>
  </si>
  <si>
    <t>Toby</t>
  </si>
  <si>
    <t>Frank Heavens</t>
  </si>
  <si>
    <t>Curious George</t>
  </si>
  <si>
    <t>Papa'S Hope</t>
  </si>
  <si>
    <t>Blackjack</t>
  </si>
  <si>
    <t>Ce Lady Marmalade</t>
  </si>
  <si>
    <t>I'M A Contractor</t>
  </si>
  <si>
    <t>Kdh Lord Cromwell</t>
  </si>
  <si>
    <t>Torridon Limited Edition (Tia)</t>
  </si>
  <si>
    <t>Hoffmanâ€™S Vintage</t>
  </si>
  <si>
    <t xml:space="preserve">Wellington District </t>
  </si>
  <si>
    <t>Murray Pc</t>
  </si>
  <si>
    <t>Baldivis - Event 2</t>
  </si>
  <si>
    <t>Peel Metropolitan</t>
  </si>
  <si>
    <t xml:space="preserve">Peel Metropolitan </t>
  </si>
  <si>
    <t>West Plantagenet</t>
  </si>
  <si>
    <t>Wellington</t>
  </si>
  <si>
    <t>Mortlock</t>
  </si>
  <si>
    <t>Dryandra</t>
  </si>
  <si>
    <t>Moonyoonooka</t>
  </si>
  <si>
    <t>Wendamar Mistletoe</t>
  </si>
  <si>
    <t>Karma Park Superstar</t>
  </si>
  <si>
    <t>Gunnadorah Talisman</t>
  </si>
  <si>
    <t>Joshua Brook Special Effects</t>
  </si>
  <si>
    <t>Jaydana Flamin Impressive</t>
  </si>
  <si>
    <t>Ladies Man</t>
  </si>
  <si>
    <t>Clare Downs Lisheen</t>
  </si>
  <si>
    <t>Kp Jive</t>
  </si>
  <si>
    <t>Hayley Dagnall</t>
  </si>
  <si>
    <t>Please ensure that all results are included (not just top 6 places) and that riders and horses names are recorded according to their event entry</t>
  </si>
  <si>
    <t>Squeak</t>
  </si>
  <si>
    <t>Eloise Bijl</t>
  </si>
  <si>
    <t>Charlie Brown</t>
  </si>
  <si>
    <t>Wendamar Nerita</t>
  </si>
  <si>
    <t>Jock</t>
  </si>
  <si>
    <t>Olivia Butler-Baxell</t>
  </si>
  <si>
    <t>Celeste Whittaker</t>
  </si>
  <si>
    <t>Windwood Park Saoirse</t>
  </si>
  <si>
    <t>Darlington</t>
  </si>
  <si>
    <t>Mia Whittaker</t>
  </si>
  <si>
    <t>Bloodbuzz Ohio</t>
  </si>
  <si>
    <t>Tiana Woollams</t>
  </si>
  <si>
    <t>Dalakee Over The Top</t>
  </si>
  <si>
    <t>DVZ Debonaire</t>
  </si>
  <si>
    <t>ORANGE GROVE SERIES 2020 - EVENT 3</t>
  </si>
  <si>
    <t>30TH AUGUST 2020</t>
  </si>
  <si>
    <t>Sophie Dagnall</t>
  </si>
  <si>
    <t>Harpa Byrne</t>
  </si>
  <si>
    <t>Elijah Woodyer</t>
  </si>
  <si>
    <t>Tazmin Smith</t>
  </si>
  <si>
    <t>Zoe Purser</t>
  </si>
  <si>
    <t>Devon Bavin</t>
  </si>
  <si>
    <t>Sydelle Bland</t>
  </si>
  <si>
    <t>Taya Van Rensburg</t>
  </si>
  <si>
    <t xml:space="preserve">Horsemens </t>
  </si>
  <si>
    <t>Horsemens</t>
  </si>
  <si>
    <t>Elliot</t>
  </si>
  <si>
    <t>Judaroo Landmark</t>
  </si>
  <si>
    <t>Marglyn Masquerade</t>
  </si>
  <si>
    <t>Chaysa Dream</t>
  </si>
  <si>
    <t>Polar Express</t>
  </si>
  <si>
    <t>Hugo</t>
  </si>
  <si>
    <t>Mmmg Music Maestro</t>
  </si>
  <si>
    <t>ORANGE GROVE</t>
  </si>
  <si>
    <t>Click Here To Register For The  WA Leaderboards</t>
  </si>
  <si>
    <t xml:space="preserve">Murray  </t>
  </si>
  <si>
    <t xml:space="preserve">Esperance </t>
  </si>
  <si>
    <t xml:space="preserve">Kalgoorlie District </t>
  </si>
  <si>
    <t xml:space="preserve">Denmark </t>
  </si>
  <si>
    <t xml:space="preserve">Capel </t>
  </si>
  <si>
    <t xml:space="preserve">Collie </t>
  </si>
  <si>
    <t xml:space="preserve">Bunbury </t>
  </si>
  <si>
    <t xml:space="preserve">Mayanup </t>
  </si>
  <si>
    <t xml:space="preserve">Wallangarra Riding &amp; </t>
  </si>
  <si>
    <t xml:space="preserve">Kellerberrin Riding &amp; </t>
  </si>
  <si>
    <t xml:space="preserve">BUNBURY  </t>
  </si>
  <si>
    <t xml:space="preserve">MURRAY </t>
  </si>
  <si>
    <t xml:space="preserve">LOG FENCE </t>
  </si>
  <si>
    <t xml:space="preserve">Gidgegannup Horse and </t>
  </si>
  <si>
    <t xml:space="preserve">Swan Valley Horse and </t>
  </si>
  <si>
    <t>Zoe Petterson</t>
  </si>
  <si>
    <t>Alison Mclay</t>
  </si>
  <si>
    <t>Myfanwy Luminous</t>
  </si>
  <si>
    <t>Kismet Park Serenity</t>
  </si>
  <si>
    <t>Valiant Harmony</t>
  </si>
  <si>
    <t>Lil Buzz</t>
  </si>
  <si>
    <t>Horsemens and EA</t>
  </si>
  <si>
    <t xml:space="preserve">Orange Grove </t>
  </si>
  <si>
    <t>Name</t>
  </si>
  <si>
    <t>Club</t>
  </si>
  <si>
    <t>Total</t>
  </si>
  <si>
    <t>%</t>
  </si>
  <si>
    <t>Capel / Walliston / South Midlands</t>
  </si>
  <si>
    <t>Serpentine 1</t>
  </si>
  <si>
    <t>Walliston / Denmark / Dryandra</t>
  </si>
  <si>
    <t>Abby Green</t>
  </si>
  <si>
    <t>Barrabadeen Mystique</t>
  </si>
  <si>
    <t>Moonyoonooka / Margaret River</t>
  </si>
  <si>
    <t>King River 1</t>
  </si>
  <si>
    <t>Jorja Sylvester</t>
  </si>
  <si>
    <t>Dardanup  / Mortlock</t>
  </si>
  <si>
    <t>Busselton / Wellington</t>
  </si>
  <si>
    <t>Busselton / Moonyoonooka</t>
  </si>
  <si>
    <t>Ruby Damask Rosa</t>
  </si>
  <si>
    <t>Bunbury / Dryandra</t>
  </si>
  <si>
    <t>Ella Perkins</t>
  </si>
  <si>
    <t>Kingstown Danika</t>
  </si>
  <si>
    <t>Murray 1</t>
  </si>
  <si>
    <t>Miss Moneypenny</t>
  </si>
  <si>
    <t>Baldivis / Wellington</t>
  </si>
  <si>
    <t>Isabel Giblett</t>
  </si>
  <si>
    <t>Burrowa Geraldine</t>
  </si>
  <si>
    <t>Tealah Hawke</t>
  </si>
  <si>
    <t>Falcons Temptation</t>
  </si>
  <si>
    <t xml:space="preserve">Beverley </t>
  </si>
  <si>
    <t>Cheval De'Lore</t>
  </si>
  <si>
    <t>Georgia O'Meara</t>
  </si>
  <si>
    <t>Albany</t>
  </si>
  <si>
    <t>Touchstone Rooser</t>
  </si>
  <si>
    <t>Wanneroo / South Midlands</t>
  </si>
  <si>
    <t>Emily Maxwell</t>
  </si>
  <si>
    <t>Duty Calls</t>
  </si>
  <si>
    <t>Saijsh Mitchell</t>
  </si>
  <si>
    <t>Ringwould Cleopatra</t>
  </si>
  <si>
    <t>Gidgegannup / Woodridge</t>
  </si>
  <si>
    <t>Della Woolams</t>
  </si>
  <si>
    <t>Bevantee Hitchniker (Red)</t>
  </si>
  <si>
    <t>Samara Jackman</t>
  </si>
  <si>
    <t>Flatley Affirmed</t>
  </si>
  <si>
    <t>Magnum Ascot Silk</t>
  </si>
  <si>
    <t>Jundaroo Tassel</t>
  </si>
  <si>
    <t>Keria Olsen</t>
  </si>
  <si>
    <t>Carly Ballantyne</t>
  </si>
  <si>
    <t>Clare Downs Lil Bita Jazz</t>
  </si>
  <si>
    <t>Isla Bolton</t>
  </si>
  <si>
    <t>Melody Park Mystical Lady</t>
  </si>
  <si>
    <t>Carla Newman</t>
  </si>
  <si>
    <t>Alexis Wylie</t>
  </si>
  <si>
    <t>Charlee Morton Sharp</t>
  </si>
  <si>
    <t>Karma Parki Superstar</t>
  </si>
  <si>
    <t>Imogen Freeman</t>
  </si>
  <si>
    <t>Bridie Johnson</t>
  </si>
  <si>
    <t>Karteeka</t>
  </si>
  <si>
    <t>Tiana Woolams</t>
  </si>
  <si>
    <t>Chevals Silhouette</t>
  </si>
  <si>
    <t>Bluedale Boy</t>
  </si>
  <si>
    <t>Demi Perkins</t>
  </si>
  <si>
    <t>Kierah Dolan</t>
  </si>
  <si>
    <t>Stevie Hopkins</t>
  </si>
  <si>
    <t>Nebula Star</t>
  </si>
  <si>
    <t>Hannah Horne</t>
  </si>
  <si>
    <t>Penley Vintage</t>
  </si>
  <si>
    <t>Ryeligh Conway</t>
  </si>
  <si>
    <t>Trefynwy Parc Penhros</t>
  </si>
  <si>
    <t>Shangala Just Sensational</t>
  </si>
  <si>
    <t>San Del Portrait</t>
  </si>
  <si>
    <t>Judaroo Lovebug</t>
  </si>
  <si>
    <t>Sophie Tennant</t>
  </si>
  <si>
    <t>Warranwood Mistletoe</t>
  </si>
  <si>
    <t>Brayside Visionary</t>
  </si>
  <si>
    <t>Chris Craig</t>
  </si>
  <si>
    <t>Kayleigh Brown</t>
  </si>
  <si>
    <t>Serpentine / Capel</t>
  </si>
  <si>
    <t>Master Supremus</t>
  </si>
  <si>
    <t>Windrush Inheritance</t>
  </si>
  <si>
    <t xml:space="preserve">Baldivis  </t>
  </si>
  <si>
    <t>Bronte Anderson</t>
  </si>
  <si>
    <t>Margare River</t>
  </si>
  <si>
    <t>Emily Forsyth</t>
  </si>
  <si>
    <t>Wendamar Nadel</t>
  </si>
  <si>
    <t>Trapalanda Downs Laud Nelson</t>
  </si>
  <si>
    <t>Hannah Forsyth</t>
  </si>
  <si>
    <t>Rosebrook Playboy</t>
  </si>
  <si>
    <t xml:space="preserve">Moonyoonooka </t>
  </si>
  <si>
    <t>Kate Watkins</t>
  </si>
  <si>
    <t>Bandeeka Ffanci</t>
  </si>
  <si>
    <t>Aka Tiger Moth</t>
  </si>
  <si>
    <t xml:space="preserve">Kellerberrin </t>
  </si>
  <si>
    <t>West Plantagenent</t>
  </si>
  <si>
    <t>Woodridge</t>
  </si>
  <si>
    <t>Bramely Cleopatra</t>
  </si>
  <si>
    <t>Emily Brimblecombe</t>
  </si>
  <si>
    <t>Senlac Crowley</t>
  </si>
  <si>
    <t>Caitlin Godfrey</t>
  </si>
  <si>
    <t>Treelea Tribal Prince</t>
  </si>
  <si>
    <t>Bombay Sting</t>
  </si>
  <si>
    <t>Beau Dixon</t>
  </si>
  <si>
    <t>Heir Bourne</t>
  </si>
  <si>
    <t>Angelina Donnelly</t>
  </si>
  <si>
    <t>Pluggers Angel</t>
  </si>
  <si>
    <t>Amelia Elliott</t>
  </si>
  <si>
    <t>Indiana Summer Gold </t>
  </si>
  <si>
    <t>Redyaz Velour</t>
  </si>
  <si>
    <t>Indi Smith</t>
  </si>
  <si>
    <t>Byalee Mascara</t>
  </si>
  <si>
    <t>Shovely</t>
  </si>
  <si>
    <t>Follyfoot Fashionista</t>
  </si>
  <si>
    <t>Serdella Irish Special</t>
  </si>
  <si>
    <t xml:space="preserve">Wallangarra </t>
  </si>
  <si>
    <t>Isabella Mullins</t>
  </si>
  <si>
    <t>Champ Points</t>
  </si>
  <si>
    <t>Doubled</t>
  </si>
  <si>
    <t>Single</t>
  </si>
  <si>
    <t xml:space="preserve">Saturday Plunkett 17-24yrs </t>
  </si>
  <si>
    <t>Saturday Harrison M4A</t>
  </si>
  <si>
    <t>Saturday Harrison E3A</t>
  </si>
  <si>
    <t>Saturday Harrison N2A</t>
  </si>
  <si>
    <t>Sunday Elem Test 8-16Yrs</t>
  </si>
  <si>
    <t>Sunday Elem Test 17-24Yrs</t>
  </si>
  <si>
    <t>Sunday Medium Test</t>
  </si>
  <si>
    <t>Sunday Non Comp Prep E</t>
  </si>
  <si>
    <t>Sunday Prelim Non Comp - 10U</t>
  </si>
  <si>
    <t>Sunday Prelim Non Comp - 11-13</t>
  </si>
  <si>
    <t>Sunday Prelim Non Comp - 14-16 yrs</t>
  </si>
  <si>
    <t>Sunday Prelim Non Comp - 17-24yrs</t>
  </si>
  <si>
    <t>Sunday Novice Non Comp - 8-13Yrs</t>
  </si>
  <si>
    <t>Sunday Novice Non Comp - 14-16yrs</t>
  </si>
  <si>
    <t>Sunday Novice Non Comp - 17-24yrs</t>
  </si>
  <si>
    <t>Satelem</t>
  </si>
  <si>
    <t>Satmed</t>
  </si>
  <si>
    <t>Satnov</t>
  </si>
  <si>
    <t>Satprelim</t>
  </si>
  <si>
    <t>Sunelem</t>
  </si>
  <si>
    <t>Sunmed</t>
  </si>
  <si>
    <t>Sunprep</t>
  </si>
  <si>
    <t>Sunnov</t>
  </si>
  <si>
    <t>Sunprelim</t>
  </si>
  <si>
    <t>Aaliyah Garbin</t>
  </si>
  <si>
    <t>Darcey Donald</t>
  </si>
  <si>
    <t>Rosie Mcconigley</t>
  </si>
  <si>
    <t>Sarah Mcconigley</t>
  </si>
  <si>
    <t>Olivia Mcgregor Cossen</t>
  </si>
  <si>
    <t>Parkiaeup Edward</t>
  </si>
  <si>
    <t>St Claire'S Bvlgari</t>
  </si>
  <si>
    <t>Tia'S Tiger Moth</t>
  </si>
  <si>
    <t>Sharbolane Playboy</t>
  </si>
  <si>
    <t>Wendanar Boy Blue</t>
  </si>
  <si>
    <t>Bramley Stars And Stripes</t>
  </si>
  <si>
    <t>Hoffmans Vintage</t>
  </si>
  <si>
    <t>Foxdale'S Merlin</t>
  </si>
  <si>
    <t>Kdh Top This</t>
  </si>
  <si>
    <t>Rockview Solar Flair</t>
  </si>
  <si>
    <t>Ej Lucy In The Sky</t>
  </si>
  <si>
    <t>House Of Sharr</t>
  </si>
  <si>
    <t>Fortunato Deluxe</t>
  </si>
  <si>
    <t>Mathilda Fan Friso</t>
  </si>
  <si>
    <t>Sardella Irish Special</t>
  </si>
  <si>
    <t>Alice Peacemaker Ross King</t>
  </si>
  <si>
    <t>Saturday Plunkett  10U Yrs</t>
  </si>
  <si>
    <t xml:space="preserve">Saturday Plunkett  11-13 Yrsyrs </t>
  </si>
  <si>
    <t xml:space="preserve">Saturday Plunkett  14-16 Yrsyrs </t>
  </si>
  <si>
    <t xml:space="preserve">Saturday Plunkett  17-24yrs </t>
  </si>
  <si>
    <t>State Champs</t>
  </si>
  <si>
    <t>NA</t>
  </si>
  <si>
    <t>Zenzie Manson</t>
  </si>
  <si>
    <t>Judaroo Polka</t>
  </si>
  <si>
    <t>B</t>
  </si>
  <si>
    <t>Jorja Wareham,</t>
  </si>
  <si>
    <t>Tuaja Pk Fearless</t>
  </si>
  <si>
    <t>Brayside Temptation</t>
  </si>
  <si>
    <t>Joshue Brook Special Effects</t>
  </si>
  <si>
    <t>Poderbark Orliath</t>
  </si>
  <si>
    <t>Ashlee Boardman</t>
  </si>
  <si>
    <t>Pura Raza Allliyana</t>
  </si>
  <si>
    <t>Jorja Soilvester</t>
  </si>
  <si>
    <t>Joshue Brook Laylarni</t>
  </si>
  <si>
    <t>Tiaja Park Deam</t>
  </si>
  <si>
    <t>Ruby Bruce-Mcginn</t>
  </si>
  <si>
    <t>PrepD</t>
  </si>
  <si>
    <t>Zoe Day</t>
  </si>
  <si>
    <t>Rainbow</t>
  </si>
  <si>
    <t>1C</t>
  </si>
  <si>
    <t>Wandiera Special Addition</t>
  </si>
  <si>
    <t>2C</t>
  </si>
  <si>
    <t>3C</t>
  </si>
  <si>
    <t>35 00 as 2 month rule</t>
  </si>
  <si>
    <t>35 00 2 month rule</t>
  </si>
  <si>
    <t>17 changed to 00 2 months rule</t>
  </si>
  <si>
    <t>17 00 2 month rule</t>
  </si>
  <si>
    <t>53 00 2 months</t>
  </si>
  <si>
    <t xml:space="preserve">17 00 2 month rule </t>
  </si>
  <si>
    <t>26 00 2month rule</t>
  </si>
  <si>
    <t>17 00 2 month Rule</t>
  </si>
  <si>
    <t>Placings</t>
  </si>
  <si>
    <t>26 00 2 month rule</t>
  </si>
  <si>
    <t xml:space="preserve">53 00 </t>
  </si>
  <si>
    <t>17 00 2month rule</t>
  </si>
  <si>
    <t>Billden Park Coachella</t>
  </si>
  <si>
    <t>00 2 month rule</t>
  </si>
  <si>
    <t>Nadalla Park Im So Special</t>
  </si>
  <si>
    <t>Mandalee First Addition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</si>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</sst>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C09]dd\-mmm\-yy;@"/>
    <numFmt numFmtId="165" formatCode="[$-409]d\-mmm;@"/>
    <numFmt numFmtId="166" formatCode="0.000%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b/>
      <sz val="10"/>
      <color theme="3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u/>
      <sz val="22"/>
      <name val="Arial"/>
      <family val="2"/>
    </font>
    <font>
      <sz val="22"/>
      <name val="Calibri"/>
      <family val="2"/>
      <scheme val="minor"/>
    </font>
    <font>
      <b/>
      <sz val="3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color theme="6" tint="0.39997558519241921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b/>
      <sz val="10"/>
      <color rgb="FFFFEC99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9" tint="0.59999389629810485"/>
      <name val="Calibri"/>
      <family val="2"/>
      <scheme val="minor"/>
    </font>
    <font>
      <b/>
      <sz val="10"/>
      <color theme="3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C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6" fillId="0" borderId="0"/>
    <xf numFmtId="0" fontId="5" fillId="0" borderId="0"/>
    <xf numFmtId="0" fontId="9" fillId="0" borderId="0"/>
    <xf numFmtId="0" fontId="3" fillId="0" borderId="0"/>
    <xf numFmtId="0" fontId="11" fillId="0" borderId="0"/>
    <xf numFmtId="0" fontId="2" fillId="0" borderId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479">
    <xf numFmtId="0" fontId="0" fillId="0" borderId="0" xfId="0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10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0" fontId="13" fillId="2" borderId="2" xfId="8" applyFont="1" applyFill="1" applyBorder="1" applyAlignment="1">
      <alignment horizontal="center" vertical="center"/>
    </xf>
    <xf numFmtId="0" fontId="14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/>
    </xf>
    <xf numFmtId="1" fontId="8" fillId="4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6" borderId="0" xfId="0" applyFont="1" applyFill="1" applyBorder="1" applyAlignment="1"/>
    <xf numFmtId="0" fontId="8" fillId="5" borderId="13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8" fillId="5" borderId="14" xfId="0" applyNumberFormat="1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164" fontId="8" fillId="5" borderId="15" xfId="0" applyNumberFormat="1" applyFont="1" applyFill="1" applyBorder="1" applyAlignment="1">
      <alignment horizontal="center" vertical="center"/>
    </xf>
    <xf numFmtId="1" fontId="8" fillId="5" borderId="1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" fontId="0" fillId="7" borderId="0" xfId="0" applyNumberFormat="1" applyFill="1"/>
    <xf numFmtId="0" fontId="8" fillId="9" borderId="0" xfId="0" applyFont="1" applyFill="1" applyBorder="1" applyAlignment="1"/>
    <xf numFmtId="0" fontId="8" fillId="8" borderId="13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/>
    </xf>
    <xf numFmtId="164" fontId="8" fillId="8" borderId="1" xfId="0" applyNumberFormat="1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/>
    </xf>
    <xf numFmtId="1" fontId="8" fillId="8" borderId="13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center"/>
    </xf>
    <xf numFmtId="1" fontId="8" fillId="8" borderId="14" xfId="0" applyNumberFormat="1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0" borderId="0" xfId="0" applyFont="1" applyFill="1" applyAlignment="1">
      <alignment horizontal="left"/>
    </xf>
    <xf numFmtId="0" fontId="8" fillId="10" borderId="0" xfId="0" applyFont="1" applyFill="1" applyAlignment="1">
      <alignment horizontal="right"/>
    </xf>
    <xf numFmtId="0" fontId="8" fillId="11" borderId="1" xfId="0" applyFont="1" applyFill="1" applyBorder="1" applyAlignment="1">
      <alignment horizontal="left"/>
    </xf>
    <xf numFmtId="164" fontId="8" fillId="11" borderId="1" xfId="0" applyNumberFormat="1" applyFont="1" applyFill="1" applyBorder="1" applyAlignment="1">
      <alignment horizontal="center" vertical="center"/>
    </xf>
    <xf numFmtId="1" fontId="8" fillId="11" borderId="11" xfId="0" applyNumberFormat="1" applyFont="1" applyFill="1" applyBorder="1" applyAlignment="1">
      <alignment horizontal="center"/>
    </xf>
    <xf numFmtId="1" fontId="8" fillId="11" borderId="1" xfId="0" applyNumberFormat="1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/>
    <xf numFmtId="0" fontId="0" fillId="0" borderId="18" xfId="0" applyFill="1" applyBorder="1"/>
    <xf numFmtId="0" fontId="0" fillId="0" borderId="0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11" fillId="7" borderId="0" xfId="6" applyNumberFormat="1" applyFill="1"/>
    <xf numFmtId="1" fontId="11" fillId="0" borderId="0" xfId="6" applyNumberFormat="1"/>
    <xf numFmtId="1" fontId="11" fillId="0" borderId="0" xfId="6" applyNumberFormat="1" applyAlignment="1">
      <alignment horizontal="center"/>
    </xf>
    <xf numFmtId="1" fontId="11" fillId="0" borderId="0" xfId="6" applyNumberFormat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/>
    </xf>
    <xf numFmtId="0" fontId="8" fillId="12" borderId="0" xfId="0" applyFont="1" applyFill="1" applyBorder="1" applyAlignment="1"/>
    <xf numFmtId="0" fontId="21" fillId="12" borderId="0" xfId="0" applyFont="1" applyFill="1" applyBorder="1" applyAlignment="1">
      <alignment horizontal="center"/>
    </xf>
    <xf numFmtId="1" fontId="8" fillId="5" borderId="19" xfId="0" applyNumberFormat="1" applyFont="1" applyFill="1" applyBorder="1" applyAlignment="1">
      <alignment horizontal="center"/>
    </xf>
    <xf numFmtId="1" fontId="8" fillId="5" borderId="20" xfId="0" applyNumberFormat="1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8" fillId="13" borderId="0" xfId="0" applyFont="1" applyFill="1" applyAlignment="1">
      <alignment horizontal="right"/>
    </xf>
    <xf numFmtId="0" fontId="8" fillId="13" borderId="0" xfId="0" applyFont="1" applyFill="1" applyAlignment="1">
      <alignment horizontal="left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right"/>
    </xf>
    <xf numFmtId="0" fontId="7" fillId="14" borderId="0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right"/>
    </xf>
    <xf numFmtId="0" fontId="7" fillId="15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15" borderId="0" xfId="0" applyFont="1" applyFill="1" applyBorder="1" applyAlignment="1">
      <alignment horizontal="center" vertical="center"/>
    </xf>
    <xf numFmtId="1" fontId="7" fillId="15" borderId="0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1" fontId="7" fillId="10" borderId="0" xfId="0" applyNumberFormat="1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1" fontId="7" fillId="13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1" fontId="7" fillId="9" borderId="0" xfId="0" applyNumberFormat="1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1" fontId="7" fillId="12" borderId="0" xfId="0" applyNumberFormat="1" applyFont="1" applyFill="1" applyBorder="1" applyAlignment="1">
      <alignment horizontal="center" vertical="center"/>
    </xf>
    <xf numFmtId="1" fontId="21" fillId="7" borderId="0" xfId="0" applyNumberFormat="1" applyFont="1" applyFill="1" applyBorder="1" applyAlignment="1">
      <alignment horizontal="center" vertical="center"/>
    </xf>
    <xf numFmtId="1" fontId="21" fillId="13" borderId="0" xfId="0" applyNumberFormat="1" applyFont="1" applyFill="1" applyBorder="1" applyAlignment="1">
      <alignment horizontal="center" vertical="center"/>
    </xf>
    <xf numFmtId="1" fontId="21" fillId="14" borderId="0" xfId="0" applyNumberFormat="1" applyFont="1" applyFill="1" applyBorder="1" applyAlignment="1">
      <alignment horizontal="center" vertical="center"/>
    </xf>
    <xf numFmtId="1" fontId="21" fillId="15" borderId="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/>
    </xf>
    <xf numFmtId="0" fontId="8" fillId="5" borderId="19" xfId="0" applyFont="1" applyFill="1" applyBorder="1" applyAlignment="1">
      <alignment horizontal="left"/>
    </xf>
    <xf numFmtId="1" fontId="8" fillId="4" borderId="20" xfId="0" applyNumberFormat="1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left"/>
    </xf>
    <xf numFmtId="1" fontId="8" fillId="8" borderId="20" xfId="0" applyNumberFormat="1" applyFont="1" applyFill="1" applyBorder="1" applyAlignment="1">
      <alignment horizontal="center"/>
    </xf>
    <xf numFmtId="1" fontId="8" fillId="11" borderId="20" xfId="0" applyNumberFormat="1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/>
    </xf>
    <xf numFmtId="1" fontId="8" fillId="8" borderId="19" xfId="0" applyNumberFormat="1" applyFont="1" applyFill="1" applyBorder="1" applyAlignment="1">
      <alignment horizontal="center"/>
    </xf>
    <xf numFmtId="1" fontId="8" fillId="11" borderId="19" xfId="0" applyNumberFormat="1" applyFont="1" applyFill="1" applyBorder="1" applyAlignment="1">
      <alignment horizontal="center"/>
    </xf>
    <xf numFmtId="0" fontId="24" fillId="14" borderId="6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7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25" fillId="15" borderId="7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6" fillId="13" borderId="6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center"/>
    </xf>
    <xf numFmtId="0" fontId="26" fillId="13" borderId="7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28" fillId="12" borderId="6" xfId="0" applyFont="1" applyFill="1" applyBorder="1" applyAlignment="1">
      <alignment horizontal="center" vertical="center"/>
    </xf>
    <xf numFmtId="0" fontId="28" fillId="12" borderId="0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1" fontId="21" fillId="16" borderId="0" xfId="0" applyNumberFormat="1" applyFont="1" applyFill="1" applyBorder="1" applyAlignment="1">
      <alignment horizontal="center" vertical="center"/>
    </xf>
    <xf numFmtId="0" fontId="29" fillId="16" borderId="7" xfId="0" applyFont="1" applyFill="1" applyBorder="1" applyAlignment="1">
      <alignment horizontal="center" vertical="center"/>
    </xf>
    <xf numFmtId="0" fontId="0" fillId="16" borderId="0" xfId="0" applyFill="1"/>
    <xf numFmtId="0" fontId="4" fillId="16" borderId="0" xfId="0" applyFont="1" applyFill="1"/>
    <xf numFmtId="1" fontId="21" fillId="15" borderId="0" xfId="0" applyNumberFormat="1" applyFont="1" applyFill="1" applyBorder="1" applyAlignment="1">
      <alignment vertical="center"/>
    </xf>
    <xf numFmtId="1" fontId="29" fillId="16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/>
    <xf numFmtId="1" fontId="7" fillId="16" borderId="0" xfId="0" applyNumberFormat="1" applyFont="1" applyFill="1" applyBorder="1" applyAlignment="1">
      <alignment horizontal="center"/>
    </xf>
    <xf numFmtId="1" fontId="21" fillId="16" borderId="0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15" borderId="0" xfId="0" applyFont="1" applyFill="1" applyBorder="1" applyAlignment="1">
      <alignment horizontal="center"/>
    </xf>
    <xf numFmtId="1" fontId="7" fillId="16" borderId="0" xfId="0" applyNumberFormat="1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29" fillId="16" borderId="26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1" fontId="0" fillId="16" borderId="0" xfId="0" applyNumberFormat="1" applyFill="1"/>
    <xf numFmtId="1" fontId="8" fillId="19" borderId="19" xfId="0" applyNumberFormat="1" applyFont="1" applyFill="1" applyBorder="1" applyAlignment="1">
      <alignment horizontal="center"/>
    </xf>
    <xf numFmtId="0" fontId="8" fillId="19" borderId="19" xfId="0" applyFont="1" applyFill="1" applyBorder="1" applyAlignment="1">
      <alignment horizontal="left"/>
    </xf>
    <xf numFmtId="0" fontId="8" fillId="19" borderId="1" xfId="0" applyFont="1" applyFill="1" applyBorder="1" applyAlignment="1">
      <alignment horizontal="left"/>
    </xf>
    <xf numFmtId="164" fontId="8" fillId="19" borderId="1" xfId="0" applyNumberFormat="1" applyFont="1" applyFill="1" applyBorder="1" applyAlignment="1">
      <alignment horizontal="center" vertical="center"/>
    </xf>
    <xf numFmtId="1" fontId="8" fillId="19" borderId="11" xfId="0" applyNumberFormat="1" applyFont="1" applyFill="1" applyBorder="1" applyAlignment="1">
      <alignment horizontal="center"/>
    </xf>
    <xf numFmtId="1" fontId="8" fillId="19" borderId="1" xfId="0" applyNumberFormat="1" applyFont="1" applyFill="1" applyBorder="1" applyAlignment="1">
      <alignment horizontal="center"/>
    </xf>
    <xf numFmtId="1" fontId="8" fillId="19" borderId="20" xfId="0" applyNumberFormat="1" applyFont="1" applyFill="1" applyBorder="1" applyAlignment="1">
      <alignment horizontal="center"/>
    </xf>
    <xf numFmtId="0" fontId="8" fillId="19" borderId="24" xfId="0" applyFont="1" applyFill="1" applyBorder="1" applyAlignment="1">
      <alignment horizontal="left"/>
    </xf>
    <xf numFmtId="0" fontId="8" fillId="19" borderId="22" xfId="0" applyFont="1" applyFill="1" applyBorder="1" applyAlignment="1">
      <alignment horizontal="left"/>
    </xf>
    <xf numFmtId="164" fontId="8" fillId="19" borderId="22" xfId="0" applyNumberFormat="1" applyFont="1" applyFill="1" applyBorder="1" applyAlignment="1">
      <alignment horizontal="center" vertical="center"/>
    </xf>
    <xf numFmtId="1" fontId="8" fillId="19" borderId="23" xfId="0" applyNumberFormat="1" applyFont="1" applyFill="1" applyBorder="1" applyAlignment="1">
      <alignment horizontal="center"/>
    </xf>
    <xf numFmtId="1" fontId="8" fillId="19" borderId="22" xfId="0" applyNumberFormat="1" applyFont="1" applyFill="1" applyBorder="1" applyAlignment="1">
      <alignment horizontal="center"/>
    </xf>
    <xf numFmtId="1" fontId="8" fillId="19" borderId="25" xfId="0" applyNumberFormat="1" applyFont="1" applyFill="1" applyBorder="1" applyAlignment="1">
      <alignment horizontal="center"/>
    </xf>
    <xf numFmtId="1" fontId="8" fillId="18" borderId="19" xfId="0" applyNumberFormat="1" applyFont="1" applyFill="1" applyBorder="1" applyAlignment="1">
      <alignment horizontal="center"/>
    </xf>
    <xf numFmtId="0" fontId="8" fillId="18" borderId="1" xfId="0" applyFont="1" applyFill="1" applyBorder="1" applyAlignment="1">
      <alignment horizontal="left"/>
    </xf>
    <xf numFmtId="164" fontId="8" fillId="18" borderId="1" xfId="0" applyNumberFormat="1" applyFont="1" applyFill="1" applyBorder="1" applyAlignment="1">
      <alignment horizontal="center" vertical="center"/>
    </xf>
    <xf numFmtId="1" fontId="8" fillId="18" borderId="11" xfId="0" applyNumberFormat="1" applyFont="1" applyFill="1" applyBorder="1" applyAlignment="1">
      <alignment horizontal="center"/>
    </xf>
    <xf numFmtId="1" fontId="8" fillId="18" borderId="1" xfId="0" applyNumberFormat="1" applyFont="1" applyFill="1" applyBorder="1" applyAlignment="1">
      <alignment horizontal="center"/>
    </xf>
    <xf numFmtId="1" fontId="8" fillId="18" borderId="20" xfId="0" applyNumberFormat="1" applyFont="1" applyFill="1" applyBorder="1" applyAlignment="1">
      <alignment horizontal="center"/>
    </xf>
    <xf numFmtId="0" fontId="8" fillId="18" borderId="22" xfId="0" applyFont="1" applyFill="1" applyBorder="1" applyAlignment="1">
      <alignment horizontal="left"/>
    </xf>
    <xf numFmtId="164" fontId="8" fillId="18" borderId="22" xfId="0" applyNumberFormat="1" applyFont="1" applyFill="1" applyBorder="1" applyAlignment="1">
      <alignment horizontal="center" vertical="center"/>
    </xf>
    <xf numFmtId="1" fontId="8" fillId="18" borderId="23" xfId="0" applyNumberFormat="1" applyFont="1" applyFill="1" applyBorder="1" applyAlignment="1">
      <alignment horizontal="center"/>
    </xf>
    <xf numFmtId="1" fontId="8" fillId="18" borderId="25" xfId="0" applyNumberFormat="1" applyFont="1" applyFill="1" applyBorder="1" applyAlignment="1">
      <alignment horizontal="center"/>
    </xf>
    <xf numFmtId="0" fontId="16" fillId="7" borderId="0" xfId="0" applyFont="1" applyFill="1"/>
    <xf numFmtId="0" fontId="31" fillId="0" borderId="27" xfId="0" applyFont="1" applyBorder="1" applyAlignment="1">
      <alignment vertical="center"/>
    </xf>
    <xf numFmtId="0" fontId="17" fillId="7" borderId="0" xfId="0" applyFont="1" applyFill="1"/>
    <xf numFmtId="10" fontId="33" fillId="0" borderId="27" xfId="0" applyNumberFormat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0" fillId="0" borderId="37" xfId="0" applyFont="1" applyBorder="1" applyAlignment="1">
      <alignment vertical="center"/>
    </xf>
    <xf numFmtId="10" fontId="33" fillId="0" borderId="38" xfId="0" applyNumberFormat="1" applyFont="1" applyBorder="1" applyAlignment="1">
      <alignment horizontal="center" vertical="center"/>
    </xf>
    <xf numFmtId="166" fontId="33" fillId="0" borderId="38" xfId="0" applyNumberFormat="1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10" fontId="0" fillId="0" borderId="0" xfId="11" applyNumberFormat="1" applyFont="1" applyBorder="1" applyAlignment="1">
      <alignment horizontal="center"/>
    </xf>
    <xf numFmtId="166" fontId="0" fillId="0" borderId="0" xfId="11" applyNumberFormat="1" applyFont="1" applyBorder="1" applyAlignment="1">
      <alignment horizontal="center"/>
    </xf>
    <xf numFmtId="9" fontId="0" fillId="0" borderId="0" xfId="1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1" fontId="30" fillId="7" borderId="0" xfId="2" applyNumberFormat="1" applyFont="1" applyFill="1" applyAlignment="1">
      <alignment horizontal="center"/>
    </xf>
    <xf numFmtId="1" fontId="30" fillId="0" borderId="0" xfId="0" applyNumberFormat="1" applyFont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34" fillId="0" borderId="0" xfId="0" applyNumberFormat="1" applyFont="1" applyAlignment="1">
      <alignment horizontal="center" vertical="center"/>
    </xf>
    <xf numFmtId="1" fontId="18" fillId="7" borderId="0" xfId="0" applyNumberFormat="1" applyFont="1" applyFill="1" applyAlignment="1">
      <alignment horizontal="center" vertical="center"/>
    </xf>
    <xf numFmtId="0" fontId="4" fillId="7" borderId="0" xfId="0" applyFont="1" applyFill="1"/>
    <xf numFmtId="0" fontId="3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/>
    <xf numFmtId="10" fontId="11" fillId="0" borderId="0" xfId="11" applyNumberFormat="1" applyFont="1" applyBorder="1" applyAlignment="1">
      <alignment horizontal="center"/>
    </xf>
    <xf numFmtId="166" fontId="11" fillId="0" borderId="0" xfId="11" applyNumberFormat="1" applyFont="1" applyBorder="1" applyAlignment="1">
      <alignment horizontal="center"/>
    </xf>
    <xf numFmtId="9" fontId="11" fillId="0" borderId="0" xfId="1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3" fontId="30" fillId="0" borderId="0" xfId="13" applyFont="1" applyAlignment="1">
      <alignment horizontal="center"/>
    </xf>
    <xf numFmtId="166" fontId="30" fillId="0" borderId="0" xfId="14" applyNumberFormat="1" applyFont="1" applyAlignment="1">
      <alignment horizontal="center"/>
    </xf>
    <xf numFmtId="43" fontId="0" fillId="0" borderId="0" xfId="13" applyFont="1"/>
    <xf numFmtId="166" fontId="0" fillId="0" borderId="0" xfId="14" applyNumberFormat="1" applyFont="1"/>
    <xf numFmtId="1" fontId="30" fillId="0" borderId="0" xfId="13" applyNumberFormat="1" applyFont="1" applyAlignment="1">
      <alignment horizontal="center"/>
    </xf>
    <xf numFmtId="1" fontId="0" fillId="0" borderId="0" xfId="13" applyNumberFormat="1" applyFont="1" applyAlignment="1">
      <alignment horizontal="right"/>
    </xf>
    <xf numFmtId="0" fontId="0" fillId="19" borderId="0" xfId="0" applyFill="1"/>
    <xf numFmtId="43" fontId="0" fillId="19" borderId="0" xfId="13" applyFont="1" applyFill="1"/>
    <xf numFmtId="166" fontId="0" fillId="19" borderId="0" xfId="14" applyNumberFormat="1" applyFont="1" applyFill="1"/>
    <xf numFmtId="1" fontId="0" fillId="19" borderId="0" xfId="13" applyNumberFormat="1" applyFont="1" applyFill="1" applyAlignment="1">
      <alignment horizontal="right"/>
    </xf>
    <xf numFmtId="0" fontId="0" fillId="19" borderId="0" xfId="0" applyFill="1" applyAlignment="1">
      <alignment horizontal="center"/>
    </xf>
    <xf numFmtId="0" fontId="4" fillId="19" borderId="0" xfId="0" applyFont="1" applyFill="1"/>
    <xf numFmtId="1" fontId="3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15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left"/>
    </xf>
    <xf numFmtId="164" fontId="8" fillId="7" borderId="1" xfId="0" applyNumberFormat="1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/>
    </xf>
    <xf numFmtId="1" fontId="8" fillId="7" borderId="19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20" xfId="0" applyNumberFormat="1" applyFont="1" applyFill="1" applyBorder="1" applyAlignment="1">
      <alignment horizontal="center"/>
    </xf>
    <xf numFmtId="1" fontId="0" fillId="7" borderId="2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8" fillId="20" borderId="1" xfId="0" applyFont="1" applyFill="1" applyBorder="1" applyAlignment="1">
      <alignment horizontal="left"/>
    </xf>
    <xf numFmtId="164" fontId="8" fillId="20" borderId="1" xfId="0" applyNumberFormat="1" applyFont="1" applyFill="1" applyBorder="1" applyAlignment="1">
      <alignment horizontal="center" vertical="center"/>
    </xf>
    <xf numFmtId="1" fontId="8" fillId="20" borderId="11" xfId="0" applyNumberFormat="1" applyFont="1" applyFill="1" applyBorder="1" applyAlignment="1">
      <alignment horizontal="center"/>
    </xf>
    <xf numFmtId="1" fontId="8" fillId="20" borderId="19" xfId="0" applyNumberFormat="1" applyFont="1" applyFill="1" applyBorder="1" applyAlignment="1">
      <alignment horizontal="center"/>
    </xf>
    <xf numFmtId="1" fontId="8" fillId="20" borderId="1" xfId="0" applyNumberFormat="1" applyFont="1" applyFill="1" applyBorder="1" applyAlignment="1">
      <alignment horizontal="center"/>
    </xf>
    <xf numFmtId="1" fontId="8" fillId="20" borderId="20" xfId="0" applyNumberFormat="1" applyFont="1" applyFill="1" applyBorder="1" applyAlignment="1">
      <alignment horizontal="center"/>
    </xf>
    <xf numFmtId="1" fontId="0" fillId="20" borderId="2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0" fontId="8" fillId="17" borderId="0" xfId="0" applyFont="1" applyFill="1" applyBorder="1" applyAlignment="1"/>
    <xf numFmtId="1" fontId="8" fillId="17" borderId="0" xfId="0" applyNumberFormat="1" applyFont="1" applyFill="1" applyBorder="1" applyAlignment="1"/>
    <xf numFmtId="1" fontId="7" fillId="17" borderId="0" xfId="0" applyNumberFormat="1" applyFont="1" applyFill="1" applyBorder="1" applyAlignment="1">
      <alignment horizontal="center"/>
    </xf>
    <xf numFmtId="0" fontId="8" fillId="12" borderId="1" xfId="0" applyFont="1" applyFill="1" applyBorder="1" applyAlignment="1">
      <alignment horizontal="left"/>
    </xf>
    <xf numFmtId="164" fontId="8" fillId="12" borderId="1" xfId="0" applyNumberFormat="1" applyFont="1" applyFill="1" applyBorder="1" applyAlignment="1">
      <alignment horizontal="center" vertical="center"/>
    </xf>
    <xf numFmtId="1" fontId="8" fillId="12" borderId="11" xfId="0" applyNumberFormat="1" applyFont="1" applyFill="1" applyBorder="1" applyAlignment="1">
      <alignment horizontal="center"/>
    </xf>
    <xf numFmtId="1" fontId="8" fillId="12" borderId="19" xfId="0" applyNumberFormat="1" applyFont="1" applyFill="1" applyBorder="1" applyAlignment="1">
      <alignment horizontal="center"/>
    </xf>
    <xf numFmtId="1" fontId="8" fillId="12" borderId="1" xfId="0" applyNumberFormat="1" applyFont="1" applyFill="1" applyBorder="1" applyAlignment="1">
      <alignment horizontal="center"/>
    </xf>
    <xf numFmtId="1" fontId="8" fillId="12" borderId="20" xfId="0" applyNumberFormat="1" applyFont="1" applyFill="1" applyBorder="1" applyAlignment="1">
      <alignment horizontal="center"/>
    </xf>
    <xf numFmtId="1" fontId="0" fillId="12" borderId="21" xfId="0" applyNumberFormat="1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0" fontId="8" fillId="12" borderId="19" xfId="0" applyFont="1" applyFill="1" applyBorder="1" applyAlignment="1">
      <alignment horizontal="left"/>
    </xf>
    <xf numFmtId="0" fontId="8" fillId="13" borderId="1" xfId="0" applyFont="1" applyFill="1" applyBorder="1" applyAlignment="1">
      <alignment horizontal="left"/>
    </xf>
    <xf numFmtId="0" fontId="8" fillId="13" borderId="22" xfId="0" applyFont="1" applyFill="1" applyBorder="1" applyAlignment="1">
      <alignment horizontal="left"/>
    </xf>
    <xf numFmtId="164" fontId="8" fillId="13" borderId="22" xfId="0" applyNumberFormat="1" applyFont="1" applyFill="1" applyBorder="1" applyAlignment="1">
      <alignment horizontal="center" vertical="center"/>
    </xf>
    <xf numFmtId="1" fontId="8" fillId="13" borderId="23" xfId="0" applyNumberFormat="1" applyFont="1" applyFill="1" applyBorder="1" applyAlignment="1">
      <alignment horizontal="center"/>
    </xf>
    <xf numFmtId="1" fontId="8" fillId="13" borderId="19" xfId="0" applyNumberFormat="1" applyFont="1" applyFill="1" applyBorder="1" applyAlignment="1">
      <alignment horizontal="center"/>
    </xf>
    <xf numFmtId="1" fontId="8" fillId="13" borderId="22" xfId="0" applyNumberFormat="1" applyFont="1" applyFill="1" applyBorder="1" applyAlignment="1">
      <alignment horizontal="center"/>
    </xf>
    <xf numFmtId="1" fontId="8" fillId="13" borderId="25" xfId="0" applyNumberFormat="1" applyFont="1" applyFill="1" applyBorder="1" applyAlignment="1">
      <alignment horizontal="center"/>
    </xf>
    <xf numFmtId="1" fontId="0" fillId="13" borderId="2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64" fontId="8" fillId="13" borderId="1" xfId="0" applyNumberFormat="1" applyFont="1" applyFill="1" applyBorder="1" applyAlignment="1">
      <alignment horizontal="center" vertical="center"/>
    </xf>
    <xf numFmtId="1" fontId="8" fillId="13" borderId="11" xfId="0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8" fillId="13" borderId="20" xfId="0" applyNumberFormat="1" applyFont="1" applyFill="1" applyBorder="1" applyAlignment="1">
      <alignment horizontal="center"/>
    </xf>
    <xf numFmtId="0" fontId="8" fillId="14" borderId="24" xfId="0" applyFont="1" applyFill="1" applyBorder="1" applyAlignment="1">
      <alignment horizontal="left"/>
    </xf>
    <xf numFmtId="0" fontId="8" fillId="14" borderId="22" xfId="0" applyFont="1" applyFill="1" applyBorder="1" applyAlignment="1">
      <alignment horizontal="left"/>
    </xf>
    <xf numFmtId="164" fontId="8" fillId="14" borderId="22" xfId="0" applyNumberFormat="1" applyFont="1" applyFill="1" applyBorder="1" applyAlignment="1">
      <alignment horizontal="center" vertical="center"/>
    </xf>
    <xf numFmtId="1" fontId="8" fillId="14" borderId="23" xfId="0" applyNumberFormat="1" applyFont="1" applyFill="1" applyBorder="1" applyAlignment="1">
      <alignment horizontal="center"/>
    </xf>
    <xf numFmtId="1" fontId="8" fillId="14" borderId="19" xfId="0" applyNumberFormat="1" applyFont="1" applyFill="1" applyBorder="1" applyAlignment="1">
      <alignment horizontal="center"/>
    </xf>
    <xf numFmtId="1" fontId="8" fillId="14" borderId="22" xfId="0" applyNumberFormat="1" applyFont="1" applyFill="1" applyBorder="1" applyAlignment="1">
      <alignment horizontal="center"/>
    </xf>
    <xf numFmtId="1" fontId="8" fillId="14" borderId="25" xfId="0" applyNumberFormat="1" applyFont="1" applyFill="1" applyBorder="1" applyAlignment="1">
      <alignment horizontal="center"/>
    </xf>
    <xf numFmtId="1" fontId="0" fillId="14" borderId="21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0" fontId="8" fillId="15" borderId="22" xfId="0" applyFont="1" applyFill="1" applyBorder="1" applyAlignment="1">
      <alignment horizontal="left"/>
    </xf>
    <xf numFmtId="164" fontId="8" fillId="15" borderId="22" xfId="0" applyNumberFormat="1" applyFont="1" applyFill="1" applyBorder="1" applyAlignment="1">
      <alignment horizontal="center" vertical="center"/>
    </xf>
    <xf numFmtId="1" fontId="8" fillId="15" borderId="23" xfId="0" applyNumberFormat="1" applyFont="1" applyFill="1" applyBorder="1" applyAlignment="1">
      <alignment horizontal="center"/>
    </xf>
    <xf numFmtId="1" fontId="8" fillId="15" borderId="19" xfId="0" applyNumberFormat="1" applyFont="1" applyFill="1" applyBorder="1" applyAlignment="1">
      <alignment horizontal="center"/>
    </xf>
    <xf numFmtId="1" fontId="8" fillId="15" borderId="1" xfId="0" applyNumberFormat="1" applyFont="1" applyFill="1" applyBorder="1" applyAlignment="1">
      <alignment horizontal="center"/>
    </xf>
    <xf numFmtId="1" fontId="8" fillId="15" borderId="25" xfId="0" applyNumberFormat="1" applyFont="1" applyFill="1" applyBorder="1" applyAlignment="1">
      <alignment horizontal="center"/>
    </xf>
    <xf numFmtId="1" fontId="0" fillId="15" borderId="2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0" fontId="8" fillId="15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12" borderId="6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1" fontId="7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7" fillId="15" borderId="0" xfId="0" applyNumberFormat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/>
    </xf>
    <xf numFmtId="0" fontId="7" fillId="15" borderId="3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1" fontId="7" fillId="15" borderId="4" xfId="0" applyNumberFormat="1" applyFont="1" applyFill="1" applyBorder="1" applyAlignment="1">
      <alignment horizontal="center" vertical="center"/>
    </xf>
    <xf numFmtId="1" fontId="7" fillId="15" borderId="0" xfId="0" applyNumberFormat="1" applyFont="1" applyFill="1" applyBorder="1" applyAlignment="1">
      <alignment horizontal="center" vertical="center"/>
    </xf>
    <xf numFmtId="0" fontId="39" fillId="15" borderId="0" xfId="0" applyFont="1" applyFill="1" applyBorder="1" applyAlignment="1">
      <alignment horizontal="center" vertical="center" textRotation="255"/>
    </xf>
    <xf numFmtId="165" fontId="7" fillId="14" borderId="0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 textRotation="255"/>
    </xf>
    <xf numFmtId="0" fontId="7" fillId="14" borderId="3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1" fontId="7" fillId="14" borderId="4" xfId="0" applyNumberFormat="1" applyFont="1" applyFill="1" applyBorder="1" applyAlignment="1">
      <alignment horizontal="center" vertical="center"/>
    </xf>
    <xf numFmtId="1" fontId="7" fillId="14" borderId="0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/>
    </xf>
    <xf numFmtId="165" fontId="7" fillId="13" borderId="0" xfId="0" applyNumberFormat="1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1" fontId="7" fillId="10" borderId="4" xfId="0" applyNumberFormat="1" applyFont="1" applyFill="1" applyBorder="1" applyAlignment="1">
      <alignment horizontal="center" vertical="center"/>
    </xf>
    <xf numFmtId="1" fontId="7" fillId="10" borderId="0" xfId="0" applyNumberFormat="1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 textRotation="255"/>
    </xf>
    <xf numFmtId="0" fontId="7" fillId="10" borderId="3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39" fillId="13" borderId="0" xfId="0" applyFont="1" applyFill="1" applyBorder="1" applyAlignment="1">
      <alignment horizontal="center" vertical="center" textRotation="255"/>
    </xf>
    <xf numFmtId="0" fontId="7" fillId="13" borderId="4" xfId="0" applyFont="1" applyFill="1" applyBorder="1" applyAlignment="1">
      <alignment horizontal="center" vertical="center"/>
    </xf>
    <xf numFmtId="0" fontId="7" fillId="13" borderId="0" xfId="0" applyFont="1" applyFill="1" applyBorder="1" applyAlignment="1">
      <alignment horizontal="center" vertical="center"/>
    </xf>
    <xf numFmtId="1" fontId="7" fillId="13" borderId="4" xfId="0" applyNumberFormat="1" applyFont="1" applyFill="1" applyBorder="1" applyAlignment="1">
      <alignment horizontal="center" vertical="center"/>
    </xf>
    <xf numFmtId="1" fontId="7" fillId="13" borderId="0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/>
    </xf>
    <xf numFmtId="165" fontId="7" fillId="7" borderId="0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1" fontId="7" fillId="9" borderId="0" xfId="0" applyNumberFormat="1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 textRotation="255"/>
    </xf>
    <xf numFmtId="0" fontId="7" fillId="9" borderId="3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/>
    </xf>
    <xf numFmtId="165" fontId="7" fillId="12" borderId="0" xfId="0" applyNumberFormat="1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/>
    </xf>
    <xf numFmtId="1" fontId="7" fillId="12" borderId="4" xfId="0" applyNumberFormat="1" applyFont="1" applyFill="1" applyBorder="1" applyAlignment="1">
      <alignment horizontal="center" vertical="center"/>
    </xf>
    <xf numFmtId="1" fontId="7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 vertical="center" textRotation="255"/>
    </xf>
    <xf numFmtId="0" fontId="7" fillId="12" borderId="3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165" fontId="7" fillId="17" borderId="0" xfId="0" applyNumberFormat="1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 textRotation="255"/>
    </xf>
    <xf numFmtId="0" fontId="7" fillId="16" borderId="4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1" fontId="7" fillId="16" borderId="5" xfId="0" applyNumberFormat="1" applyFont="1" applyFill="1" applyBorder="1" applyAlignment="1">
      <alignment horizontal="center" vertical="center"/>
    </xf>
    <xf numFmtId="1" fontId="7" fillId="16" borderId="7" xfId="0" applyNumberFormat="1" applyFont="1" applyFill="1" applyBorder="1" applyAlignment="1">
      <alignment horizontal="center" vertical="center"/>
    </xf>
    <xf numFmtId="1" fontId="7" fillId="16" borderId="0" xfId="0" applyNumberFormat="1" applyFont="1" applyFill="1" applyBorder="1" applyAlignment="1">
      <alignment horizontal="center" vertical="center"/>
    </xf>
    <xf numFmtId="1" fontId="7" fillId="16" borderId="4" xfId="0" applyNumberFormat="1" applyFont="1" applyFill="1" applyBorder="1" applyAlignment="1">
      <alignment horizontal="center" vertical="center"/>
    </xf>
    <xf numFmtId="165" fontId="7" fillId="17" borderId="6" xfId="0" applyNumberFormat="1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166" fontId="33" fillId="0" borderId="27" xfId="0" applyNumberFormat="1" applyFont="1" applyBorder="1" applyAlignment="1">
      <alignment horizontal="center" vertical="center"/>
    </xf>
    <xf numFmtId="166" fontId="33" fillId="0" borderId="28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166" fontId="31" fillId="0" borderId="27" xfId="0" applyNumberFormat="1" applyFont="1" applyBorder="1" applyAlignment="1">
      <alignment horizontal="center" vertical="center"/>
    </xf>
    <xf numFmtId="166" fontId="31" fillId="0" borderId="31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/>
    </xf>
    <xf numFmtId="0" fontId="32" fillId="0" borderId="28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164" fontId="7" fillId="5" borderId="1" xfId="0" applyNumberFormat="1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/>
    </xf>
    <xf numFmtId="1" fontId="7" fillId="5" borderId="19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40" fillId="0" borderId="2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0" fontId="7" fillId="5" borderId="22" xfId="0" applyFont="1" applyFill="1" applyBorder="1" applyAlignment="1">
      <alignment horizontal="left"/>
    </xf>
    <xf numFmtId="164" fontId="7" fillId="5" borderId="22" xfId="0" applyNumberFormat="1" applyFont="1" applyFill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center" vertical="center"/>
    </xf>
    <xf numFmtId="1" fontId="7" fillId="4" borderId="11" xfId="0" applyNumberFormat="1" applyFont="1" applyFill="1" applyBorder="1" applyAlignment="1">
      <alignment horizontal="center"/>
    </xf>
    <xf numFmtId="1" fontId="7" fillId="4" borderId="19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/>
    </xf>
    <xf numFmtId="1" fontId="7" fillId="4" borderId="20" xfId="0" applyNumberFormat="1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164" fontId="7" fillId="4" borderId="22" xfId="0" applyNumberFormat="1" applyFont="1" applyFill="1" applyBorder="1" applyAlignment="1">
      <alignment horizontal="center" vertical="center"/>
    </xf>
    <xf numFmtId="1" fontId="7" fillId="4" borderId="23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39" xfId="0" applyFont="1" applyFill="1" applyBorder="1" applyAlignment="1">
      <alignment horizontal="left"/>
    </xf>
    <xf numFmtId="164" fontId="7" fillId="12" borderId="1" xfId="0" applyNumberFormat="1" applyFont="1" applyFill="1" applyBorder="1" applyAlignment="1">
      <alignment horizontal="center" vertical="center"/>
    </xf>
    <xf numFmtId="1" fontId="7" fillId="12" borderId="40" xfId="0" applyNumberFormat="1" applyFont="1" applyFill="1" applyBorder="1" applyAlignment="1">
      <alignment horizontal="center"/>
    </xf>
    <xf numFmtId="1" fontId="7" fillId="12" borderId="19" xfId="0" applyNumberFormat="1" applyFont="1" applyFill="1" applyBorder="1" applyAlignment="1">
      <alignment horizontal="center"/>
    </xf>
    <xf numFmtId="1" fontId="7" fillId="12" borderId="1" xfId="0" applyNumberFormat="1" applyFont="1" applyFill="1" applyBorder="1" applyAlignment="1">
      <alignment horizontal="center"/>
    </xf>
    <xf numFmtId="1" fontId="7" fillId="12" borderId="20" xfId="0" applyNumberFormat="1" applyFont="1" applyFill="1" applyBorder="1" applyAlignment="1">
      <alignment horizontal="center"/>
    </xf>
    <xf numFmtId="1" fontId="40" fillId="12" borderId="21" xfId="0" applyNumberFormat="1" applyFont="1" applyFill="1" applyBorder="1" applyAlignment="1">
      <alignment horizontal="center"/>
    </xf>
    <xf numFmtId="1" fontId="40" fillId="12" borderId="1" xfId="0" applyNumberFormat="1" applyFont="1" applyFill="1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7" fillId="5" borderId="24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164" fontId="7" fillId="8" borderId="1" xfId="0" applyNumberFormat="1" applyFont="1" applyFill="1" applyBorder="1" applyAlignment="1">
      <alignment horizontal="center" vertical="center"/>
    </xf>
    <xf numFmtId="1" fontId="7" fillId="8" borderId="11" xfId="0" applyNumberFormat="1" applyFont="1" applyFill="1" applyBorder="1" applyAlignment="1">
      <alignment horizontal="center"/>
    </xf>
    <xf numFmtId="1" fontId="7" fillId="8" borderId="19" xfId="0" applyNumberFormat="1" applyFont="1" applyFill="1" applyBorder="1" applyAlignment="1">
      <alignment horizontal="center"/>
    </xf>
    <xf numFmtId="1" fontId="7" fillId="8" borderId="1" xfId="0" applyNumberFormat="1" applyFont="1" applyFill="1" applyBorder="1" applyAlignment="1">
      <alignment horizontal="center"/>
    </xf>
    <xf numFmtId="1" fontId="7" fillId="8" borderId="20" xfId="0" applyNumberFormat="1" applyFont="1" applyFill="1" applyBorder="1" applyAlignment="1">
      <alignment horizontal="center"/>
    </xf>
    <xf numFmtId="0" fontId="7" fillId="9" borderId="0" xfId="0" applyFont="1" applyFill="1" applyBorder="1" applyAlignment="1"/>
    <xf numFmtId="0" fontId="7" fillId="8" borderId="24" xfId="0" applyFont="1" applyFill="1" applyBorder="1" applyAlignment="1">
      <alignment horizontal="left"/>
    </xf>
    <xf numFmtId="0" fontId="7" fillId="8" borderId="22" xfId="0" applyFont="1" applyFill="1" applyBorder="1" applyAlignment="1">
      <alignment horizontal="left"/>
    </xf>
    <xf numFmtId="1" fontId="7" fillId="8" borderId="23" xfId="0" applyNumberFormat="1" applyFont="1" applyFill="1" applyBorder="1" applyAlignment="1">
      <alignment horizontal="center"/>
    </xf>
    <xf numFmtId="1" fontId="40" fillId="0" borderId="21" xfId="0" applyNumberFormat="1" applyFont="1" applyFill="1" applyBorder="1" applyAlignment="1">
      <alignment horizontal="center"/>
    </xf>
    <xf numFmtId="1" fontId="40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8" borderId="22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left"/>
    </xf>
    <xf numFmtId="164" fontId="7" fillId="11" borderId="1" xfId="0" applyNumberFormat="1" applyFont="1" applyFill="1" applyBorder="1" applyAlignment="1">
      <alignment horizontal="center" vertical="center"/>
    </xf>
    <xf numFmtId="1" fontId="7" fillId="11" borderId="11" xfId="0" applyNumberFormat="1" applyFont="1" applyFill="1" applyBorder="1" applyAlignment="1">
      <alignment horizontal="center"/>
    </xf>
    <xf numFmtId="1" fontId="7" fillId="11" borderId="19" xfId="0" applyNumberFormat="1" applyFont="1" applyFill="1" applyBorder="1" applyAlignment="1">
      <alignment horizontal="center"/>
    </xf>
    <xf numFmtId="1" fontId="7" fillId="11" borderId="1" xfId="0" applyNumberFormat="1" applyFont="1" applyFill="1" applyBorder="1" applyAlignment="1">
      <alignment horizontal="center"/>
    </xf>
    <xf numFmtId="1" fontId="7" fillId="11" borderId="20" xfId="0" applyNumberFormat="1" applyFont="1" applyFill="1" applyBorder="1" applyAlignment="1">
      <alignment horizontal="center"/>
    </xf>
    <xf numFmtId="0" fontId="7" fillId="13" borderId="0" xfId="0" applyFont="1" applyFill="1" applyAlignment="1">
      <alignment horizontal="right"/>
    </xf>
    <xf numFmtId="0" fontId="7" fillId="11" borderId="22" xfId="0" applyFont="1" applyFill="1" applyBorder="1" applyAlignment="1">
      <alignment horizontal="left"/>
    </xf>
    <xf numFmtId="164" fontId="7" fillId="11" borderId="22" xfId="0" applyNumberFormat="1" applyFont="1" applyFill="1" applyBorder="1" applyAlignment="1">
      <alignment horizontal="center" vertical="center"/>
    </xf>
    <xf numFmtId="1" fontId="7" fillId="11" borderId="23" xfId="0" applyNumberFormat="1" applyFont="1" applyFill="1" applyBorder="1" applyAlignment="1">
      <alignment horizontal="center"/>
    </xf>
    <xf numFmtId="1" fontId="7" fillId="11" borderId="22" xfId="0" applyNumberFormat="1" applyFont="1" applyFill="1" applyBorder="1" applyAlignment="1">
      <alignment horizontal="center"/>
    </xf>
    <xf numFmtId="0" fontId="7" fillId="19" borderId="19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left"/>
    </xf>
    <xf numFmtId="164" fontId="7" fillId="19" borderId="1" xfId="0" applyNumberFormat="1" applyFont="1" applyFill="1" applyBorder="1" applyAlignment="1">
      <alignment horizontal="center" vertical="center"/>
    </xf>
    <xf numFmtId="1" fontId="7" fillId="19" borderId="11" xfId="0" applyNumberFormat="1" applyFont="1" applyFill="1" applyBorder="1" applyAlignment="1">
      <alignment horizontal="center"/>
    </xf>
    <xf numFmtId="1" fontId="7" fillId="19" borderId="19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1" fontId="7" fillId="19" borderId="20" xfId="0" applyNumberFormat="1" applyFont="1" applyFill="1" applyBorder="1" applyAlignment="1">
      <alignment horizontal="center"/>
    </xf>
    <xf numFmtId="0" fontId="7" fillId="14" borderId="0" xfId="0" applyFont="1" applyFill="1" applyAlignment="1">
      <alignment horizontal="right"/>
    </xf>
  </cellXfs>
  <cellStyles count="15">
    <cellStyle name="Comma" xfId="13" builtinId="3"/>
    <cellStyle name="Excel Built-in Normal" xfId="1" xr:uid="{00000000-0005-0000-0000-000000000000}"/>
    <cellStyle name="Hyperlink" xfId="8" builtinId="8"/>
    <cellStyle name="Hyperlink 2" xfId="9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2" xr:uid="{04F5CBA1-329B-45AA-A7AC-32D5FB2F517C}"/>
    <cellStyle name="Normal 2 3" xfId="7" xr:uid="{EA2938E5-3C51-4C0B-B4BE-7EAE035B50F5}"/>
    <cellStyle name="Normal 2 4" xfId="10" xr:uid="{0089E522-9C1C-4BFE-AF6B-DE7DAF5160A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" xfId="14" builtinId="5"/>
    <cellStyle name="Percent 2" xfId="11" xr:uid="{88AE0098-881B-45B1-A3F7-AAB7F03931FE}"/>
  </cellStyles>
  <dxfs count="221"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</dxf>
    <dxf>
      <font>
        <color auto="1"/>
      </font>
      <fill>
        <patternFill>
          <bgColor rgb="FFFFFFC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color theme="0"/>
      </font>
    </dxf>
    <dxf>
      <font>
        <color auto="1"/>
      </font>
      <fill>
        <patternFill>
          <bgColor rgb="FFFFFFC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  <fill>
        <patternFill>
          <bgColor theme="6" tint="0.7999816888943144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66" formatCode="0.000%"/>
      <alignment horizontal="center" vertical="bottom" textRotation="0" wrapText="0" indent="0" justifyLastLine="0" shrinkToFit="0" readingOrder="0"/>
    </dxf>
    <dxf>
      <numFmt numFmtId="166" formatCode="0.0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" formatCode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" formatCode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" formatCode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color auto="1"/>
      </font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2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C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FC8BC-AFB7-4892-867C-C5285CC861D7}" name="Table1" displayName="Table1" ref="B7:U96" headerRowCount="0" totalsRowCount="1">
  <tableColumns count="20">
    <tableColumn id="1" xr3:uid="{F46AE589-E932-4880-85E9-1EE5300C0A1B}" name="Column1" headerRowDxfId="219"/>
    <tableColumn id="7" xr3:uid="{70C65309-7F30-494D-8ED3-FD2975E90368}" name="Column7" headerRowDxfId="218"/>
    <tableColumn id="2" xr3:uid="{DF211AD8-F717-4D0B-B49F-0ED613133D5C}" name="Column2" headerRowDxfId="217"/>
    <tableColumn id="3" xr3:uid="{787E67EE-4B58-47FA-9784-DCD9FD5E52F1}" name="Column3" headerRowDxfId="216"/>
    <tableColumn id="4" xr3:uid="{7643F18B-B1BE-42CA-91DC-AB2EECC5A33F}" name="Column4" headerRowDxfId="215"/>
    <tableColumn id="5" xr3:uid="{7BED3886-4D21-4C24-B57B-FBEF443A3354}" name="Column5" headerRowDxfId="214"/>
    <tableColumn id="6" xr3:uid="{CAF3F6FE-BBA8-4BEF-BBB7-F44D5610214D}" name="Column6" headerRowDxfId="213"/>
    <tableColumn id="8" xr3:uid="{7F3A1C4A-173D-4F40-BD4A-ECF6F6340329}" name="Column8" headerRowDxfId="212"/>
    <tableColumn id="9" xr3:uid="{7B0CDDE1-5E13-410A-9147-01BA2C66835F}" name="Column9" headerRowDxfId="211"/>
    <tableColumn id="10" xr3:uid="{A225D25D-0F65-4D0C-8E86-D58A0AE48367}" name="Column10" headerRowDxfId="210"/>
    <tableColumn id="11" xr3:uid="{BC93AB5F-B119-45E9-8BEE-18363EB24E10}" name="Column11" headerRowDxfId="209"/>
    <tableColumn id="13" xr3:uid="{87BDF902-A8AF-4209-94A4-1CE8916DF900}" name="Column13" headerRowDxfId="208"/>
    <tableColumn id="14" xr3:uid="{E91AE261-349D-4773-B025-8379A70E6425}" name="Column14" headerRowDxfId="207"/>
    <tableColumn id="15" xr3:uid="{1F20474F-D63A-48C9-9FD3-9965851F2B15}" name="Column15" headerRowDxfId="206"/>
    <tableColumn id="17" xr3:uid="{99A979FF-85B8-459C-8E16-A89C14EC0817}" name="Column17" headerRowDxfId="205"/>
    <tableColumn id="18" xr3:uid="{3E885487-582E-4B3B-ADD9-3CD12C28642A}" name="Column18" headerRowDxfId="204"/>
    <tableColumn id="20" xr3:uid="{3D0EF66F-1BDA-4AFA-9D99-AB2B941519A1}" name="Column20" headerRowDxfId="203"/>
    <tableColumn id="22" xr3:uid="{84704004-28E3-4DBC-AC79-D624C098E170}" name="Column22" headerRowDxfId="202"/>
    <tableColumn id="23" xr3:uid="{861A9B25-6351-4932-8F4E-EDBA9E8DF197}" name="Column23" headerRowDxfId="201" dataDxfId="200" totalsRowDxfId="199">
      <calculatedColumnFormula>IF(S7=1,7,IF(S7=2,6,IF(S7=3,5,IF(S7=4,4,IF(S7=5,3,IF(S7=6,2,IF(S7&gt;=6,1,)))))))</calculatedColumnFormula>
    </tableColumn>
    <tableColumn id="12" xr3:uid="{CF29BE65-9E28-4325-84F1-CB5364CA559F}" name="Column12" headerRowDxfId="19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338C03-985A-453B-A4A0-3ED73E8E1737}" name="Table13" displayName="Table13" ref="B7:T100" headerRowCount="0" totalsRowCount="1" headerRowDxfId="197" headerRowBorderDxfId="196">
  <tableColumns count="19">
    <tableColumn id="1" xr3:uid="{C035FDEB-7EB8-4C42-ADB7-FC7C0C1CF01E}" name="Column1" headerRowDxfId="195" dataDxfId="194" totalsRowDxfId="193"/>
    <tableColumn id="7" xr3:uid="{BFD3CD77-3296-455D-BE2E-49A6EA7C8719}" name="Column7" headerRowDxfId="192" dataDxfId="191" totalsRowDxfId="190"/>
    <tableColumn id="2" xr3:uid="{62D997F9-C4C5-4AE2-A11E-2F508EED8CE1}" name="Column2" headerRowDxfId="189" totalsRowDxfId="188"/>
    <tableColumn id="3" xr3:uid="{B2ADB1E5-EBCA-48DC-9EDA-9E61072E2B8D}" name="Column3" headerRowDxfId="187" totalsRowDxfId="186"/>
    <tableColumn id="4" xr3:uid="{9369A95D-7E84-4728-8F44-76B866BBDCF3}" name="Column4" headerRowDxfId="185" totalsRowDxfId="184"/>
    <tableColumn id="5" xr3:uid="{CACBCA9B-5EEC-41B7-A46F-FE95031AE364}" name="Column5" headerRowDxfId="183" totalsRowDxfId="182"/>
    <tableColumn id="6" xr3:uid="{DEE49F82-7256-4CB8-8542-9360AB7E9022}" name="Column6" headerRowDxfId="181" dataDxfId="180" totalsRowDxfId="179"/>
    <tableColumn id="8" xr3:uid="{31F55085-1679-4F12-8BEA-6E1A6C751BAE}" name="Column8" headerRowDxfId="178" dataDxfId="177" totalsRowDxfId="176"/>
    <tableColumn id="9" xr3:uid="{724A6A8D-DB72-4788-B29C-6B5437E8904A}" name="Column9" headerRowDxfId="175" dataDxfId="174" totalsRowDxfId="173"/>
    <tableColumn id="10" xr3:uid="{570ADE17-A05E-4160-BE5D-C3F5DD161B97}" name="Column10" headerRowDxfId="172" dataDxfId="171" totalsRowDxfId="170"/>
    <tableColumn id="11" xr3:uid="{808B31AD-B8E2-43E8-9C4C-FFDBC6B1D142}" name="Column11" headerRowDxfId="169" dataDxfId="168" totalsRowDxfId="167"/>
    <tableColumn id="13" xr3:uid="{81FDD13A-0A24-4477-A537-0C356A70F330}" name="Column13" headerRowDxfId="166" dataDxfId="165" totalsRowDxfId="164"/>
    <tableColumn id="14" xr3:uid="{E93BFFD8-E929-4EEB-AA16-B4DFDA10B332}" name="Column14" headerRowDxfId="163" dataDxfId="162" totalsRowDxfId="161"/>
    <tableColumn id="15" xr3:uid="{C254FEBE-8CD8-475A-B408-E8B2225E4B3B}" name="Column15" headerRowDxfId="160" dataDxfId="159" totalsRowDxfId="158"/>
    <tableColumn id="17" xr3:uid="{7C63EEFC-F4CF-4B67-86EC-36A2F00611F8}" name="Column17" headerRowDxfId="157" dataDxfId="156" totalsRowDxfId="155"/>
    <tableColumn id="18" xr3:uid="{FF0D59EC-06F1-44C9-BFE6-D78BF9362F6F}" name="Column18" headerRowDxfId="154" dataDxfId="153" totalsRowDxfId="152"/>
    <tableColumn id="20" xr3:uid="{5EE4426B-043E-41C6-995D-84D5EF9ED62B}" name="Column20" headerRowDxfId="151" dataDxfId="150" totalsRowDxfId="149"/>
    <tableColumn id="22" xr3:uid="{57A7BE32-C5C1-4F8A-9B04-E04EECA9E8B7}" name="Column22" headerRowDxfId="148" dataDxfId="147" totalsRowDxfId="146"/>
    <tableColumn id="23" xr3:uid="{58760C75-436F-423A-AE75-1BA7614A46EF}" name="Column23" headerRowDxfId="145" dataDxfId="144" totalsRowDxfId="143">
      <calculatedColumnFormula>IF(S7=1,7,IF(S7=2,6,IF(S7=3,5,IF(S7=4,4,IF(S7=5,3,IF(S7=6,2,IF(S7&gt;=6,1,0)))))))</calculatedColumnFormula>
    </tableColumn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B25D4D-0AF0-4B20-9783-5EA9CB1F0C39}" name="Table14" displayName="Table14" ref="B7:T91" headerRowCount="0" totalsRowCount="1">
  <tableColumns count="19">
    <tableColumn id="1" xr3:uid="{E0C92ECD-0F21-4969-A540-C62988114F4E}" name="Column1" headerRowDxfId="142"/>
    <tableColumn id="7" xr3:uid="{7E41F9EE-8F13-4AF7-9F9C-71F290873F3F}" name="Column7" headerRowDxfId="141"/>
    <tableColumn id="2" xr3:uid="{BDC8EB9A-1B29-4F8E-95E4-B1325A7D0A8B}" name="Column2" headerRowDxfId="140"/>
    <tableColumn id="3" xr3:uid="{E1042FF1-785F-458D-ABCC-E9DA60E127CB}" name="Column3" headerRowDxfId="139"/>
    <tableColumn id="4" xr3:uid="{F112B33B-196B-4959-AB01-959D5EFF653A}" name="Column4" headerRowDxfId="138"/>
    <tableColumn id="5" xr3:uid="{3E59CCCF-06B7-4644-89CB-B518C66D2D1F}" name="Column5" headerRowDxfId="137"/>
    <tableColumn id="6" xr3:uid="{0574648B-5F24-4B82-82DB-24E518F1C483}" name="Column6" headerRowDxfId="136"/>
    <tableColumn id="8" xr3:uid="{7DF74D7E-6502-4661-9A57-D3B75DCC0459}" name="Column8" headerRowDxfId="135"/>
    <tableColumn id="9" xr3:uid="{D35DBE73-6EE9-488D-8B16-18DA00C7560A}" name="Column9" headerRowDxfId="134"/>
    <tableColumn id="10" xr3:uid="{E6E991AF-2B1F-46E0-A2DB-6A1B793D6B0B}" name="Column10" headerRowDxfId="133"/>
    <tableColumn id="11" xr3:uid="{4C2CC1AA-2707-4866-8B62-CA393EC3F6CC}" name="Column11" headerRowDxfId="132"/>
    <tableColumn id="13" xr3:uid="{140C8173-6373-4B16-992F-7478919D7729}" name="Column13" headerRowDxfId="131"/>
    <tableColumn id="14" xr3:uid="{67465D31-4F27-4EAB-8CA8-B6E93E45FEB5}" name="Column14" headerRowDxfId="130"/>
    <tableColumn id="15" xr3:uid="{1E6153EB-AEF2-49D8-8731-ABD89BC94135}" name="Column15" headerRowDxfId="129"/>
    <tableColumn id="17" xr3:uid="{655F9633-55CB-4E23-9015-BE402F74C210}" name="Column17" headerRowDxfId="128"/>
    <tableColumn id="18" xr3:uid="{5D1E8B5D-9AE6-465A-BB7A-49A5A69A93E6}" name="Column18" headerRowDxfId="127"/>
    <tableColumn id="20" xr3:uid="{585A3603-E965-40DC-B8B5-98D75EF32690}" name="Column20" headerRowDxfId="126"/>
    <tableColumn id="22" xr3:uid="{DBFEEB18-396E-4A4F-8AC9-A06C20F17C14}" name="Column22" headerRowDxfId="125"/>
    <tableColumn id="23" xr3:uid="{5A1EFF8F-CC39-4C55-B0C8-6882648184DE}" name="Column23" headerRowDxfId="124">
      <calculatedColumnFormula>IF(S8=1,7,IF(S8=2,6,IF(S8=3,5,IF(S8=4,4,IF(S8=5,3,IF(S8=6,2,IF(S8&gt;=6,1,0)))))))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07DC2D-7009-433C-9257-6CE50432301F}" name="Table16" displayName="Table16" ref="B7:T87" headerRowCount="0" totalsRowCount="1">
  <tableColumns count="19">
    <tableColumn id="1" xr3:uid="{C3AA0CBE-41F6-48C7-8616-C3D92291E7EB}" name="Column1" headerRowDxfId="123"/>
    <tableColumn id="7" xr3:uid="{902B5FAE-FEA2-40A3-B0E7-307B88A7097A}" name="Column7" headerRowDxfId="122"/>
    <tableColumn id="2" xr3:uid="{965B2B95-519A-4162-BF00-4DB015643B96}" name="Column2" headerRowDxfId="121"/>
    <tableColumn id="3" xr3:uid="{4435B9DF-F9A0-4060-91D9-7BB487F26CF2}" name="Column3" headerRowDxfId="120"/>
    <tableColumn id="4" xr3:uid="{49CDB406-DA3B-48BB-91D3-17CB7C0FAF9F}" name="Column4" headerRowDxfId="119"/>
    <tableColumn id="5" xr3:uid="{46DF32A7-B138-4E4F-A195-9D1A54F59379}" name="Column5" headerRowDxfId="118"/>
    <tableColumn id="6" xr3:uid="{51771F04-34F9-488D-B03D-802F8D0BD065}" name="Column6" headerRowDxfId="117"/>
    <tableColumn id="8" xr3:uid="{214DBAA8-2FEB-4ABB-B093-5FAEF93F16FE}" name="Column8" headerRowDxfId="116"/>
    <tableColumn id="9" xr3:uid="{EF3D7096-2462-412F-AB3B-F17C56E18E33}" name="Column9" headerRowDxfId="115"/>
    <tableColumn id="10" xr3:uid="{CAD569CB-469F-4AFA-9BD6-C02F86933D4F}" name="Column10" headerRowDxfId="114"/>
    <tableColumn id="11" xr3:uid="{25CF2CE7-BBF2-49D1-AC4A-D434DBDF7486}" name="Column11" headerRowDxfId="113"/>
    <tableColumn id="13" xr3:uid="{262DFBF9-2663-4979-9D82-5A0111D0BC09}" name="Column13" headerRowDxfId="112"/>
    <tableColumn id="14" xr3:uid="{276C4D40-3EBB-4A8B-97F5-933D68B1F724}" name="Column14" headerRowDxfId="111"/>
    <tableColumn id="15" xr3:uid="{3E90C65B-EDA1-4AD5-BC57-B15A7BBC67D9}" name="Column15" headerRowDxfId="110"/>
    <tableColumn id="17" xr3:uid="{48BFFCA1-CF1D-45D2-8BAB-7400D819BFB9}" name="Column17" headerRowDxfId="109"/>
    <tableColumn id="18" xr3:uid="{1BC430B8-F30D-4201-A2B5-C1C171E752C9}" name="Column18" headerRowDxfId="108"/>
    <tableColumn id="20" xr3:uid="{8EAB525C-ACBB-4EAA-83F5-B331A760DE01}" name="Column20" headerRowDxfId="107"/>
    <tableColumn id="22" xr3:uid="{CAE89D78-C0A6-473D-B875-98D8F2627B15}" name="Column22" headerRowDxfId="106"/>
    <tableColumn id="23" xr3:uid="{0B7E984B-9943-42CE-8A45-6E024979ECEC}" name="Column23" headerRowDxfId="105">
      <calculatedColumnFormula>IF(S7=1,7,IF(S7=2,6,IF(S7=3,5,IF(S7=4,4,IF(S7=5,3,IF(S7=6,2,IF(S7&gt;=6,1,0)))))))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26CFBF-56E0-4C23-94B7-1577F8D90659}" name="Table15" displayName="Table15" ref="B7:T100" headerRowCount="0" totalsRowCount="1">
  <tableColumns count="19">
    <tableColumn id="1" xr3:uid="{32B1B968-7F2B-4F52-B81B-15704EF19915}" name="Column1" headerRowDxfId="104"/>
    <tableColumn id="7" xr3:uid="{39642199-2D14-4204-884A-35D57724AB7F}" name="Column7" headerRowDxfId="103"/>
    <tableColumn id="2" xr3:uid="{AE683FC3-09E1-432B-B767-398E586D31D4}" name="Column2" headerRowDxfId="102"/>
    <tableColumn id="3" xr3:uid="{10B4815E-B690-46BF-8565-49C5350413DA}" name="Column3" headerRowDxfId="101"/>
    <tableColumn id="4" xr3:uid="{F195C848-5F12-4A6C-9A8A-22003EFB4843}" name="Column4" headerRowDxfId="100"/>
    <tableColumn id="5" xr3:uid="{FD89AABA-3853-460F-800D-33ECBA1F87E1}" name="Column5" headerRowDxfId="99"/>
    <tableColumn id="6" xr3:uid="{06BDF90C-B794-478D-8B96-584C9E22AFE8}" name="Column6" headerRowDxfId="98"/>
    <tableColumn id="8" xr3:uid="{71884C79-61AF-4851-A593-735D664EDFDE}" name="Column8" headerRowDxfId="97"/>
    <tableColumn id="9" xr3:uid="{2DD58861-D852-4D1C-A2C7-B90DBC7566C4}" name="Column9" headerRowDxfId="96"/>
    <tableColumn id="10" xr3:uid="{0489A7EF-8E0A-467F-83CD-0D5569BCD551}" name="Column10" headerRowDxfId="95"/>
    <tableColumn id="11" xr3:uid="{12E8C49E-7FC9-4CD5-B0D5-C67AC7D2DD44}" name="Column11" headerRowDxfId="94"/>
    <tableColumn id="13" xr3:uid="{1AE1A1A8-4D87-4F45-BFE1-0F737FD72E30}" name="Column13" headerRowDxfId="93"/>
    <tableColumn id="14" xr3:uid="{432598F9-00A3-4A4C-89E4-1C7B9077012E}" name="Column14" headerRowDxfId="92"/>
    <tableColumn id="15" xr3:uid="{0C56A7C3-C327-43F4-95E7-618758C7F4D0}" name="Column15" headerRowDxfId="91"/>
    <tableColumn id="17" xr3:uid="{BF89BCEB-E744-44BF-AD8D-A1DDC1D76878}" name="Column17" headerRowDxfId="90"/>
    <tableColumn id="18" xr3:uid="{A7B2D534-EC2E-4FF6-B2C3-390E0229857E}" name="Column18" headerRowDxfId="89"/>
    <tableColumn id="20" xr3:uid="{369F600D-66A3-4C6A-B99C-67B22E729CC9}" name="Column20" headerRowDxfId="88"/>
    <tableColumn id="22" xr3:uid="{17971817-F977-474D-8BA2-9D21AE3ABCA4}" name="Column22" headerRowDxfId="87"/>
    <tableColumn id="23" xr3:uid="{905B14E5-B74C-4450-A913-36C6D02C3888}" name="Column23" headerRowDxfId="86">
      <calculatedColumnFormula>IF(S7=1,7,IF(S7=2,6,IF(S7=3,5,IF(S7=4,4,IF(S7=5,3,IF(S7=6,2,IF(S7&gt;=6,1,0)))))))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nyclubwa.asn.au/sport-leaderboard-rider-registration/" TargetMode="External"/><Relationship Id="rId1" Type="http://schemas.openxmlformats.org/officeDocument/2006/relationships/hyperlink" Target="../LB%20Forms/2020/2020%20Pony%20Club%20WA%20Sports%20Leaderboards%20-%20Club%20and%20Rider%20Information%20Final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BFD3-E744-4431-947E-9B3554D750BD}">
  <dimension ref="A1:U59"/>
  <sheetViews>
    <sheetView zoomScaleNormal="100" zoomScalePageLayoutView="50" workbookViewId="0">
      <selection sqref="A1:U59"/>
    </sheetView>
  </sheetViews>
  <sheetFormatPr defaultRowHeight="12.75" x14ac:dyDescent="0.2"/>
  <cols>
    <col min="1" max="21" width="13" customWidth="1"/>
  </cols>
  <sheetData>
    <row r="1" spans="1:21" ht="9.75" customHeight="1" x14ac:dyDescent="0.2">
      <c r="A1" s="307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9"/>
    </row>
    <row r="2" spans="1:21" ht="9.75" customHeight="1" x14ac:dyDescent="0.2">
      <c r="A2" s="310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2"/>
    </row>
    <row r="3" spans="1:21" ht="9.75" customHeight="1" x14ac:dyDescent="0.2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2"/>
    </row>
    <row r="4" spans="1:21" ht="9.75" customHeight="1" x14ac:dyDescent="0.2">
      <c r="A4" s="310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2"/>
    </row>
    <row r="5" spans="1:21" ht="9.75" customHeight="1" x14ac:dyDescent="0.2">
      <c r="A5" s="310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2"/>
    </row>
    <row r="6" spans="1:21" ht="9.75" customHeight="1" x14ac:dyDescent="0.2">
      <c r="A6" s="310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2"/>
    </row>
    <row r="7" spans="1:21" ht="9.75" customHeight="1" x14ac:dyDescent="0.2">
      <c r="A7" s="310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2"/>
    </row>
    <row r="8" spans="1:21" ht="9.75" customHeight="1" x14ac:dyDescent="0.2">
      <c r="A8" s="310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2"/>
    </row>
    <row r="9" spans="1:21" ht="9.75" customHeight="1" x14ac:dyDescent="0.2">
      <c r="A9" s="310"/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2"/>
    </row>
    <row r="10" spans="1:21" ht="9.75" customHeight="1" x14ac:dyDescent="0.2">
      <c r="A10" s="310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2"/>
    </row>
    <row r="11" spans="1:21" ht="9.75" customHeight="1" x14ac:dyDescent="0.2">
      <c r="A11" s="310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2"/>
    </row>
    <row r="12" spans="1:21" ht="9.75" customHeight="1" x14ac:dyDescent="0.2">
      <c r="A12" s="310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2"/>
    </row>
    <row r="13" spans="1:21" ht="9.75" customHeight="1" x14ac:dyDescent="0.2">
      <c r="A13" s="310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2"/>
    </row>
    <row r="14" spans="1:21" ht="9.75" customHeight="1" x14ac:dyDescent="0.2">
      <c r="A14" s="310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2"/>
    </row>
    <row r="15" spans="1:21" ht="9.75" customHeight="1" x14ac:dyDescent="0.2">
      <c r="A15" s="310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2"/>
    </row>
    <row r="16" spans="1:21" ht="9.75" customHeight="1" x14ac:dyDescent="0.2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2"/>
    </row>
    <row r="17" spans="1:21" ht="9.75" customHeight="1" x14ac:dyDescent="0.2">
      <c r="A17" s="310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</row>
    <row r="18" spans="1:21" ht="9.75" customHeight="1" x14ac:dyDescent="0.2">
      <c r="A18" s="310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2"/>
    </row>
    <row r="19" spans="1:21" ht="9.75" customHeight="1" x14ac:dyDescent="0.2">
      <c r="A19" s="310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2"/>
    </row>
    <row r="20" spans="1:21" ht="9.75" customHeight="1" x14ac:dyDescent="0.2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2"/>
    </row>
    <row r="21" spans="1:21" ht="9.75" customHeight="1" x14ac:dyDescent="0.2">
      <c r="A21" s="310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2"/>
    </row>
    <row r="22" spans="1:21" ht="9.75" customHeight="1" x14ac:dyDescent="0.2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2"/>
    </row>
    <row r="23" spans="1:21" ht="9.75" customHeight="1" x14ac:dyDescent="0.2">
      <c r="A23" s="310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2"/>
    </row>
    <row r="24" spans="1:21" ht="9.75" customHeight="1" x14ac:dyDescent="0.2">
      <c r="A24" s="310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2"/>
    </row>
    <row r="25" spans="1:21" ht="9.75" customHeight="1" x14ac:dyDescent="0.2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2"/>
    </row>
    <row r="26" spans="1:21" ht="9.75" customHeight="1" x14ac:dyDescent="0.2">
      <c r="A26" s="310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2"/>
    </row>
    <row r="27" spans="1:21" ht="9.75" customHeight="1" x14ac:dyDescent="0.2">
      <c r="A27" s="310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2"/>
    </row>
    <row r="28" spans="1:21" ht="9.75" customHeight="1" x14ac:dyDescent="0.2">
      <c r="A28" s="310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2"/>
    </row>
    <row r="29" spans="1:21" ht="9.75" customHeight="1" x14ac:dyDescent="0.2">
      <c r="A29" s="310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2"/>
    </row>
    <row r="30" spans="1:21" ht="9.75" customHeight="1" x14ac:dyDescent="0.2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2"/>
    </row>
    <row r="31" spans="1:21" ht="9.75" customHeight="1" x14ac:dyDescent="0.2">
      <c r="A31" s="310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2"/>
    </row>
    <row r="32" spans="1:21" ht="9.75" customHeight="1" x14ac:dyDescent="0.2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2"/>
    </row>
    <row r="33" spans="1:21" ht="9.75" customHeight="1" x14ac:dyDescent="0.2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2"/>
    </row>
    <row r="34" spans="1:21" ht="9.75" customHeight="1" x14ac:dyDescent="0.2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2"/>
    </row>
    <row r="35" spans="1:21" ht="9.75" customHeight="1" x14ac:dyDescent="0.2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2"/>
    </row>
    <row r="36" spans="1:21" ht="9.75" customHeight="1" x14ac:dyDescent="0.2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2"/>
    </row>
    <row r="37" spans="1:21" ht="9.75" customHeight="1" x14ac:dyDescent="0.2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2"/>
    </row>
    <row r="38" spans="1:21" ht="9.75" customHeight="1" x14ac:dyDescent="0.2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2"/>
    </row>
    <row r="39" spans="1:21" ht="9.75" customHeight="1" x14ac:dyDescent="0.2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2"/>
    </row>
    <row r="40" spans="1:21" ht="9.75" customHeight="1" x14ac:dyDescent="0.2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2"/>
    </row>
    <row r="41" spans="1:21" ht="9.75" customHeight="1" x14ac:dyDescent="0.2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2"/>
    </row>
    <row r="42" spans="1:21" ht="9.75" customHeight="1" x14ac:dyDescent="0.2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2"/>
    </row>
    <row r="43" spans="1:21" ht="9.75" customHeight="1" x14ac:dyDescent="0.2">
      <c r="A43" s="310"/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2"/>
    </row>
    <row r="44" spans="1:21" ht="9.75" customHeight="1" x14ac:dyDescent="0.2">
      <c r="A44" s="310"/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2"/>
    </row>
    <row r="45" spans="1:21" ht="9.75" customHeight="1" x14ac:dyDescent="0.2">
      <c r="A45" s="310"/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2"/>
    </row>
    <row r="46" spans="1:21" ht="9.75" customHeight="1" x14ac:dyDescent="0.2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2"/>
    </row>
    <row r="47" spans="1:21" ht="9.75" customHeight="1" x14ac:dyDescent="0.2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2"/>
    </row>
    <row r="48" spans="1:21" ht="9.75" customHeight="1" x14ac:dyDescent="0.2">
      <c r="A48" s="310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2"/>
    </row>
    <row r="49" spans="1:21" ht="9.75" customHeight="1" x14ac:dyDescent="0.2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2"/>
    </row>
    <row r="50" spans="1:21" ht="9.75" customHeight="1" x14ac:dyDescent="0.2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2"/>
    </row>
    <row r="51" spans="1:21" ht="9.75" customHeight="1" x14ac:dyDescent="0.2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2"/>
    </row>
    <row r="52" spans="1:21" ht="9.75" customHeight="1" x14ac:dyDescent="0.2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2"/>
    </row>
    <row r="53" spans="1:21" ht="9.75" customHeight="1" x14ac:dyDescent="0.2">
      <c r="A53" s="310"/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2"/>
    </row>
    <row r="54" spans="1:21" ht="9.75" customHeight="1" x14ac:dyDescent="0.2">
      <c r="A54" s="310"/>
      <c r="B54" s="311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2"/>
    </row>
    <row r="55" spans="1:21" ht="9.75" customHeight="1" x14ac:dyDescent="0.2">
      <c r="A55" s="310"/>
      <c r="B55" s="311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2"/>
    </row>
    <row r="56" spans="1:21" ht="9.75" customHeight="1" x14ac:dyDescent="0.2">
      <c r="A56" s="310"/>
      <c r="B56" s="311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2"/>
    </row>
    <row r="57" spans="1:21" ht="9.75" customHeight="1" x14ac:dyDescent="0.2">
      <c r="A57" s="310"/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2"/>
    </row>
    <row r="58" spans="1:21" ht="9.75" customHeight="1" x14ac:dyDescent="0.2">
      <c r="A58" s="310"/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2"/>
    </row>
    <row r="59" spans="1:21" ht="9.75" customHeight="1" thickBot="1" x14ac:dyDescent="0.25">
      <c r="A59" s="313"/>
      <c r="B59" s="314"/>
      <c r="C59" s="314"/>
      <c r="D59" s="314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5"/>
    </row>
  </sheetData>
  <mergeCells count="1">
    <mergeCell ref="A1:U5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O13"/>
  <sheetViews>
    <sheetView showWhiteSpace="0" topLeftCell="L26" zoomScale="70" zoomScaleNormal="70" zoomScalePageLayoutView="40" workbookViewId="0">
      <selection activeCell="U50" sqref="U50"/>
    </sheetView>
  </sheetViews>
  <sheetFormatPr defaultColWidth="12.28515625" defaultRowHeight="17.25" customHeight="1" x14ac:dyDescent="0.2"/>
  <cols>
    <col min="1" max="1" width="21.5703125" style="8" customWidth="1"/>
    <col min="2" max="2" width="186.85546875" style="8" customWidth="1"/>
    <col min="3" max="3" width="196.28515625" style="8" customWidth="1"/>
    <col min="4" max="15" width="12.28515625" style="8"/>
    <col min="16" max="16384" width="12.28515625" style="11"/>
  </cols>
  <sheetData>
    <row r="1" spans="1:3" ht="229.5" customHeight="1" thickBot="1" x14ac:dyDescent="0.25">
      <c r="A1" s="316" t="s">
        <v>1</v>
      </c>
      <c r="C1" s="316"/>
    </row>
    <row r="2" spans="1:3" ht="207.75" customHeight="1" thickBot="1" x14ac:dyDescent="0.25">
      <c r="A2" s="316"/>
      <c r="B2" s="16" t="s">
        <v>2</v>
      </c>
      <c r="C2" s="316"/>
    </row>
    <row r="3" spans="1:3" ht="17.25" customHeight="1" thickBot="1" x14ac:dyDescent="0.5">
      <c r="A3" s="316"/>
      <c r="B3" s="17"/>
      <c r="C3" s="316"/>
    </row>
    <row r="4" spans="1:3" ht="207.75" customHeight="1" thickBot="1" x14ac:dyDescent="0.25">
      <c r="A4" s="316"/>
      <c r="B4" s="16" t="s">
        <v>999</v>
      </c>
      <c r="C4" s="316"/>
    </row>
    <row r="5" spans="1:3" ht="229.5" customHeight="1" x14ac:dyDescent="0.2">
      <c r="A5" s="316"/>
      <c r="C5" s="316"/>
    </row>
    <row r="7" spans="1:3" ht="17.25" customHeight="1" x14ac:dyDescent="0.2">
      <c r="B7" s="9"/>
    </row>
    <row r="13" spans="1:3" ht="17.25" customHeight="1" x14ac:dyDescent="0.2">
      <c r="B13" s="9"/>
    </row>
  </sheetData>
  <mergeCells count="2">
    <mergeCell ref="A1:A5"/>
    <mergeCell ref="C1:C5"/>
  </mergeCells>
  <hyperlinks>
    <hyperlink ref="B2" r:id="rId1" xr:uid="{28B7F5EF-A477-4ED8-B5E1-2AA88D406FEE}"/>
    <hyperlink ref="B4" r:id="rId2" display="Click Here To Register For The Pony Club WA Leaderboards" xr:uid="{94E355FE-2E5B-4989-AF42-A9AA3D480ACC}"/>
  </hyperlinks>
  <pageMargins left="0.7" right="0.7" top="0.75" bottom="0.75" header="0.3" footer="0.3"/>
  <pageSetup paperSize="8" scale="84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BEE3-E07E-4CDA-AEC9-A307D2DF479F}">
  <sheetPr>
    <tabColor rgb="FFF4B084"/>
    <pageSetUpPr fitToPage="1"/>
  </sheetPr>
  <dimension ref="A1:CA29"/>
  <sheetViews>
    <sheetView zoomScale="90" zoomScaleNormal="90" zoomScaleSheetLayoutView="90" workbookViewId="0">
      <selection activeCell="B6" sqref="B6:D6"/>
    </sheetView>
  </sheetViews>
  <sheetFormatPr defaultColWidth="26.85546875" defaultRowHeight="12.75" x14ac:dyDescent="0.2"/>
  <cols>
    <col min="1" max="1" width="3.42578125" style="20" bestFit="1" customWidth="1"/>
    <col min="2" max="2" width="16.42578125" style="7" bestFit="1" customWidth="1"/>
    <col min="3" max="3" width="26.28515625" style="7" bestFit="1" customWidth="1"/>
    <col min="4" max="4" width="8.7109375" style="7" bestFit="1" customWidth="1"/>
    <col min="5" max="5" width="10.42578125" style="20" bestFit="1" customWidth="1"/>
    <col min="6" max="6" width="4.140625" style="10" bestFit="1" customWidth="1"/>
    <col min="7" max="7" width="9.85546875" style="10" bestFit="1" customWidth="1"/>
    <col min="8" max="8" width="6" style="6" bestFit="1" customWidth="1"/>
    <col min="9" max="9" width="9.7109375" style="2" bestFit="1" customWidth="1"/>
    <col min="10" max="10" width="6.85546875" style="1" bestFit="1" customWidth="1"/>
    <col min="11" max="11" width="6.140625" style="1" bestFit="1" customWidth="1"/>
    <col min="12" max="13" width="6.42578125" style="76" bestFit="1" customWidth="1"/>
    <col min="14" max="14" width="7.7109375" style="1" bestFit="1" customWidth="1"/>
    <col min="15" max="16" width="6.42578125" style="76" bestFit="1" customWidth="1"/>
    <col min="17" max="17" width="7.42578125" style="76" bestFit="1" customWidth="1"/>
    <col min="18" max="18" width="6.140625" style="76" bestFit="1" customWidth="1"/>
    <col min="19" max="19" width="6.85546875" style="76" bestFit="1" customWidth="1"/>
    <col min="20" max="20" width="7.42578125" style="76" bestFit="1" customWidth="1"/>
    <col min="21" max="21" width="5.285156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96" customWidth="1"/>
    <col min="30" max="30" width="5.7109375" style="12" bestFit="1" customWidth="1"/>
    <col min="31" max="31" width="5.7109375" style="12" customWidth="1"/>
    <col min="32" max="34" width="6.7109375" style="76" bestFit="1" customWidth="1"/>
    <col min="35" max="35" width="6.42578125" style="76" bestFit="1" customWidth="1"/>
    <col min="36" max="36" width="6.28515625" style="76" bestFit="1" customWidth="1"/>
    <col min="37" max="37" width="26.85546875" style="76"/>
    <col min="38" max="16384" width="26.85546875" style="20"/>
  </cols>
  <sheetData>
    <row r="1" spans="1:79" s="14" customFormat="1" ht="12.75" customHeight="1" x14ac:dyDescent="0.2">
      <c r="A1" s="327" t="s">
        <v>0</v>
      </c>
      <c r="B1" s="324" t="s">
        <v>3</v>
      </c>
      <c r="C1" s="324" t="s">
        <v>4</v>
      </c>
      <c r="D1" s="324" t="s">
        <v>5</v>
      </c>
      <c r="E1" s="324" t="s">
        <v>6</v>
      </c>
      <c r="F1" s="325" t="s">
        <v>7</v>
      </c>
      <c r="G1" s="319" t="s">
        <v>8</v>
      </c>
      <c r="H1" s="324" t="s">
        <v>9</v>
      </c>
      <c r="I1" s="322" t="s">
        <v>10</v>
      </c>
      <c r="J1" s="317">
        <v>43779</v>
      </c>
      <c r="K1" s="317">
        <v>43863</v>
      </c>
      <c r="L1" s="317">
        <v>43876</v>
      </c>
      <c r="M1" s="317">
        <v>43877</v>
      </c>
      <c r="N1" s="317">
        <v>43883</v>
      </c>
      <c r="O1" s="317">
        <v>43884</v>
      </c>
      <c r="P1" s="317">
        <v>43890</v>
      </c>
      <c r="Q1" s="317">
        <v>43891</v>
      </c>
      <c r="R1" s="317">
        <v>43892</v>
      </c>
      <c r="S1" s="317">
        <v>43905</v>
      </c>
      <c r="T1" s="317">
        <v>43912</v>
      </c>
      <c r="U1" s="317">
        <v>43984</v>
      </c>
      <c r="V1" s="317">
        <v>44002</v>
      </c>
      <c r="W1" s="317">
        <v>44002</v>
      </c>
      <c r="X1" s="317">
        <v>44010</v>
      </c>
      <c r="Y1" s="317">
        <v>44024</v>
      </c>
      <c r="Z1" s="317">
        <v>44037</v>
      </c>
      <c r="AA1" s="317">
        <v>44038</v>
      </c>
      <c r="AB1" s="317">
        <v>44038</v>
      </c>
      <c r="AC1" s="317"/>
      <c r="AD1" s="317">
        <v>44044</v>
      </c>
      <c r="AE1" s="317"/>
      <c r="AF1" s="317">
        <v>44057</v>
      </c>
      <c r="AG1" s="317">
        <v>44063</v>
      </c>
      <c r="AH1" s="317">
        <v>44073</v>
      </c>
      <c r="AI1" s="317">
        <v>44108</v>
      </c>
      <c r="AJ1" s="317">
        <v>44115</v>
      </c>
      <c r="AK1" s="92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1:79" s="14" customFormat="1" ht="12.75" customHeight="1" x14ac:dyDescent="0.2">
      <c r="A2" s="327"/>
      <c r="B2" s="323"/>
      <c r="C2" s="323"/>
      <c r="D2" s="323"/>
      <c r="E2" s="323"/>
      <c r="F2" s="326"/>
      <c r="G2" s="320"/>
      <c r="H2" s="323"/>
      <c r="I2" s="321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92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79" s="14" customFormat="1" x14ac:dyDescent="0.2">
      <c r="A3" s="327"/>
      <c r="B3" s="323" t="s">
        <v>11</v>
      </c>
      <c r="C3" s="323" t="s">
        <v>12</v>
      </c>
      <c r="D3" s="323" t="s">
        <v>31</v>
      </c>
      <c r="E3" s="323" t="s">
        <v>13</v>
      </c>
      <c r="F3" s="326"/>
      <c r="G3" s="320" t="s">
        <v>14</v>
      </c>
      <c r="H3" s="323" t="s">
        <v>15</v>
      </c>
      <c r="I3" s="321" t="s">
        <v>16</v>
      </c>
      <c r="J3" s="93" t="s">
        <v>17</v>
      </c>
      <c r="K3" s="93" t="s">
        <v>18</v>
      </c>
      <c r="L3" s="93" t="s">
        <v>19</v>
      </c>
      <c r="M3" s="93" t="s">
        <v>20</v>
      </c>
      <c r="N3" s="93" t="s">
        <v>21</v>
      </c>
      <c r="O3" s="93" t="s">
        <v>22</v>
      </c>
      <c r="P3" s="93" t="s">
        <v>23</v>
      </c>
      <c r="Q3" s="93" t="s">
        <v>24</v>
      </c>
      <c r="R3" s="93" t="s">
        <v>18</v>
      </c>
      <c r="S3" s="93" t="s">
        <v>17</v>
      </c>
      <c r="T3" s="93" t="s">
        <v>25</v>
      </c>
      <c r="U3" s="93" t="s">
        <v>26</v>
      </c>
      <c r="V3" s="154" t="s">
        <v>30</v>
      </c>
      <c r="W3" s="93" t="s">
        <v>23</v>
      </c>
      <c r="X3" s="93" t="s">
        <v>25</v>
      </c>
      <c r="Y3" s="93" t="s">
        <v>21</v>
      </c>
      <c r="Z3" s="93" t="s">
        <v>27</v>
      </c>
      <c r="AA3" s="93" t="s">
        <v>28</v>
      </c>
      <c r="AB3" s="318" t="s">
        <v>29</v>
      </c>
      <c r="AC3" s="318"/>
      <c r="AD3" s="318" t="s">
        <v>30</v>
      </c>
      <c r="AE3" s="318"/>
      <c r="AF3" s="93" t="s">
        <v>1187</v>
      </c>
      <c r="AG3" s="93" t="s">
        <v>28</v>
      </c>
      <c r="AH3" s="93" t="s">
        <v>25</v>
      </c>
      <c r="AI3" s="93" t="s">
        <v>28</v>
      </c>
      <c r="AJ3" s="93" t="s">
        <v>24</v>
      </c>
      <c r="AK3" s="92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79" s="15" customFormat="1" x14ac:dyDescent="0.2">
      <c r="A4" s="327"/>
      <c r="B4" s="323" t="s">
        <v>11</v>
      </c>
      <c r="C4" s="323" t="s">
        <v>12</v>
      </c>
      <c r="D4" s="323" t="s">
        <v>31</v>
      </c>
      <c r="E4" s="323" t="s">
        <v>13</v>
      </c>
      <c r="F4" s="326"/>
      <c r="G4" s="320" t="s">
        <v>14</v>
      </c>
      <c r="H4" s="323" t="s">
        <v>15</v>
      </c>
      <c r="I4" s="321"/>
      <c r="J4" s="113" t="s">
        <v>32</v>
      </c>
      <c r="K4" s="113" t="s">
        <v>32</v>
      </c>
      <c r="L4" s="113" t="s">
        <v>32</v>
      </c>
      <c r="M4" s="113" t="s">
        <v>32</v>
      </c>
      <c r="N4" s="113" t="s">
        <v>32</v>
      </c>
      <c r="O4" s="113" t="s">
        <v>32</v>
      </c>
      <c r="P4" s="113" t="s">
        <v>32</v>
      </c>
      <c r="Q4" s="113" t="s">
        <v>32</v>
      </c>
      <c r="R4" s="113" t="s">
        <v>32</v>
      </c>
      <c r="S4" s="113" t="s">
        <v>32</v>
      </c>
      <c r="T4" s="113" t="s">
        <v>32</v>
      </c>
      <c r="U4" s="113" t="s">
        <v>32</v>
      </c>
      <c r="V4" s="113" t="s">
        <v>32</v>
      </c>
      <c r="W4" s="113" t="s">
        <v>32</v>
      </c>
      <c r="X4" s="113" t="s">
        <v>32</v>
      </c>
      <c r="Y4" s="113" t="s">
        <v>32</v>
      </c>
      <c r="Z4" s="113" t="s">
        <v>32</v>
      </c>
      <c r="AA4" s="113" t="s">
        <v>32</v>
      </c>
      <c r="AB4" s="147" t="s">
        <v>847</v>
      </c>
      <c r="AC4" s="147" t="s">
        <v>848</v>
      </c>
      <c r="AD4" s="147" t="s">
        <v>847</v>
      </c>
      <c r="AE4" s="147" t="s">
        <v>848</v>
      </c>
      <c r="AF4" s="113" t="s">
        <v>32</v>
      </c>
      <c r="AG4" s="113" t="s">
        <v>32</v>
      </c>
      <c r="AH4" s="113" t="s">
        <v>32</v>
      </c>
      <c r="AI4" s="113" t="s">
        <v>32</v>
      </c>
      <c r="AJ4" s="113" t="s">
        <v>32</v>
      </c>
      <c r="AK4" s="92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</row>
    <row r="5" spans="1:79" s="15" customFormat="1" x14ac:dyDescent="0.2">
      <c r="A5" s="327"/>
      <c r="B5" s="230"/>
      <c r="C5" s="97"/>
      <c r="D5" s="97"/>
      <c r="E5" s="97"/>
      <c r="F5" s="98"/>
      <c r="G5" s="128" t="s">
        <v>14</v>
      </c>
      <c r="H5" s="129" t="s">
        <v>15</v>
      </c>
      <c r="I5" s="130" t="s">
        <v>16</v>
      </c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 t="s">
        <v>1188</v>
      </c>
      <c r="AG5" s="113"/>
      <c r="AH5" s="113"/>
      <c r="AI5" s="113"/>
      <c r="AJ5" s="113"/>
      <c r="AK5" s="92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</row>
    <row r="6" spans="1:79" x14ac:dyDescent="0.2">
      <c r="A6" s="327"/>
      <c r="B6" s="176" t="s">
        <v>35</v>
      </c>
      <c r="C6" s="176" t="s">
        <v>37</v>
      </c>
      <c r="D6" s="176" t="s">
        <v>664</v>
      </c>
      <c r="E6" s="177">
        <v>44016</v>
      </c>
      <c r="F6" s="178">
        <v>35</v>
      </c>
      <c r="G6" s="175">
        <f t="shared" ref="G6:G10" si="0">COUNTIF(J6:AI6,"&gt;0")</f>
        <v>4</v>
      </c>
      <c r="H6" s="179">
        <f>SUM(J6:AJ6)</f>
        <v>23</v>
      </c>
      <c r="I6" s="180">
        <f>RANK(H6,$H$6)</f>
        <v>1</v>
      </c>
      <c r="J6" s="159">
        <f>_xlfn.IFNA(VLOOKUP(CONCATENATE($J$4,$B6,$C6),'1Bus'!$A$7:$T$133,20,FALSE),0)</f>
        <v>0</v>
      </c>
      <c r="K6" s="158">
        <f>_xlfn.IFNA(VLOOKUP(CONCATENATE($K$4,$B6,$C6),'2ESP'!$A$7:$T$133,20,FALSE),0)</f>
        <v>0</v>
      </c>
      <c r="L6" s="158">
        <f>_xlfn.IFNA(VLOOKUP(CONCATENATE($L$4,$B6,$C6),'3RP'!$A$7:$T$135,20,FALSE),0)</f>
        <v>0</v>
      </c>
      <c r="M6" s="158">
        <f>_xlfn.IFNA(VLOOKUP(CONCATENATE($M$4,$B6,$C6),'4Mur'!$A$7:$T$135,20,FALSE),0)</f>
        <v>0</v>
      </c>
      <c r="N6" s="158">
        <f>_xlfn.IFNA(VLOOKUP(CONCATENATE($N$4,$B6,$C6),'5BAL'!$A$7:$T$135,20,FALSE),0)</f>
        <v>0</v>
      </c>
      <c r="O6" s="158">
        <f>_xlfn.IFNA(VLOOKUP(CONCATENATE($O$4,$B6,$C6),'6WP'!$A$7:$T$135,20,FALSE),0)</f>
        <v>0</v>
      </c>
      <c r="P6" s="158">
        <f>_xlfn.IFNA(VLOOKUP(CONCATENATE($P$4,$B6,$C6),'7SER'!$A$7:$T$135,20,FALSE),0)</f>
        <v>0</v>
      </c>
      <c r="Q6" s="158">
        <f>_xlfn.IFNA(VLOOKUP(CONCATENATE($Q$4,$B6,$C6),'8MR'!$A$7:$T$135,20,FALSE),0)</f>
        <v>0</v>
      </c>
      <c r="R6" s="158">
        <f>_xlfn.IFNA(VLOOKUP(CONCATENATE($R$4,$B6,$C6),'9ESP2'!$A$7:$T$135,20,FALSE),0)</f>
        <v>0</v>
      </c>
      <c r="S6" s="158">
        <f>_xlfn.IFNA(VLOOKUP(CONCATENATE($S$4,$B6,$C6),'10Bus2'!$A$7:$T$135,20,FALSE),0)</f>
        <v>0</v>
      </c>
      <c r="T6" s="158">
        <f>_xlfn.IFNA(VLOOKUP(CONCATENATE($T$4,$B6,$C6),'11OG'!$A$7:$T$135,20,FALSE),0)</f>
        <v>0</v>
      </c>
      <c r="U6" s="158">
        <f>_xlfn.IFNA(VLOOKUP(CONCATENATE($U$4,$B6,$C6),'12VIRT'!$A$7:$T$135,20,FALSE),0)</f>
        <v>0</v>
      </c>
      <c r="V6" s="158">
        <f>_xlfn.IFNA(VLOOKUP(CONCATENATE($V$4,$B6,$C6),'13BUN'!$A$7:$T$133,20,FALSE),0)</f>
        <v>0</v>
      </c>
      <c r="W6" s="158">
        <f>_xlfn.IFNA(VLOOKUP(CONCATENATE($W$4,$B6,$C6),'14SER'!$A$7:$T$135,20,FALSE),0)</f>
        <v>0</v>
      </c>
      <c r="X6" s="158">
        <f>_xlfn.IFNA(VLOOKUP(CONCATENATE($X$4,$B6,$C6),'15OG2'!$A$7:$T$132,20,FALSE),0)</f>
        <v>0</v>
      </c>
      <c r="Y6" s="158">
        <f>_xlfn.IFNA(VLOOKUP(CONCATENATE($Y$4,$B6,$C6),'16BAL2'!$A$7:$T$135,20,FALSE),0)</f>
        <v>0</v>
      </c>
      <c r="Z6" s="158">
        <f>_xlfn.IFNA(VLOOKUP(CONCATENATE($Z$4,$B6,$C6),'17DAR'!$A$7:$T$135,20,FALSE),0)</f>
        <v>0</v>
      </c>
      <c r="AA6" s="158">
        <f>_xlfn.IFNA(VLOOKUP(CONCATENATE($AA$4,$B6,$C6),'18WAL'!$A$7:$T$135,20,FALSE),0)</f>
        <v>0</v>
      </c>
      <c r="AB6" s="158">
        <f>_xlfn.IFNA(VLOOKUP(CONCATENATE($AB$4,$B6,$C6),'19LOG'!$A$7:$T$135,20,FALSE),0)</f>
        <v>4</v>
      </c>
      <c r="AC6" s="158">
        <f>_xlfn.IFNA(VLOOKUP(CONCATENATE($AC$4,$B6,$C6),'19LOG'!$A$7:$T$135,20,FALSE),0)</f>
        <v>5</v>
      </c>
      <c r="AD6" s="158">
        <f>_xlfn.IFNA(VLOOKUP(CONCATENATE($AD$4,$B6,$C6),'20BUN'!$A$7:$T$133,20,FALSE),0)</f>
        <v>7</v>
      </c>
      <c r="AE6" s="158">
        <f>_xlfn.IFNA(VLOOKUP(CONCATENATE($AE$4,$B6,$C6),'20BUN'!$A$7:$T$133,20,FALSE),0)</f>
        <v>7</v>
      </c>
      <c r="AF6" s="158"/>
      <c r="AG6" s="158">
        <f>_xlfn.IFNA(VLOOKUP(CONCATENATE($AE$4,$B6,$C6),'22WAL3'!$A$7:$T$135,20,FALSE),0)</f>
        <v>0</v>
      </c>
      <c r="AH6" s="158">
        <f>_xlfn.IFNA(VLOOKUP(CONCATENATE($AF$4,$B6,$C6),'23OG3'!$A$7:$T$126,20,FALSE),0)</f>
        <v>0</v>
      </c>
      <c r="AI6" s="158">
        <f>_xlfn.IFNA(VLOOKUP(CONCATENATE($AG$4,$B6,$C6),'24WAL4'!$A$7:$T$135,20,FALSE),0)</f>
        <v>0</v>
      </c>
      <c r="AJ6" s="158">
        <f>_xlfn.IFNA(VLOOKUP(CONCATENATE($AH$4,$B6,$C6),'25MR'!$A$7:$T$135,20,FALSE),0)</f>
        <v>0</v>
      </c>
      <c r="AK6" s="92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</row>
    <row r="7" spans="1:79" s="229" customFormat="1" x14ac:dyDescent="0.2">
      <c r="A7" s="327"/>
      <c r="B7" s="296"/>
      <c r="C7" s="288"/>
      <c r="D7" s="288"/>
      <c r="E7" s="289"/>
      <c r="F7" s="290"/>
      <c r="G7" s="291"/>
      <c r="H7" s="292"/>
      <c r="I7" s="293"/>
      <c r="J7" s="294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92"/>
    </row>
    <row r="8" spans="1:79" x14ac:dyDescent="0.2">
      <c r="A8" s="327"/>
      <c r="B8" s="176" t="s">
        <v>35</v>
      </c>
      <c r="C8" s="181" t="s">
        <v>36</v>
      </c>
      <c r="D8" s="181" t="s">
        <v>664</v>
      </c>
      <c r="E8" s="182">
        <v>44016</v>
      </c>
      <c r="F8" s="183">
        <v>35</v>
      </c>
      <c r="G8" s="175">
        <f t="shared" si="0"/>
        <v>0</v>
      </c>
      <c r="H8" s="179">
        <f>SUM(J8:AJ8)</f>
        <v>0</v>
      </c>
      <c r="I8" s="184"/>
      <c r="J8" s="159">
        <f>_xlfn.IFNA(VLOOKUP(CONCATENATE($J$4,$B8,$C8),'1Bus'!$A$7:$T$133,20,FALSE),0)</f>
        <v>0</v>
      </c>
      <c r="K8" s="158">
        <f>_xlfn.IFNA(VLOOKUP(CONCATENATE($K$4,$B8,$C8),'2ESP'!$A$7:$T$133,20,FALSE),0)</f>
        <v>0</v>
      </c>
      <c r="L8" s="158">
        <f>_xlfn.IFNA(VLOOKUP(CONCATENATE($L$4,$B8,$C8),'3RP'!$A$7:$T$135,20,FALSE),0)</f>
        <v>0</v>
      </c>
      <c r="M8" s="158">
        <f>_xlfn.IFNA(VLOOKUP(CONCATENATE($M$4,$B8,$C8),'4Mur'!$A$7:$T$135,20,FALSE),0)</f>
        <v>0</v>
      </c>
      <c r="N8" s="158">
        <f>_xlfn.IFNA(VLOOKUP(CONCATENATE($N$4,$B8,$C8),'5BAL'!$A$7:$T$135,20,FALSE),0)</f>
        <v>0</v>
      </c>
      <c r="O8" s="158">
        <f>_xlfn.IFNA(VLOOKUP(CONCATENATE($O$4,$B8,$C8),'6WP'!$A$7:$T$135,20,FALSE),0)</f>
        <v>0</v>
      </c>
      <c r="P8" s="158">
        <f>_xlfn.IFNA(VLOOKUP(CONCATENATE($P$4,$B8,$C8),'7SER'!$A$7:$T$135,20,FALSE),0)</f>
        <v>0</v>
      </c>
      <c r="Q8" s="158">
        <f>_xlfn.IFNA(VLOOKUP(CONCATENATE($Q$4,$B8,$C8),'8MR'!$A$7:$T$135,20,FALSE),0)</f>
        <v>0</v>
      </c>
      <c r="R8" s="158">
        <f>_xlfn.IFNA(VLOOKUP(CONCATENATE($R$4,$B8,$C8),'9ESP2'!$A$7:$T$135,20,FALSE),0)</f>
        <v>0</v>
      </c>
      <c r="S8" s="158">
        <f>_xlfn.IFNA(VLOOKUP(CONCATENATE($S$4,$B8,$C8),'10Bus2'!$A$7:$T$135,20,FALSE),0)</f>
        <v>0</v>
      </c>
      <c r="T8" s="158">
        <f>_xlfn.IFNA(VLOOKUP(CONCATENATE($T$4,$B8,$C8),'11OG'!$A$7:$T$135,20,FALSE),0)</f>
        <v>0</v>
      </c>
      <c r="U8" s="158">
        <f>_xlfn.IFNA(VLOOKUP(CONCATENATE($U$4,$B8,$C8),'12VIRT'!$A$7:$T$135,20,FALSE),0)</f>
        <v>0</v>
      </c>
      <c r="V8" s="158">
        <f>_xlfn.IFNA(VLOOKUP(CONCATENATE($V$4,$B8,$C8),'13BUN'!$A$7:$T$133,20,FALSE),0)</f>
        <v>0</v>
      </c>
      <c r="W8" s="158">
        <f>_xlfn.IFNA(VLOOKUP(CONCATENATE($W$4,$B8,$C8),'14SER'!$A$7:$T$135,20,FALSE),0)</f>
        <v>0</v>
      </c>
      <c r="X8" s="158">
        <f>_xlfn.IFNA(VLOOKUP(CONCATENATE($X$4,$B8,$C8),'15OG2'!$A$7:$T$132,20,FALSE),0)</f>
        <v>0</v>
      </c>
      <c r="Y8" s="158">
        <f>_xlfn.IFNA(VLOOKUP(CONCATENATE($Y$4,$B8,$C8),'16BAL2'!$A$7:$T$135,20,FALSE),0)</f>
        <v>0</v>
      </c>
      <c r="Z8" s="158">
        <f>_xlfn.IFNA(VLOOKUP(CONCATENATE($Z$4,$B8,$C8),'17DAR'!$A$7:$T$135,20,FALSE),0)</f>
        <v>0</v>
      </c>
      <c r="AA8" s="158">
        <f>_xlfn.IFNA(VLOOKUP(CONCATENATE($AA$4,$B8,$C8),'18WAL'!$A$7:$T$135,20,FALSE),0)</f>
        <v>0</v>
      </c>
      <c r="AB8" s="158">
        <f>_xlfn.IFNA(VLOOKUP(CONCATENATE($AB$4,$B8,$C8),'19LOG'!$A$7:$T$135,20,FALSE),0)</f>
        <v>0</v>
      </c>
      <c r="AC8" s="158">
        <f>_xlfn.IFNA(VLOOKUP(CONCATENATE($AC$4,$B8,$C8),'19LOG'!$A$7:$T$135,20,FALSE),0)</f>
        <v>0</v>
      </c>
      <c r="AD8" s="158">
        <f>_xlfn.IFNA(VLOOKUP(CONCATENATE($AD$4,$B8,$C8),'20BUN'!$A$7:$T$133,20,FALSE),0)</f>
        <v>0</v>
      </c>
      <c r="AE8" s="158">
        <f>_xlfn.IFNA(VLOOKUP(CONCATENATE($AE$4,$B8,$C8),'20BUN'!$A$7:$T$133,20,FALSE),0)</f>
        <v>0</v>
      </c>
      <c r="AF8" s="158"/>
      <c r="AG8" s="158">
        <f>_xlfn.IFNA(VLOOKUP(CONCATENATE($AE$4,$B8,$C8),'22WAL3'!$A$7:$T$135,20,FALSE),0)</f>
        <v>0</v>
      </c>
      <c r="AH8" s="158">
        <f>_xlfn.IFNA(VLOOKUP(CONCATENATE($AF$4,$B8,$C8),'23OG3'!$A$7:$T$126,20,FALSE),0)</f>
        <v>0</v>
      </c>
      <c r="AI8" s="158">
        <f>_xlfn.IFNA(VLOOKUP(CONCATENATE($AG$4,$B8,$C8),'24WAL4'!$A$7:$T$135,20,FALSE),0)</f>
        <v>0</v>
      </c>
      <c r="AJ8" s="158">
        <f>_xlfn.IFNA(VLOOKUP(CONCATENATE($AH$4,$B8,$C8),'25MR'!$A$7:$T$135,20,FALSE),0)</f>
        <v>0</v>
      </c>
      <c r="AK8" s="92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</row>
    <row r="9" spans="1:79" x14ac:dyDescent="0.2">
      <c r="A9" s="327"/>
      <c r="B9" s="176" t="s">
        <v>33</v>
      </c>
      <c r="C9" s="176" t="s">
        <v>34</v>
      </c>
      <c r="D9" s="176" t="s">
        <v>666</v>
      </c>
      <c r="E9" s="177">
        <v>43851</v>
      </c>
      <c r="F9" s="178">
        <v>29</v>
      </c>
      <c r="G9" s="175">
        <f t="shared" si="0"/>
        <v>0</v>
      </c>
      <c r="H9" s="179">
        <f>SUM(J9:AJ9)</f>
        <v>0</v>
      </c>
      <c r="I9" s="180"/>
      <c r="J9" s="159">
        <f>_xlfn.IFNA(VLOOKUP(CONCATENATE($J$4,$B9,$C9),'1Bus'!$A$7:$T$133,20,FALSE),0)</f>
        <v>0</v>
      </c>
      <c r="K9" s="158">
        <f>_xlfn.IFNA(VLOOKUP(CONCATENATE($K$4,$B9,$C9),'2ESP'!$A$7:$T$133,20,FALSE),0)</f>
        <v>0</v>
      </c>
      <c r="L9" s="158">
        <f>_xlfn.IFNA(VLOOKUP(CONCATENATE($L$4,$B9,$C9),'3RP'!$A$7:$T$135,20,FALSE),0)</f>
        <v>0</v>
      </c>
      <c r="M9" s="158">
        <f>_xlfn.IFNA(VLOOKUP(CONCATENATE($M$4,$B9,$C9),'4Mur'!$A$7:$T$135,20,FALSE),0)</f>
        <v>0</v>
      </c>
      <c r="N9" s="158">
        <f>_xlfn.IFNA(VLOOKUP(CONCATENATE($N$4,$B9,$C9),'5BAL'!$A$7:$T$135,20,FALSE),0)</f>
        <v>0</v>
      </c>
      <c r="O9" s="158">
        <f>_xlfn.IFNA(VLOOKUP(CONCATENATE($O$4,$B9,$C9),'6WP'!$A$7:$T$135,20,FALSE),0)</f>
        <v>0</v>
      </c>
      <c r="P9" s="158">
        <f>_xlfn.IFNA(VLOOKUP(CONCATENATE($P$4,$B9,$C9),'7SER'!$A$7:$T$135,20,FALSE),0)</f>
        <v>0</v>
      </c>
      <c r="Q9" s="158">
        <f>_xlfn.IFNA(VLOOKUP(CONCATENATE($Q$4,$B9,$C9),'8MR'!$A$7:$T$135,20,FALSE),0)</f>
        <v>0</v>
      </c>
      <c r="R9" s="158">
        <f>_xlfn.IFNA(VLOOKUP(CONCATENATE($R$4,$B9,$C9),'9ESP2'!$A$7:$T$135,20,FALSE),0)</f>
        <v>0</v>
      </c>
      <c r="S9" s="158">
        <f>_xlfn.IFNA(VLOOKUP(CONCATENATE($S$4,$B9,$C9),'10Bus2'!$A$7:$T$135,20,FALSE),0)</f>
        <v>0</v>
      </c>
      <c r="T9" s="158">
        <f>_xlfn.IFNA(VLOOKUP(CONCATENATE($T$4,$B9,$C9),'11OG'!$A$7:$T$135,20,FALSE),0)</f>
        <v>0</v>
      </c>
      <c r="U9" s="158">
        <f>_xlfn.IFNA(VLOOKUP(CONCATENATE($U$4,$B9,$C9),'12VIRT'!$A$7:$T$135,20,FALSE),0)</f>
        <v>0</v>
      </c>
      <c r="V9" s="158">
        <f>_xlfn.IFNA(VLOOKUP(CONCATENATE($V$4,$B9,$C9),'13BUN'!$A$7:$T$133,20,FALSE),0)</f>
        <v>0</v>
      </c>
      <c r="W9" s="158">
        <f>_xlfn.IFNA(VLOOKUP(CONCATENATE($W$4,$B9,$C9),'14SER'!$A$7:$T$135,20,FALSE),0)</f>
        <v>0</v>
      </c>
      <c r="X9" s="158">
        <f>_xlfn.IFNA(VLOOKUP(CONCATENATE($X$4,$B9,$C9),'15OG2'!$A$7:$T$132,20,FALSE),0)</f>
        <v>0</v>
      </c>
      <c r="Y9" s="158">
        <f>_xlfn.IFNA(VLOOKUP(CONCATENATE($Y$4,$B9,$C9),'16BAL2'!$A$7:$T$135,20,FALSE),0)</f>
        <v>0</v>
      </c>
      <c r="Z9" s="158">
        <f>_xlfn.IFNA(VLOOKUP(CONCATENATE($Z$4,$B9,$C9),'17DAR'!$A$7:$T$135,20,FALSE),0)</f>
        <v>0</v>
      </c>
      <c r="AA9" s="158">
        <f>_xlfn.IFNA(VLOOKUP(CONCATENATE($AA$4,$B9,$C9),'18WAL'!$A$7:$T$135,20,FALSE),0)</f>
        <v>0</v>
      </c>
      <c r="AB9" s="158">
        <f>_xlfn.IFNA(VLOOKUP(CONCATENATE($AB$4,$B9,$C9),'19LOG'!$A$7:$T$135,20,FALSE),0)</f>
        <v>0</v>
      </c>
      <c r="AC9" s="158">
        <f>_xlfn.IFNA(VLOOKUP(CONCATENATE($AC$4,$B9,$C9),'19LOG'!$A$7:$T$135,20,FALSE),0)</f>
        <v>0</v>
      </c>
      <c r="AD9" s="158">
        <f>_xlfn.IFNA(VLOOKUP(CONCATENATE($AD$4,$B9,$C9),'20BUN'!$A$7:$T$133,20,FALSE),0)</f>
        <v>0</v>
      </c>
      <c r="AE9" s="158">
        <f>_xlfn.IFNA(VLOOKUP(CONCATENATE($AE$4,$B9,$C9),'20BUN'!$A$7:$T$133,20,FALSE),0)</f>
        <v>0</v>
      </c>
      <c r="AF9" s="158"/>
      <c r="AG9" s="158">
        <f>_xlfn.IFNA(VLOOKUP(CONCATENATE($AE$4,$B9,$C9),'22WAL3'!$A$7:$T$135,20,FALSE),0)</f>
        <v>0</v>
      </c>
      <c r="AH9" s="158">
        <f>_xlfn.IFNA(VLOOKUP(CONCATENATE($AF$4,$B9,$C9),'23OG3'!$A$7:$T$126,20,FALSE),0)</f>
        <v>0</v>
      </c>
      <c r="AI9" s="158">
        <f>_xlfn.IFNA(VLOOKUP(CONCATENATE($AG$4,$B9,$C9),'24WAL4'!$A$7:$T$135,20,FALSE),0)</f>
        <v>0</v>
      </c>
      <c r="AJ9" s="158">
        <f>_xlfn.IFNA(VLOOKUP(CONCATENATE($AH$4,$B9,$C9),'25MR'!$A$7:$T$135,20,FALSE),0)</f>
        <v>0</v>
      </c>
      <c r="AK9" s="92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</row>
    <row r="10" spans="1:79" x14ac:dyDescent="0.2">
      <c r="A10" s="327"/>
      <c r="B10" s="176" t="s">
        <v>317</v>
      </c>
      <c r="C10" s="176" t="s">
        <v>317</v>
      </c>
      <c r="D10" s="176" t="s">
        <v>317</v>
      </c>
      <c r="E10" s="177"/>
      <c r="F10" s="178"/>
      <c r="G10" s="175">
        <f t="shared" si="0"/>
        <v>0</v>
      </c>
      <c r="H10" s="179">
        <f>SUM(J10:AJ10)</f>
        <v>0</v>
      </c>
      <c r="I10" s="180"/>
      <c r="J10" s="159">
        <f>_xlfn.IFNA(VLOOKUP(CONCATENATE($J$4,$B10,$C10),'1Bus'!$A$7:$T$133,20,FALSE),0)</f>
        <v>0</v>
      </c>
      <c r="K10" s="158">
        <f>_xlfn.IFNA(VLOOKUP(CONCATENATE($K$4,$B10,$C10),'2ESP'!$A$7:$T$133,20,FALSE),0)</f>
        <v>0</v>
      </c>
      <c r="L10" s="158">
        <f>_xlfn.IFNA(VLOOKUP(CONCATENATE($L$4,$B10,$C10),'3RP'!$A$7:$T$135,20,FALSE),0)</f>
        <v>0</v>
      </c>
      <c r="M10" s="158">
        <f>_xlfn.IFNA(VLOOKUP(CONCATENATE($M$4,$B10,$C10),'4Mur'!$A$7:$T$135,20,FALSE),0)</f>
        <v>0</v>
      </c>
      <c r="N10" s="158">
        <f>_xlfn.IFNA(VLOOKUP(CONCATENATE($N$4,$B10,$C10),'5BAL'!$A$7:$T$135,20,FALSE),0)</f>
        <v>0</v>
      </c>
      <c r="O10" s="158">
        <f>_xlfn.IFNA(VLOOKUP(CONCATENATE($O$4,$B10,$C10),'6WP'!$A$7:$T$135,20,FALSE),0)</f>
        <v>0</v>
      </c>
      <c r="P10" s="158">
        <f>_xlfn.IFNA(VLOOKUP(CONCATENATE($P$4,$B10,$C10),'7SER'!$A$7:$T$135,20,FALSE),0)</f>
        <v>0</v>
      </c>
      <c r="Q10" s="158">
        <f>_xlfn.IFNA(VLOOKUP(CONCATENATE($Q$4,$B10,$C10),'8MR'!$A$7:$T$135,20,FALSE),0)</f>
        <v>0</v>
      </c>
      <c r="R10" s="158">
        <f>_xlfn.IFNA(VLOOKUP(CONCATENATE($R$4,$B10,$C10),'9ESP2'!$A$7:$T$135,20,FALSE),0)</f>
        <v>0</v>
      </c>
      <c r="S10" s="158">
        <f>_xlfn.IFNA(VLOOKUP(CONCATENATE($S$4,$B10,$C10),'10Bus2'!$A$7:$T$135,20,FALSE),0)</f>
        <v>0</v>
      </c>
      <c r="T10" s="158">
        <f>_xlfn.IFNA(VLOOKUP(CONCATENATE($T$4,$B10,$C10),'11OG'!$A$7:$T$135,20,FALSE),0)</f>
        <v>0</v>
      </c>
      <c r="U10" s="158">
        <f>_xlfn.IFNA(VLOOKUP(CONCATENATE($U$4,$B10,$C10),'12VIRT'!$A$7:$T$135,20,FALSE),0)</f>
        <v>0</v>
      </c>
      <c r="V10" s="158">
        <f>_xlfn.IFNA(VLOOKUP(CONCATENATE($V$4,$B10,$C10),'13BUN'!$A$7:$T$133,20,FALSE),0)</f>
        <v>0</v>
      </c>
      <c r="W10" s="158">
        <f>_xlfn.IFNA(VLOOKUP(CONCATENATE($W$4,$B10,$C10),'14SER'!$A$7:$T$135,20,FALSE),0)</f>
        <v>0</v>
      </c>
      <c r="X10" s="158">
        <f>_xlfn.IFNA(VLOOKUP(CONCATENATE($X$4,$B10,$C10),'15OG2'!$A$7:$T$132,20,FALSE),0)</f>
        <v>0</v>
      </c>
      <c r="Y10" s="158">
        <f>_xlfn.IFNA(VLOOKUP(CONCATENATE($Y$4,$B10,$C10),'16BAL2'!$A$7:$T$135,20,FALSE),0)</f>
        <v>0</v>
      </c>
      <c r="Z10" s="158">
        <f>_xlfn.IFNA(VLOOKUP(CONCATENATE($Z$4,$B10,$C10),'17DAR'!$A$7:$T$135,20,FALSE),0)</f>
        <v>0</v>
      </c>
      <c r="AA10" s="158">
        <f>_xlfn.IFNA(VLOOKUP(CONCATENATE($AA$4,$B10,$C10),'18WAL'!$A$7:$T$135,20,FALSE),0)</f>
        <v>0</v>
      </c>
      <c r="AB10" s="158">
        <f>_xlfn.IFNA(VLOOKUP(CONCATENATE($AB$4,$B10,$C10),'19LOG'!$A$7:$T$135,20,FALSE),0)</f>
        <v>0</v>
      </c>
      <c r="AC10" s="158">
        <f>_xlfn.IFNA(VLOOKUP(CONCATENATE($AC$4,$B10,$C10),'19LOG'!$A$7:$T$135,20,FALSE),0)</f>
        <v>0</v>
      </c>
      <c r="AD10" s="158">
        <f>_xlfn.IFNA(VLOOKUP(CONCATENATE($AD$4,$B10,$C10),'20BUN'!$A$7:$T$133,20,FALSE),0)</f>
        <v>0</v>
      </c>
      <c r="AE10" s="158">
        <f>_xlfn.IFNA(VLOOKUP(CONCATENATE($AE$4,$B10,$C10),'20BUN'!$A$7:$T$133,20,FALSE),0)</f>
        <v>0</v>
      </c>
      <c r="AF10" s="158"/>
      <c r="AG10" s="158">
        <f>_xlfn.IFNA(VLOOKUP(CONCATENATE($AE$4,$B10,$C10),'22WAL3'!$A$7:$T$135,20,FALSE),0)</f>
        <v>0</v>
      </c>
      <c r="AH10" s="158">
        <f>_xlfn.IFNA(VLOOKUP(CONCATENATE($AF$4,$B10,$C10),'23OG3'!$A$7:$T$126,20,FALSE),0)</f>
        <v>0</v>
      </c>
      <c r="AI10" s="158">
        <f>_xlfn.IFNA(VLOOKUP(CONCATENATE($AG$4,$B10,$C10),'24WAL4'!$A$7:$T$135,20,FALSE),0)</f>
        <v>0</v>
      </c>
      <c r="AJ10" s="158">
        <f>_xlfn.IFNA(VLOOKUP(CONCATENATE($AH$4,$B10,$C10),'25MR'!$A$7:$T$135,20,FALSE),0)</f>
        <v>0</v>
      </c>
      <c r="AK10" s="92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</row>
    <row r="11" spans="1:79" s="66" customFormat="1" x14ac:dyDescent="0.2">
      <c r="A11" s="327"/>
      <c r="B11" s="92" t="s">
        <v>317</v>
      </c>
      <c r="C11" s="92" t="s">
        <v>317</v>
      </c>
      <c r="D11" s="92" t="s">
        <v>317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</row>
    <row r="12" spans="1:79" x14ac:dyDescent="0.2">
      <c r="A12" s="95"/>
      <c r="E12" s="9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79" x14ac:dyDescent="0.2">
      <c r="A13" s="95"/>
      <c r="E13" s="9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79" x14ac:dyDescent="0.2">
      <c r="A14" s="95"/>
      <c r="E14" s="9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79" x14ac:dyDescent="0.2">
      <c r="A15" s="95"/>
      <c r="E15" s="9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79" x14ac:dyDescent="0.2">
      <c r="A16" s="95"/>
      <c r="E16" s="9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2">
      <c r="A17" s="95"/>
      <c r="E17" s="9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2">
      <c r="A18" s="95"/>
      <c r="E18" s="9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2">
      <c r="A19" s="95"/>
      <c r="E19" s="9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2">
      <c r="A20" s="95"/>
      <c r="E20" s="9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2">
      <c r="A21" s="95"/>
      <c r="E21" s="9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x14ac:dyDescent="0.2">
      <c r="A22" s="95"/>
      <c r="E22" s="9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">
      <c r="A23" s="95"/>
      <c r="E23" s="9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">
      <c r="A24" s="95"/>
      <c r="E24" s="9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95"/>
      <c r="E25" s="9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"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"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"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x14ac:dyDescent="0.2"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</sheetData>
  <sortState xmlns:xlrd2="http://schemas.microsoft.com/office/spreadsheetml/2017/richdata2" ref="B5:AJ10">
    <sortCondition descending="1" ref="H5:H10"/>
    <sortCondition ref="I5:I10"/>
    <sortCondition descending="1" ref="G5:G10"/>
  </sortState>
  <mergeCells count="43">
    <mergeCell ref="V1:V2"/>
    <mergeCell ref="AI1:AI2"/>
    <mergeCell ref="AJ1:AJ2"/>
    <mergeCell ref="A1:A11"/>
    <mergeCell ref="AF1:AF2"/>
    <mergeCell ref="AG1:AG2"/>
    <mergeCell ref="AH1:AH2"/>
    <mergeCell ref="W1:W2"/>
    <mergeCell ref="X1:X2"/>
    <mergeCell ref="Y1:Y2"/>
    <mergeCell ref="Z1:Z2"/>
    <mergeCell ref="AA1:AA2"/>
    <mergeCell ref="U1:U2"/>
    <mergeCell ref="B3:B4"/>
    <mergeCell ref="N1:N2"/>
    <mergeCell ref="O1:O2"/>
    <mergeCell ref="P1:P2"/>
    <mergeCell ref="Q1:Q2"/>
    <mergeCell ref="R1:R2"/>
    <mergeCell ref="B1:B2"/>
    <mergeCell ref="C1:C2"/>
    <mergeCell ref="D1:D2"/>
    <mergeCell ref="E1:E2"/>
    <mergeCell ref="F1:F4"/>
    <mergeCell ref="C3:C4"/>
    <mergeCell ref="D3:D4"/>
    <mergeCell ref="E3:E4"/>
    <mergeCell ref="AB1:AC2"/>
    <mergeCell ref="AB3:AC3"/>
    <mergeCell ref="AD1:AE2"/>
    <mergeCell ref="AD3:AE3"/>
    <mergeCell ref="G1:G2"/>
    <mergeCell ref="I3:I4"/>
    <mergeCell ref="I1:I2"/>
    <mergeCell ref="G3:G4"/>
    <mergeCell ref="H3:H4"/>
    <mergeCell ref="S1:S2"/>
    <mergeCell ref="H1:H2"/>
    <mergeCell ref="J1:J2"/>
    <mergeCell ref="K1:K2"/>
    <mergeCell ref="T1:T2"/>
    <mergeCell ref="L1:L2"/>
    <mergeCell ref="M1:M2"/>
  </mergeCells>
  <phoneticPr fontId="19" type="noConversion"/>
  <conditionalFormatting sqref="B12:B1048576 B1:B2">
    <cfRule type="duplicateValues" dxfId="85" priority="351"/>
  </conditionalFormatting>
  <conditionalFormatting sqref="J6:AJ10">
    <cfRule type="containsText" dxfId="84" priority="1" operator="containsText" text="0">
      <formula>NOT(ISERROR(SEARCH("0",J6)))</formula>
    </cfRule>
    <cfRule type="cellIs" dxfId="83" priority="2" operator="greaterThan">
      <formula>0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J8:AE10 J6:AE6 AG6:AJ6 AG8:AJ10 G8:H10 G6:H6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F1F7-98BC-4207-BAC6-575EF4081778}">
  <sheetPr>
    <tabColor rgb="FFE2EFDA"/>
    <pageSetUpPr fitToPage="1"/>
  </sheetPr>
  <dimension ref="A1:CD29"/>
  <sheetViews>
    <sheetView zoomScale="90" zoomScaleNormal="90" zoomScaleSheetLayoutView="90" workbookViewId="0">
      <selection activeCell="B6" sqref="B6:D6"/>
    </sheetView>
  </sheetViews>
  <sheetFormatPr defaultColWidth="26.85546875" defaultRowHeight="12.75" x14ac:dyDescent="0.2"/>
  <cols>
    <col min="1" max="1" width="3.42578125" style="20" bestFit="1" customWidth="1"/>
    <col min="2" max="2" width="16.42578125" style="7" customWidth="1"/>
    <col min="3" max="3" width="26.28515625" style="7" bestFit="1" customWidth="1"/>
    <col min="4" max="4" width="30.85546875" style="7" bestFit="1" customWidth="1"/>
    <col min="5" max="5" width="10.42578125" style="20" bestFit="1" customWidth="1"/>
    <col min="6" max="6" width="4.140625" style="10" bestFit="1" customWidth="1"/>
    <col min="7" max="7" width="9.85546875" style="10" bestFit="1" customWidth="1"/>
    <col min="8" max="8" width="6" style="6" bestFit="1" customWidth="1"/>
    <col min="9" max="9" width="9.7109375" style="2" bestFit="1" customWidth="1"/>
    <col min="10" max="10" width="6.85546875" style="1" bestFit="1" customWidth="1"/>
    <col min="11" max="11" width="6.140625" style="1" bestFit="1" customWidth="1"/>
    <col min="12" max="13" width="6.42578125" style="76" bestFit="1" customWidth="1"/>
    <col min="14" max="14" width="7.7109375" style="1" bestFit="1" customWidth="1"/>
    <col min="15" max="16" width="6.42578125" style="76" bestFit="1" customWidth="1"/>
    <col min="17" max="17" width="7.42578125" style="76" bestFit="1" customWidth="1"/>
    <col min="18" max="18" width="6.140625" style="76" bestFit="1" customWidth="1"/>
    <col min="19" max="19" width="6.85546875" style="76" bestFit="1" customWidth="1"/>
    <col min="20" max="20" width="7.42578125" style="76" bestFit="1" customWidth="1"/>
    <col min="21" max="21" width="5.285156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0" width="6.7109375" style="214" bestFit="1" customWidth="1"/>
    <col min="31" max="33" width="6.7109375" style="76" bestFit="1" customWidth="1"/>
    <col min="34" max="34" width="6.42578125" style="76" bestFit="1" customWidth="1"/>
    <col min="35" max="35" width="6.28515625" style="76" bestFit="1" customWidth="1"/>
    <col min="36" max="36" width="26.85546875" style="76"/>
    <col min="37" max="16384" width="26.85546875" style="20"/>
  </cols>
  <sheetData>
    <row r="1" spans="1:82" s="14" customFormat="1" ht="12.75" customHeight="1" x14ac:dyDescent="0.2">
      <c r="A1" s="329" t="s">
        <v>0</v>
      </c>
      <c r="B1" s="330" t="s">
        <v>3</v>
      </c>
      <c r="C1" s="332" t="s">
        <v>38</v>
      </c>
      <c r="D1" s="332" t="s">
        <v>5</v>
      </c>
      <c r="E1" s="332" t="s">
        <v>6</v>
      </c>
      <c r="F1" s="334" t="s">
        <v>7</v>
      </c>
      <c r="G1" s="330" t="s">
        <v>8</v>
      </c>
      <c r="H1" s="332" t="s">
        <v>9</v>
      </c>
      <c r="I1" s="338" t="s">
        <v>10</v>
      </c>
      <c r="J1" s="328">
        <v>43779</v>
      </c>
      <c r="K1" s="328">
        <v>43863</v>
      </c>
      <c r="L1" s="328">
        <v>43876</v>
      </c>
      <c r="M1" s="328">
        <v>43877</v>
      </c>
      <c r="N1" s="328">
        <v>43883</v>
      </c>
      <c r="O1" s="328">
        <v>43884</v>
      </c>
      <c r="P1" s="328">
        <v>43890</v>
      </c>
      <c r="Q1" s="328">
        <v>43891</v>
      </c>
      <c r="R1" s="328">
        <v>43892</v>
      </c>
      <c r="S1" s="328">
        <v>43905</v>
      </c>
      <c r="T1" s="328">
        <v>43912</v>
      </c>
      <c r="U1" s="328">
        <v>43984</v>
      </c>
      <c r="V1" s="328">
        <v>44002</v>
      </c>
      <c r="W1" s="328">
        <v>44002</v>
      </c>
      <c r="X1" s="328">
        <v>44010</v>
      </c>
      <c r="Y1" s="328">
        <v>44024</v>
      </c>
      <c r="Z1" s="328">
        <v>44037</v>
      </c>
      <c r="AA1" s="328">
        <v>44038</v>
      </c>
      <c r="AB1" s="328">
        <v>44038</v>
      </c>
      <c r="AC1" s="328">
        <v>44044</v>
      </c>
      <c r="AD1" s="328">
        <v>44057</v>
      </c>
      <c r="AE1" s="328"/>
      <c r="AF1" s="328">
        <v>44063</v>
      </c>
      <c r="AG1" s="328">
        <v>44073</v>
      </c>
      <c r="AH1" s="328">
        <v>44108</v>
      </c>
      <c r="AI1" s="328">
        <v>44115</v>
      </c>
      <c r="AJ1" s="8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s="14" customFormat="1" ht="12.75" customHeight="1" x14ac:dyDescent="0.2">
      <c r="A2" s="329"/>
      <c r="B2" s="331"/>
      <c r="C2" s="333"/>
      <c r="D2" s="333"/>
      <c r="E2" s="333"/>
      <c r="F2" s="335"/>
      <c r="G2" s="331"/>
      <c r="H2" s="333"/>
      <c r="I2" s="337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88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s="14" customFormat="1" x14ac:dyDescent="0.2">
      <c r="A3" s="329"/>
      <c r="B3" s="331" t="s">
        <v>11</v>
      </c>
      <c r="C3" s="333" t="s">
        <v>12</v>
      </c>
      <c r="D3" s="333" t="s">
        <v>31</v>
      </c>
      <c r="E3" s="333" t="s">
        <v>13</v>
      </c>
      <c r="F3" s="335"/>
      <c r="G3" s="331" t="s">
        <v>14</v>
      </c>
      <c r="H3" s="333" t="s">
        <v>15</v>
      </c>
      <c r="I3" s="337" t="s">
        <v>16</v>
      </c>
      <c r="J3" s="89" t="s">
        <v>17</v>
      </c>
      <c r="K3" s="89" t="s">
        <v>18</v>
      </c>
      <c r="L3" s="89" t="s">
        <v>19</v>
      </c>
      <c r="M3" s="89" t="s">
        <v>20</v>
      </c>
      <c r="N3" s="89" t="s">
        <v>21</v>
      </c>
      <c r="O3" s="89" t="s">
        <v>22</v>
      </c>
      <c r="P3" s="89" t="s">
        <v>23</v>
      </c>
      <c r="Q3" s="89" t="s">
        <v>24</v>
      </c>
      <c r="R3" s="89" t="s">
        <v>18</v>
      </c>
      <c r="S3" s="89" t="s">
        <v>17</v>
      </c>
      <c r="T3" s="89" t="s">
        <v>25</v>
      </c>
      <c r="U3" s="89" t="s">
        <v>26</v>
      </c>
      <c r="V3" s="89" t="s">
        <v>30</v>
      </c>
      <c r="W3" s="89" t="s">
        <v>23</v>
      </c>
      <c r="X3" s="89" t="s">
        <v>25</v>
      </c>
      <c r="Y3" s="89" t="s">
        <v>21</v>
      </c>
      <c r="Z3" s="89" t="s">
        <v>27</v>
      </c>
      <c r="AA3" s="89" t="s">
        <v>28</v>
      </c>
      <c r="AB3" s="89" t="s">
        <v>29</v>
      </c>
      <c r="AC3" s="89" t="s">
        <v>30</v>
      </c>
      <c r="AD3" s="336" t="s">
        <v>1187</v>
      </c>
      <c r="AE3" s="336"/>
      <c r="AF3" s="89" t="s">
        <v>28</v>
      </c>
      <c r="AG3" s="89" t="s">
        <v>25</v>
      </c>
      <c r="AH3" s="89" t="s">
        <v>28</v>
      </c>
      <c r="AI3" s="89" t="s">
        <v>24</v>
      </c>
      <c r="AJ3" s="8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s="15" customFormat="1" x14ac:dyDescent="0.2">
      <c r="A4" s="329"/>
      <c r="B4" s="331" t="s">
        <v>11</v>
      </c>
      <c r="C4" s="333" t="s">
        <v>12</v>
      </c>
      <c r="D4" s="333" t="s">
        <v>31</v>
      </c>
      <c r="E4" s="333" t="s">
        <v>13</v>
      </c>
      <c r="F4" s="335"/>
      <c r="G4" s="331" t="s">
        <v>14</v>
      </c>
      <c r="H4" s="333" t="s">
        <v>15</v>
      </c>
      <c r="I4" s="337"/>
      <c r="J4" s="112" t="s">
        <v>39</v>
      </c>
      <c r="K4" s="112" t="s">
        <v>39</v>
      </c>
      <c r="L4" s="112" t="s">
        <v>39</v>
      </c>
      <c r="M4" s="112" t="s">
        <v>39</v>
      </c>
      <c r="N4" s="112" t="s">
        <v>39</v>
      </c>
      <c r="O4" s="112" t="s">
        <v>39</v>
      </c>
      <c r="P4" s="112" t="s">
        <v>39</v>
      </c>
      <c r="Q4" s="112" t="s">
        <v>39</v>
      </c>
      <c r="R4" s="112" t="s">
        <v>39</v>
      </c>
      <c r="S4" s="112" t="s">
        <v>39</v>
      </c>
      <c r="T4" s="112" t="s">
        <v>39</v>
      </c>
      <c r="U4" s="112" t="s">
        <v>39</v>
      </c>
      <c r="V4" s="112" t="s">
        <v>39</v>
      </c>
      <c r="W4" s="112" t="s">
        <v>39</v>
      </c>
      <c r="X4" s="112" t="s">
        <v>39</v>
      </c>
      <c r="Y4" s="112" t="s">
        <v>39</v>
      </c>
      <c r="Z4" s="112" t="s">
        <v>39</v>
      </c>
      <c r="AA4" s="112" t="s">
        <v>39</v>
      </c>
      <c r="AB4" s="112" t="s">
        <v>39</v>
      </c>
      <c r="AC4" s="112" t="s">
        <v>39</v>
      </c>
      <c r="AD4" s="112" t="s">
        <v>1154</v>
      </c>
      <c r="AE4" s="112" t="s">
        <v>1158</v>
      </c>
      <c r="AF4" s="112" t="s">
        <v>39</v>
      </c>
      <c r="AG4" s="112" t="s">
        <v>39</v>
      </c>
      <c r="AH4" s="112" t="s">
        <v>39</v>
      </c>
      <c r="AI4" s="112" t="s">
        <v>39</v>
      </c>
      <c r="AJ4" s="88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s="15" customFormat="1" x14ac:dyDescent="0.2">
      <c r="A5" s="329"/>
      <c r="B5" s="121"/>
      <c r="C5" s="99"/>
      <c r="D5" s="99"/>
      <c r="E5" s="99"/>
      <c r="F5" s="100"/>
      <c r="G5" s="125" t="s">
        <v>14</v>
      </c>
      <c r="H5" s="126" t="s">
        <v>15</v>
      </c>
      <c r="I5" s="127" t="s">
        <v>16</v>
      </c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88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s="1" customFormat="1" x14ac:dyDescent="0.2">
      <c r="A6" s="329"/>
      <c r="B6" s="471" t="s">
        <v>753</v>
      </c>
      <c r="C6" s="472" t="s">
        <v>754</v>
      </c>
      <c r="D6" s="472" t="s">
        <v>313</v>
      </c>
      <c r="E6" s="473">
        <v>44000</v>
      </c>
      <c r="F6" s="474">
        <v>20</v>
      </c>
      <c r="G6" s="475">
        <f>COUNTIF(J6:AI6,"&gt;0")</f>
        <v>3</v>
      </c>
      <c r="H6" s="476">
        <f>SUM(J6:AI6)</f>
        <v>31</v>
      </c>
      <c r="I6" s="477">
        <f>RANK(H6,$H$6:$H$10)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0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0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7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14</v>
      </c>
      <c r="AE6" s="421">
        <f>_xlfn.IFNA(VLOOKUP(CONCATENATE($AE$4,$B6,$C6),'21SC'!$A$7:$T$230,20,FALSE),0)</f>
        <v>10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0</v>
      </c>
      <c r="AJ6" s="478"/>
    </row>
    <row r="7" spans="1:82" s="229" customFormat="1" x14ac:dyDescent="0.2">
      <c r="A7" s="329"/>
      <c r="B7" s="279"/>
      <c r="C7" s="280"/>
      <c r="D7" s="280"/>
      <c r="E7" s="281"/>
      <c r="F7" s="282"/>
      <c r="G7" s="283"/>
      <c r="H7" s="284"/>
      <c r="I7" s="285"/>
      <c r="J7" s="286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88"/>
    </row>
    <row r="8" spans="1:82" x14ac:dyDescent="0.2">
      <c r="A8" s="329"/>
      <c r="B8" s="169" t="s">
        <v>40</v>
      </c>
      <c r="C8" s="170" t="s">
        <v>41</v>
      </c>
      <c r="D8" s="170" t="s">
        <v>851</v>
      </c>
      <c r="E8" s="171">
        <v>43852</v>
      </c>
      <c r="F8" s="172">
        <v>24</v>
      </c>
      <c r="G8" s="162">
        <f>COUNTIF(J8:AI8,"&gt;0")</f>
        <v>1</v>
      </c>
      <c r="H8" s="173">
        <f>SUM(J8:AI8)</f>
        <v>7</v>
      </c>
      <c r="I8" s="174"/>
      <c r="J8" s="159">
        <f>_xlfn.IFNA(VLOOKUP(CONCATENATE($J$4,$B8,$C8),'1Bus'!$A$7:$T$133,20,FALSE),0)</f>
        <v>7</v>
      </c>
      <c r="K8" s="158">
        <f>_xlfn.IFNA(VLOOKUP(CONCATENATE($K$4,$B8,$C8),'2ESP'!$A$7:$T$133,20,FALSE),0)</f>
        <v>0</v>
      </c>
      <c r="L8" s="158">
        <f>_xlfn.IFNA(VLOOKUP(CONCATENATE($L$4,$B8,$C8),'3RP'!$A$7:$T$135,20,FALSE),0)</f>
        <v>0</v>
      </c>
      <c r="M8" s="158">
        <f>_xlfn.IFNA(VLOOKUP(CONCATENATE($M$4,$B8,$C8),'4Mur'!$A$7:$T$135,20,FALSE),0)</f>
        <v>0</v>
      </c>
      <c r="N8" s="158">
        <f>_xlfn.IFNA(VLOOKUP(CONCATENATE($N$4,$B8,$C8),'5BAL'!$A$7:$T$135,20,FALSE),0)</f>
        <v>0</v>
      </c>
      <c r="O8" s="158">
        <f>_xlfn.IFNA(VLOOKUP(CONCATENATE($O$4,$B8,$C8),'6WP'!$A$7:$T$135,20,FALSE),0)</f>
        <v>0</v>
      </c>
      <c r="P8" s="158">
        <f>_xlfn.IFNA(VLOOKUP(CONCATENATE($P$4,$B8,$C8),'7SER'!$A$7:$T$135,20,FALSE),0)</f>
        <v>0</v>
      </c>
      <c r="Q8" s="158">
        <f>_xlfn.IFNA(VLOOKUP(CONCATENATE($Q$4,$B8,$C8),'8MR'!$A$7:$T$135,20,FALSE),0)</f>
        <v>0</v>
      </c>
      <c r="R8" s="158">
        <f>_xlfn.IFNA(VLOOKUP(CONCATENATE($R$4,$B8,$C8),'9ESP2'!$A$7:$T$135,20,FALSE),0)</f>
        <v>0</v>
      </c>
      <c r="S8" s="158">
        <f>_xlfn.IFNA(VLOOKUP(CONCATENATE($S$4,$B8,$C8),'10Bus2'!$A$7:$T$135,20,FALSE),0)</f>
        <v>0</v>
      </c>
      <c r="T8" s="158">
        <f>_xlfn.IFNA(VLOOKUP(CONCATENATE($T$4,$B8,$C8),'11OG'!$A$7:$T$135,20,FALSE),0)</f>
        <v>0</v>
      </c>
      <c r="U8" s="158">
        <f>_xlfn.IFNA(VLOOKUP(CONCATENATE($U$4,$B8,$C8),'12VIRT'!$A$7:$T$135,20,FALSE),0)</f>
        <v>0</v>
      </c>
      <c r="V8" s="158">
        <f>_xlfn.IFNA(VLOOKUP(CONCATENATE($V$4,$B8,$C8),'13BUN'!$A$7:$T$133,20,FALSE),0)</f>
        <v>0</v>
      </c>
      <c r="W8" s="158">
        <f>_xlfn.IFNA(VLOOKUP(CONCATENATE($W$4,$B8,$C8),'14SER'!$A$7:$T$135,20,FALSE),0)</f>
        <v>0</v>
      </c>
      <c r="X8" s="158">
        <f>_xlfn.IFNA(VLOOKUP(CONCATENATE($X$4,$B8,$C8),'15OG2'!$A$7:$T$132,20,FALSE),0)</f>
        <v>0</v>
      </c>
      <c r="Y8" s="158">
        <f>_xlfn.IFNA(VLOOKUP(CONCATENATE($Y$4,$B8,$C8),'16BAL2'!$A$7:$T$135,20,FALSE),0)</f>
        <v>0</v>
      </c>
      <c r="Z8" s="158">
        <f>_xlfn.IFNA(VLOOKUP(CONCATENATE($Z$4,$B8,$C8),'17DAR'!$A$7:$T$135,20,FALSE),0)</f>
        <v>0</v>
      </c>
      <c r="AA8" s="158">
        <f>_xlfn.IFNA(VLOOKUP(CONCATENATE($AA$4,$B8,$C8),'18WAL'!$A$7:$T$135,20,FALSE),0)</f>
        <v>0</v>
      </c>
      <c r="AB8" s="158">
        <f>_xlfn.IFNA(VLOOKUP(CONCATENATE($AB$4,$B8,$C8),'19LOG'!$A$7:$T$135,20,FALSE),0)</f>
        <v>0</v>
      </c>
      <c r="AC8" s="158">
        <f>_xlfn.IFNA(VLOOKUP(CONCATENATE($AC$4,$B8,$C8),'20BUN'!$A$7:$T$133,20,FALSE),0)</f>
        <v>0</v>
      </c>
      <c r="AD8" s="158">
        <f>_xlfn.IFNA(VLOOKUP(CONCATENATE($AD$4,$B8,$C8),'21SC'!$A$7:$T$230,20,FALSE),0)</f>
        <v>0</v>
      </c>
      <c r="AE8" s="158">
        <f>_xlfn.IFNA(VLOOKUP(CONCATENATE($AE$4,$B8,$C8),'21SC'!$A$7:$T$230,20,FALSE),0)</f>
        <v>0</v>
      </c>
      <c r="AF8" s="158">
        <f>_xlfn.IFNA(VLOOKUP(CONCATENATE($AF$4,$B8,$C8),'22WAL3'!$A$7:$T$135,20,FALSE),0)</f>
        <v>0</v>
      </c>
      <c r="AG8" s="158">
        <f>_xlfn.IFNA(VLOOKUP(CONCATENATE($AG$4,$B8,$C8),'23OG3'!$A$7:$T$126,20,FALSE),0)</f>
        <v>0</v>
      </c>
      <c r="AH8" s="158">
        <f>_xlfn.IFNA(VLOOKUP(CONCATENATE($AH$4,$B8,$C8),'24WAL4'!$A$7:$T$135,20,FALSE),0)</f>
        <v>0</v>
      </c>
      <c r="AI8" s="158">
        <f>_xlfn.IFNA(VLOOKUP(CONCATENATE($AI$4,$B8,$C8),'25MR'!$A$7:$T$135,20,FALSE),0)</f>
        <v>0</v>
      </c>
      <c r="AJ8" s="88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</row>
    <row r="9" spans="1:82" x14ac:dyDescent="0.2">
      <c r="A9" s="329"/>
      <c r="B9" s="163" t="s">
        <v>42</v>
      </c>
      <c r="C9" s="164" t="s">
        <v>43</v>
      </c>
      <c r="D9" s="164" t="s">
        <v>44</v>
      </c>
      <c r="E9" s="165">
        <v>43983</v>
      </c>
      <c r="F9" s="166">
        <v>15</v>
      </c>
      <c r="G9" s="162">
        <f>COUNTIF(J9:AI9,"&gt;0")</f>
        <v>0</v>
      </c>
      <c r="H9" s="167">
        <f>SUM(J9:AI9)</f>
        <v>0</v>
      </c>
      <c r="I9" s="168"/>
      <c r="J9" s="159">
        <f>_xlfn.IFNA(VLOOKUP(CONCATENATE($J$4,$B9,$C9),'1Bus'!$A$7:$T$133,20,FALSE),0)</f>
        <v>0</v>
      </c>
      <c r="K9" s="158">
        <f>_xlfn.IFNA(VLOOKUP(CONCATENATE($K$4,$B9,$C9),'2ESP'!$A$7:$T$133,20,FALSE),0)</f>
        <v>0</v>
      </c>
      <c r="L9" s="158">
        <f>_xlfn.IFNA(VLOOKUP(CONCATENATE($L$4,$B9,$C9),'3RP'!$A$7:$T$135,20,FALSE),0)</f>
        <v>0</v>
      </c>
      <c r="M9" s="158">
        <f>_xlfn.IFNA(VLOOKUP(CONCATENATE($M$4,$B9,$C9),'4Mur'!$A$7:$T$135,20,FALSE),0)</f>
        <v>0</v>
      </c>
      <c r="N9" s="158">
        <f>_xlfn.IFNA(VLOOKUP(CONCATENATE($N$4,$B9,$C9),'5BAL'!$A$7:$T$135,20,FALSE),0)</f>
        <v>0</v>
      </c>
      <c r="O9" s="158">
        <f>_xlfn.IFNA(VLOOKUP(CONCATENATE($O$4,$B9,$C9),'6WP'!$A$7:$T$135,20,FALSE),0)</f>
        <v>0</v>
      </c>
      <c r="P9" s="158">
        <f>_xlfn.IFNA(VLOOKUP(CONCATENATE($P$4,$B9,$C9),'7SER'!$A$7:$T$135,20,FALSE),0)</f>
        <v>0</v>
      </c>
      <c r="Q9" s="158">
        <f>_xlfn.IFNA(VLOOKUP(CONCATENATE($Q$4,$B9,$C9),'8MR'!$A$7:$T$135,20,FALSE),0)</f>
        <v>0</v>
      </c>
      <c r="R9" s="158">
        <f>_xlfn.IFNA(VLOOKUP(CONCATENATE($R$4,$B9,$C9),'9ESP2'!$A$7:$T$135,20,FALSE),0)</f>
        <v>0</v>
      </c>
      <c r="S9" s="158">
        <f>_xlfn.IFNA(VLOOKUP(CONCATENATE($S$4,$B9,$C9),'10Bus2'!$A$7:$T$135,20,FALSE),0)</f>
        <v>0</v>
      </c>
      <c r="T9" s="158">
        <f>_xlfn.IFNA(VLOOKUP(CONCATENATE($T$4,$B9,$C9),'11OG'!$A$7:$T$135,20,FALSE),0)</f>
        <v>0</v>
      </c>
      <c r="U9" s="158">
        <f>_xlfn.IFNA(VLOOKUP(CONCATENATE($U$4,$B9,$C9),'12VIRT'!$A$7:$T$135,20,FALSE),0)</f>
        <v>0</v>
      </c>
      <c r="V9" s="158">
        <f>_xlfn.IFNA(VLOOKUP(CONCATENATE($V$4,$B9,$C9),'13BUN'!$A$7:$T$133,20,FALSE),0)</f>
        <v>0</v>
      </c>
      <c r="W9" s="158">
        <f>_xlfn.IFNA(VLOOKUP(CONCATENATE($W$4,$B9,$C9),'14SER'!$A$7:$T$135,20,FALSE),0)</f>
        <v>0</v>
      </c>
      <c r="X9" s="158">
        <f>_xlfn.IFNA(VLOOKUP(CONCATENATE($X$4,$B9,$C9),'15OG2'!$A$7:$T$132,20,FALSE),0)</f>
        <v>0</v>
      </c>
      <c r="Y9" s="158">
        <f>_xlfn.IFNA(VLOOKUP(CONCATENATE($Y$4,$B9,$C9),'16BAL2'!$A$7:$T$135,20,FALSE),0)</f>
        <v>0</v>
      </c>
      <c r="Z9" s="158">
        <f>_xlfn.IFNA(VLOOKUP(CONCATENATE($Z$4,$B9,$C9),'17DAR'!$A$7:$T$135,20,FALSE),0)</f>
        <v>0</v>
      </c>
      <c r="AA9" s="158">
        <f>_xlfn.IFNA(VLOOKUP(CONCATENATE($AA$4,$B9,$C9),'18WAL'!$A$7:$T$135,20,FALSE),0)</f>
        <v>0</v>
      </c>
      <c r="AB9" s="158">
        <f>_xlfn.IFNA(VLOOKUP(CONCATENATE($AB$4,$B9,$C9),'19LOG'!$A$7:$T$135,20,FALSE),0)</f>
        <v>0</v>
      </c>
      <c r="AC9" s="158">
        <f>_xlfn.IFNA(VLOOKUP(CONCATENATE($AC$4,$B9,$C9),'20BUN'!$A$7:$T$133,20,FALSE),0)</f>
        <v>0</v>
      </c>
      <c r="AD9" s="158">
        <f>_xlfn.IFNA(VLOOKUP(CONCATENATE($AD$4,$B9,$C9),'21SC'!$A$7:$T$230,20,FALSE),0)</f>
        <v>0</v>
      </c>
      <c r="AE9" s="158">
        <f>_xlfn.IFNA(VLOOKUP(CONCATENATE($AE$4,$B9,$C9),'21SC'!$A$7:$T$230,20,FALSE),0)</f>
        <v>0</v>
      </c>
      <c r="AF9" s="158">
        <f>_xlfn.IFNA(VLOOKUP(CONCATENATE($AF$4,$B9,$C9),'22WAL3'!$A$7:$T$135,20,FALSE),0)</f>
        <v>0</v>
      </c>
      <c r="AG9" s="158">
        <f>_xlfn.IFNA(VLOOKUP(CONCATENATE($AG$4,$B9,$C9),'23OG3'!$A$7:$T$126,20,FALSE),0)</f>
        <v>0</v>
      </c>
      <c r="AH9" s="158">
        <f>_xlfn.IFNA(VLOOKUP(CONCATENATE($AH$4,$B9,$C9),'24WAL4'!$A$7:$T$135,20,FALSE),0)</f>
        <v>0</v>
      </c>
      <c r="AI9" s="158">
        <f>_xlfn.IFNA(VLOOKUP(CONCATENATE($AI$4,$B9,$C9),'25MR'!$A$7:$T$135,20,FALSE),0)</f>
        <v>0</v>
      </c>
      <c r="AJ9" s="88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</row>
    <row r="10" spans="1:82" s="66" customFormat="1" x14ac:dyDescent="0.2">
      <c r="A10" s="329"/>
      <c r="B10" s="163" t="s">
        <v>317</v>
      </c>
      <c r="C10" s="164" t="s">
        <v>317</v>
      </c>
      <c r="D10" s="164" t="s">
        <v>317</v>
      </c>
      <c r="E10" s="165"/>
      <c r="F10" s="166"/>
      <c r="G10" s="162">
        <f>COUNTIF(J10:AI10,"&gt;0")</f>
        <v>0</v>
      </c>
      <c r="H10" s="167">
        <f>SUM(J10:AI10)</f>
        <v>0</v>
      </c>
      <c r="I10" s="168"/>
      <c r="J10" s="159">
        <f>_xlfn.IFNA(VLOOKUP(CONCATENATE($J$4,$B10,$C10),'1Bus'!$A$7:$T$133,20,FALSE),0)</f>
        <v>0</v>
      </c>
      <c r="K10" s="158">
        <f>_xlfn.IFNA(VLOOKUP(CONCATENATE($K$4,$B10,$C10),'2ESP'!$A$7:$T$133,20,FALSE),0)</f>
        <v>0</v>
      </c>
      <c r="L10" s="158">
        <f>_xlfn.IFNA(VLOOKUP(CONCATENATE($L$4,$B10,$C10),'3RP'!$A$7:$T$135,20,FALSE),0)</f>
        <v>0</v>
      </c>
      <c r="M10" s="158">
        <f>_xlfn.IFNA(VLOOKUP(CONCATENATE($M$4,$B10,$C10),'4Mur'!$A$7:$T$135,20,FALSE),0)</f>
        <v>0</v>
      </c>
      <c r="N10" s="158">
        <f>_xlfn.IFNA(VLOOKUP(CONCATENATE($N$4,$B10,$C10),'5BAL'!$A$7:$T$135,20,FALSE),0)</f>
        <v>0</v>
      </c>
      <c r="O10" s="158">
        <f>_xlfn.IFNA(VLOOKUP(CONCATENATE($O$4,$B10,$C10),'6WP'!$A$7:$T$135,20,FALSE),0)</f>
        <v>0</v>
      </c>
      <c r="P10" s="158">
        <f>_xlfn.IFNA(VLOOKUP(CONCATENATE($P$4,$B10,$C10),'7SER'!$A$7:$T$135,20,FALSE),0)</f>
        <v>0</v>
      </c>
      <c r="Q10" s="158">
        <f>_xlfn.IFNA(VLOOKUP(CONCATENATE($Q$4,$B10,$C10),'8MR'!$A$7:$T$135,20,FALSE),0)</f>
        <v>0</v>
      </c>
      <c r="R10" s="158">
        <f>_xlfn.IFNA(VLOOKUP(CONCATENATE($R$4,$B10,$C10),'9ESP2'!$A$7:$T$135,20,FALSE),0)</f>
        <v>0</v>
      </c>
      <c r="S10" s="158">
        <f>_xlfn.IFNA(VLOOKUP(CONCATENATE($S$4,$B10,$C10),'10Bus2'!$A$7:$T$135,20,FALSE),0)</f>
        <v>0</v>
      </c>
      <c r="T10" s="158">
        <f>_xlfn.IFNA(VLOOKUP(CONCATENATE($T$4,$B10,$C10),'11OG'!$A$7:$T$135,20,FALSE),0)</f>
        <v>0</v>
      </c>
      <c r="U10" s="158">
        <f>_xlfn.IFNA(VLOOKUP(CONCATENATE($U$4,$B10,$C10),'12VIRT'!$A$7:$T$135,20,FALSE),0)</f>
        <v>0</v>
      </c>
      <c r="V10" s="158">
        <f>_xlfn.IFNA(VLOOKUP(CONCATENATE($V$4,$B10,$C10),'13BUN'!$A$7:$T$133,20,FALSE),0)</f>
        <v>0</v>
      </c>
      <c r="W10" s="158">
        <f>_xlfn.IFNA(VLOOKUP(CONCATENATE($W$4,$B10,$C10),'14SER'!$A$7:$T$135,20,FALSE),0)</f>
        <v>0</v>
      </c>
      <c r="X10" s="158">
        <f>_xlfn.IFNA(VLOOKUP(CONCATENATE($X$4,$B10,$C10),'15OG2'!$A$7:$T$132,20,FALSE),0)</f>
        <v>0</v>
      </c>
      <c r="Y10" s="158">
        <f>_xlfn.IFNA(VLOOKUP(CONCATENATE($Y$4,$B10,$C10),'16BAL2'!$A$7:$T$135,20,FALSE),0)</f>
        <v>0</v>
      </c>
      <c r="Z10" s="158">
        <f>_xlfn.IFNA(VLOOKUP(CONCATENATE($Z$4,$B10,$C10),'17DAR'!$A$7:$T$135,20,FALSE),0)</f>
        <v>0</v>
      </c>
      <c r="AA10" s="158">
        <f>_xlfn.IFNA(VLOOKUP(CONCATENATE($AA$4,$B10,$C10),'18WAL'!$A$7:$T$135,20,FALSE),0)</f>
        <v>0</v>
      </c>
      <c r="AB10" s="158">
        <f>_xlfn.IFNA(VLOOKUP(CONCATENATE($AB$4,$B10,$C10),'19LOG'!$A$7:$T$135,20,FALSE),0)</f>
        <v>0</v>
      </c>
      <c r="AC10" s="158">
        <f>_xlfn.IFNA(VLOOKUP(CONCATENATE($AC$4,$B10,$C10),'20BUN'!$A$7:$T$133,20,FALSE),0)</f>
        <v>0</v>
      </c>
      <c r="AD10" s="158">
        <f>_xlfn.IFNA(VLOOKUP(CONCATENATE($AD$4,$B10,$C10),'21SC'!$A$7:$T$230,20,FALSE),0)</f>
        <v>0</v>
      </c>
      <c r="AE10" s="158">
        <f>_xlfn.IFNA(VLOOKUP(CONCATENATE($AE$4,$B10,$C10),'21SC'!$A$7:$T$230,20,FALSE),0)</f>
        <v>0</v>
      </c>
      <c r="AF10" s="158">
        <f>_xlfn.IFNA(VLOOKUP(CONCATENATE($AF$4,$B10,$C10),'22WAL3'!$A$7:$T$135,20,FALSE),0)</f>
        <v>0</v>
      </c>
      <c r="AG10" s="158">
        <f>_xlfn.IFNA(VLOOKUP(CONCATENATE($AG$4,$B10,$C10),'23OG3'!$A$7:$T$126,20,FALSE),0)</f>
        <v>0</v>
      </c>
      <c r="AH10" s="158">
        <f>_xlfn.IFNA(VLOOKUP(CONCATENATE($AH$4,$B10,$C10),'24WAL4'!$A$7:$T$135,20,FALSE),0)</f>
        <v>0</v>
      </c>
      <c r="AI10" s="158">
        <f>_xlfn.IFNA(VLOOKUP(CONCATENATE($AI$4,$B10,$C10),'25MR'!$A$7:$T$135,20,FALSE),0)</f>
        <v>0</v>
      </c>
      <c r="AJ10" s="88"/>
    </row>
    <row r="11" spans="1:82" s="66" customFormat="1" x14ac:dyDescent="0.2">
      <c r="A11" s="329"/>
      <c r="B11" s="91" t="s">
        <v>317</v>
      </c>
      <c r="C11" s="91" t="s">
        <v>317</v>
      </c>
      <c r="D11" s="91" t="s">
        <v>317</v>
      </c>
      <c r="E11" s="90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</row>
    <row r="12" spans="1:82" x14ac:dyDescent="0.2">
      <c r="A12" s="95"/>
      <c r="E12" s="9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82" x14ac:dyDescent="0.2">
      <c r="A13" s="95"/>
      <c r="E13" s="9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82" x14ac:dyDescent="0.2">
      <c r="A14" s="95"/>
      <c r="E14" s="9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82" x14ac:dyDescent="0.2">
      <c r="A15" s="95"/>
      <c r="E15" s="9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82" x14ac:dyDescent="0.2">
      <c r="A16" s="95"/>
      <c r="E16" s="9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">
      <c r="A17" s="95"/>
      <c r="E17" s="9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">
      <c r="A18" s="95"/>
      <c r="E18" s="9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">
      <c r="A19" s="95"/>
      <c r="E19" s="9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">
      <c r="A20" s="95"/>
      <c r="E20" s="9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">
      <c r="A21" s="95"/>
      <c r="E21" s="9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">
      <c r="A22" s="95"/>
      <c r="E22" s="9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">
      <c r="A23" s="95"/>
      <c r="E23" s="9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">
      <c r="A24" s="95"/>
      <c r="E24" s="9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">
      <c r="A25" s="95"/>
      <c r="E25" s="9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"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"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"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ortState xmlns:xlrd2="http://schemas.microsoft.com/office/spreadsheetml/2017/richdata2" ref="B5:AI10">
    <sortCondition descending="1" ref="H5:H10"/>
    <sortCondition ref="I5:I10"/>
    <sortCondition descending="1" ref="G5:G10"/>
  </sortState>
  <mergeCells count="42">
    <mergeCell ref="AG1:AG2"/>
    <mergeCell ref="AH1:AH2"/>
    <mergeCell ref="AI1:AI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H1:H2"/>
    <mergeCell ref="J1:J2"/>
    <mergeCell ref="A1:A11"/>
    <mergeCell ref="AF1:AF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AD3:AE3"/>
    <mergeCell ref="AD1:AE2"/>
    <mergeCell ref="X1:X2"/>
    <mergeCell ref="W1:W2"/>
    <mergeCell ref="Z1:Z2"/>
    <mergeCell ref="AA1:AA2"/>
    <mergeCell ref="AB1:AB2"/>
    <mergeCell ref="AC1:AC2"/>
    <mergeCell ref="K1:K2"/>
    <mergeCell ref="M1:M2"/>
    <mergeCell ref="N1:N2"/>
    <mergeCell ref="V1:V2"/>
    <mergeCell ref="L1:L2"/>
    <mergeCell ref="T1:T2"/>
    <mergeCell ref="P1:P2"/>
  </mergeCells>
  <conditionalFormatting sqref="B11">
    <cfRule type="duplicateValues" dxfId="82" priority="8"/>
  </conditionalFormatting>
  <conditionalFormatting sqref="B12:B1048576 B1:B2">
    <cfRule type="duplicateValues" dxfId="81" priority="360"/>
  </conditionalFormatting>
  <conditionalFormatting sqref="J6:AI10">
    <cfRule type="containsText" dxfId="80" priority="4" operator="containsText" text="0">
      <formula>NOT(ISERROR(SEARCH("0",J6)))</formula>
    </cfRule>
    <cfRule type="cellIs" dxfId="79" priority="5" operator="greaterThan">
      <formula>0</formula>
    </cfRule>
  </conditionalFormatting>
  <conditionalFormatting sqref="AE1:AE1048576">
    <cfRule type="containsText" dxfId="78" priority="1" operator="containsText" text="10">
      <formula>NOT(ISERROR(SEARCH("10",AE1)))</formula>
    </cfRule>
  </conditionalFormatting>
  <pageMargins left="0.25" right="0.25" top="0.75" bottom="0.75" header="0.3" footer="0.3"/>
  <pageSetup paperSize="8" fitToHeight="0" pageOrder="overThenDown" orientation="landscape"/>
  <headerFooter alignWithMargins="0"/>
  <ignoredErrors>
    <ignoredError sqref="J8:AI9 J6:AI6 J10:AI10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2D29-ED20-4562-A757-5294658D1878}">
  <sheetPr>
    <tabColor rgb="FFFFF2CC"/>
    <pageSetUpPr fitToPage="1"/>
  </sheetPr>
  <dimension ref="A1:CC36"/>
  <sheetViews>
    <sheetView zoomScale="90" zoomScaleNormal="90" zoomScaleSheetLayoutView="90" workbookViewId="0">
      <selection activeCell="I3" sqref="I3:I4"/>
    </sheetView>
  </sheetViews>
  <sheetFormatPr defaultColWidth="26.85546875" defaultRowHeight="12.75" x14ac:dyDescent="0.2"/>
  <cols>
    <col min="1" max="1" width="3.42578125" style="20" bestFit="1" customWidth="1"/>
    <col min="2" max="2" width="17.5703125" style="7" bestFit="1" customWidth="1"/>
    <col min="3" max="3" width="18.7109375" style="7" bestFit="1" customWidth="1"/>
    <col min="4" max="4" width="12.7109375" style="7" bestFit="1" customWidth="1"/>
    <col min="5" max="5" width="10.42578125" style="20" bestFit="1" customWidth="1"/>
    <col min="6" max="6" width="4.140625" style="10" bestFit="1" customWidth="1"/>
    <col min="7" max="7" width="9.85546875" style="10" bestFit="1" customWidth="1"/>
    <col min="8" max="8" width="6" style="6" bestFit="1" customWidth="1"/>
    <col min="9" max="9" width="9.7109375" style="2" bestFit="1" customWidth="1"/>
    <col min="10" max="10" width="6.85546875" style="1" bestFit="1" customWidth="1"/>
    <col min="11" max="11" width="6.140625" style="1" bestFit="1" customWidth="1"/>
    <col min="12" max="13" width="6.42578125" style="76" bestFit="1" customWidth="1"/>
    <col min="14" max="14" width="7.7109375" style="1" bestFit="1" customWidth="1"/>
    <col min="15" max="16" width="6.42578125" style="76" bestFit="1" customWidth="1"/>
    <col min="17" max="17" width="7.42578125" style="76" bestFit="1" customWidth="1"/>
    <col min="18" max="18" width="6.140625" style="76" bestFit="1" customWidth="1"/>
    <col min="19" max="19" width="6.85546875" style="76" bestFit="1" customWidth="1"/>
    <col min="20" max="20" width="7.42578125" style="76" bestFit="1" customWidth="1"/>
    <col min="21" max="21" width="5.285156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0" width="5.7109375" style="12" customWidth="1"/>
    <col min="31" max="33" width="6.7109375" style="214" bestFit="1" customWidth="1"/>
    <col min="34" max="34" width="6.42578125" style="214" bestFit="1" customWidth="1"/>
    <col min="35" max="35" width="6.28515625" style="214" bestFit="1" customWidth="1"/>
    <col min="36" max="36" width="4.85546875" style="20" customWidth="1"/>
    <col min="37" max="16384" width="26.85546875" style="20"/>
  </cols>
  <sheetData>
    <row r="1" spans="1:81" s="14" customFormat="1" ht="12.75" customHeight="1" x14ac:dyDescent="0.2">
      <c r="A1" s="345" t="s">
        <v>0</v>
      </c>
      <c r="B1" s="341" t="s">
        <v>3</v>
      </c>
      <c r="C1" s="341" t="s">
        <v>45</v>
      </c>
      <c r="D1" s="341" t="s">
        <v>5</v>
      </c>
      <c r="E1" s="341" t="s">
        <v>6</v>
      </c>
      <c r="F1" s="343" t="s">
        <v>7</v>
      </c>
      <c r="G1" s="346" t="s">
        <v>8</v>
      </c>
      <c r="H1" s="341" t="s">
        <v>9</v>
      </c>
      <c r="I1" s="349" t="s">
        <v>1226</v>
      </c>
      <c r="J1" s="340">
        <v>43779</v>
      </c>
      <c r="K1" s="340">
        <v>43863</v>
      </c>
      <c r="L1" s="340">
        <v>43876</v>
      </c>
      <c r="M1" s="340">
        <v>43877</v>
      </c>
      <c r="N1" s="340">
        <v>43883</v>
      </c>
      <c r="O1" s="340">
        <v>43884</v>
      </c>
      <c r="P1" s="340">
        <v>43890</v>
      </c>
      <c r="Q1" s="340">
        <v>43891</v>
      </c>
      <c r="R1" s="340">
        <v>43892</v>
      </c>
      <c r="S1" s="340">
        <v>43905</v>
      </c>
      <c r="T1" s="340">
        <v>43912</v>
      </c>
      <c r="U1" s="340">
        <v>43984</v>
      </c>
      <c r="V1" s="340">
        <v>44002</v>
      </c>
      <c r="W1" s="340">
        <v>44002</v>
      </c>
      <c r="X1" s="340">
        <v>44010</v>
      </c>
      <c r="Y1" s="340">
        <v>44024</v>
      </c>
      <c r="Z1" s="340">
        <v>44037</v>
      </c>
      <c r="AA1" s="340">
        <v>44038</v>
      </c>
      <c r="AB1" s="340">
        <v>44038</v>
      </c>
      <c r="AC1" s="340">
        <v>44044</v>
      </c>
      <c r="AD1" s="340">
        <v>44057</v>
      </c>
      <c r="AE1" s="340"/>
      <c r="AF1" s="340">
        <v>44063</v>
      </c>
      <c r="AG1" s="340">
        <v>44073</v>
      </c>
      <c r="AH1" s="340">
        <v>44108</v>
      </c>
      <c r="AI1" s="340">
        <v>44115</v>
      </c>
      <c r="AJ1" s="85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s="14" customFormat="1" ht="12.75" customHeight="1" x14ac:dyDescent="0.2">
      <c r="A2" s="345"/>
      <c r="B2" s="342"/>
      <c r="C2" s="342"/>
      <c r="D2" s="342"/>
      <c r="E2" s="342"/>
      <c r="F2" s="344"/>
      <c r="G2" s="347"/>
      <c r="H2" s="342"/>
      <c r="I2" s="348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85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s="14" customFormat="1" x14ac:dyDescent="0.2">
      <c r="A3" s="345"/>
      <c r="B3" s="342" t="s">
        <v>11</v>
      </c>
      <c r="C3" s="342" t="s">
        <v>12</v>
      </c>
      <c r="D3" s="342" t="s">
        <v>31</v>
      </c>
      <c r="E3" s="342" t="s">
        <v>13</v>
      </c>
      <c r="F3" s="344"/>
      <c r="G3" s="347" t="s">
        <v>14</v>
      </c>
      <c r="H3" s="342" t="s">
        <v>15</v>
      </c>
      <c r="I3" s="348" t="s">
        <v>16</v>
      </c>
      <c r="J3" s="84" t="s">
        <v>17</v>
      </c>
      <c r="K3" s="84" t="s">
        <v>18</v>
      </c>
      <c r="L3" s="84" t="s">
        <v>19</v>
      </c>
      <c r="M3" s="84" t="s">
        <v>20</v>
      </c>
      <c r="N3" s="84" t="s">
        <v>21</v>
      </c>
      <c r="O3" s="84" t="s">
        <v>22</v>
      </c>
      <c r="P3" s="84" t="s">
        <v>23</v>
      </c>
      <c r="Q3" s="84" t="s">
        <v>24</v>
      </c>
      <c r="R3" s="84" t="s">
        <v>18</v>
      </c>
      <c r="S3" s="84" t="s">
        <v>17</v>
      </c>
      <c r="T3" s="84" t="s">
        <v>25</v>
      </c>
      <c r="U3" s="84" t="s">
        <v>26</v>
      </c>
      <c r="V3" s="84" t="s">
        <v>30</v>
      </c>
      <c r="W3" s="84" t="s">
        <v>23</v>
      </c>
      <c r="X3" s="84" t="s">
        <v>25</v>
      </c>
      <c r="Y3" s="84" t="s">
        <v>21</v>
      </c>
      <c r="Z3" s="84" t="s">
        <v>27</v>
      </c>
      <c r="AA3" s="84" t="s">
        <v>28</v>
      </c>
      <c r="AB3" s="84" t="s">
        <v>29</v>
      </c>
      <c r="AC3" s="84" t="s">
        <v>30</v>
      </c>
      <c r="AD3" s="339" t="s">
        <v>1187</v>
      </c>
      <c r="AE3" s="339"/>
      <c r="AF3" s="84" t="s">
        <v>28</v>
      </c>
      <c r="AG3" s="84" t="s">
        <v>25</v>
      </c>
      <c r="AH3" s="84" t="s">
        <v>28</v>
      </c>
      <c r="AI3" s="84" t="s">
        <v>24</v>
      </c>
      <c r="AJ3" s="85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s="15" customFormat="1" x14ac:dyDescent="0.2">
      <c r="A4" s="345"/>
      <c r="B4" s="342" t="s">
        <v>11</v>
      </c>
      <c r="C4" s="342" t="s">
        <v>12</v>
      </c>
      <c r="D4" s="342" t="s">
        <v>31</v>
      </c>
      <c r="E4" s="342" t="s">
        <v>13</v>
      </c>
      <c r="F4" s="344"/>
      <c r="G4" s="347" t="s">
        <v>14</v>
      </c>
      <c r="H4" s="342" t="s">
        <v>15</v>
      </c>
      <c r="I4" s="348"/>
      <c r="J4" s="111" t="s">
        <v>46</v>
      </c>
      <c r="K4" s="111" t="s">
        <v>46</v>
      </c>
      <c r="L4" s="111" t="s">
        <v>46</v>
      </c>
      <c r="M4" s="111" t="s">
        <v>46</v>
      </c>
      <c r="N4" s="111" t="s">
        <v>46</v>
      </c>
      <c r="O4" s="111" t="s">
        <v>46</v>
      </c>
      <c r="P4" s="111" t="s">
        <v>46</v>
      </c>
      <c r="Q4" s="111" t="s">
        <v>46</v>
      </c>
      <c r="R4" s="111" t="s">
        <v>46</v>
      </c>
      <c r="S4" s="111" t="s">
        <v>46</v>
      </c>
      <c r="T4" s="111" t="s">
        <v>46</v>
      </c>
      <c r="U4" s="111" t="s">
        <v>46</v>
      </c>
      <c r="V4" s="111" t="s">
        <v>46</v>
      </c>
      <c r="W4" s="111" t="s">
        <v>46</v>
      </c>
      <c r="X4" s="111" t="s">
        <v>46</v>
      </c>
      <c r="Y4" s="111" t="s">
        <v>46</v>
      </c>
      <c r="Z4" s="111" t="s">
        <v>46</v>
      </c>
      <c r="AA4" s="111" t="s">
        <v>46</v>
      </c>
      <c r="AB4" s="111" t="s">
        <v>46</v>
      </c>
      <c r="AC4" s="111" t="s">
        <v>46</v>
      </c>
      <c r="AD4" s="111" t="s">
        <v>1153</v>
      </c>
      <c r="AE4" s="111" t="s">
        <v>1157</v>
      </c>
      <c r="AF4" s="111" t="s">
        <v>46</v>
      </c>
      <c r="AG4" s="111" t="s">
        <v>46</v>
      </c>
      <c r="AH4" s="111" t="s">
        <v>46</v>
      </c>
      <c r="AI4" s="111" t="s">
        <v>46</v>
      </c>
      <c r="AJ4" s="8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15" customFormat="1" x14ac:dyDescent="0.2">
      <c r="A5" s="345"/>
      <c r="B5" s="231"/>
      <c r="C5" s="101"/>
      <c r="D5" s="101"/>
      <c r="E5" s="101"/>
      <c r="F5" s="102"/>
      <c r="G5" s="131" t="s">
        <v>14</v>
      </c>
      <c r="H5" s="132" t="s">
        <v>15</v>
      </c>
      <c r="I5" s="133" t="s">
        <v>16</v>
      </c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8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1" customFormat="1" x14ac:dyDescent="0.2">
      <c r="A6" s="345"/>
      <c r="B6" s="460" t="s">
        <v>47</v>
      </c>
      <c r="C6" s="460" t="s">
        <v>48</v>
      </c>
      <c r="D6" s="460" t="s">
        <v>597</v>
      </c>
      <c r="E6" s="461">
        <v>44137</v>
      </c>
      <c r="F6" s="462">
        <v>22</v>
      </c>
      <c r="G6" s="463">
        <f>COUNTIF(J6:AI6,"&gt;0")</f>
        <v>9</v>
      </c>
      <c r="H6" s="464">
        <f>SUM(J6:AI6)</f>
        <v>63</v>
      </c>
      <c r="I6" s="465">
        <f>RANK(H6,$H$6:$H$8)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7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7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7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7</v>
      </c>
      <c r="U6" s="421">
        <f>_xlfn.IFNA(VLOOKUP(CONCATENATE($U$4,$B6,$C6),'12VIRT'!$A$7:$T$135,20,FALSE),0)</f>
        <v>7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7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7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0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7</v>
      </c>
      <c r="AH6" s="421">
        <f>_xlfn.IFNA(VLOOKUP(CONCATENATE($AH$4,$B6,$C6),'24WAL4'!$A$7:$T$135,20,FALSE),0)</f>
        <v>7</v>
      </c>
      <c r="AI6" s="421">
        <f>_xlfn.IFNA(VLOOKUP(CONCATENATE($AI$4,$B6,$C6),'25MR'!$A$7:$T$135,20,FALSE),0)</f>
        <v>0</v>
      </c>
      <c r="AJ6" s="466"/>
    </row>
    <row r="7" spans="1:81" s="1" customFormat="1" x14ac:dyDescent="0.2">
      <c r="A7" s="345"/>
      <c r="B7" s="460" t="s">
        <v>49</v>
      </c>
      <c r="C7" s="467" t="s">
        <v>50</v>
      </c>
      <c r="D7" s="467" t="s">
        <v>597</v>
      </c>
      <c r="E7" s="468">
        <v>43864</v>
      </c>
      <c r="F7" s="469">
        <v>21</v>
      </c>
      <c r="G7" s="463">
        <f>COUNTIF(J7:AI7,"&gt;0")</f>
        <v>7</v>
      </c>
      <c r="H7" s="470">
        <f>SUM(J7:AI7)</f>
        <v>44</v>
      </c>
      <c r="I7" s="465">
        <f>RANK(H7,$H$6:$H$8)</f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0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6</v>
      </c>
      <c r="U7" s="421">
        <f>_xlfn.IFNA(VLOOKUP(CONCATENATE($U$4,$B7,$C7),'12VIRT'!$A$7:$T$135,20,FALSE),0)</f>
        <v>5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6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6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0</v>
      </c>
      <c r="AE7" s="421">
        <f>_xlfn.IFNA(VLOOKUP(CONCATENATE($AE$4,$B7,$C7),'21SC'!$A$7:$T$230,20,FALSE),0)</f>
        <v>8</v>
      </c>
      <c r="AF7" s="421">
        <f>_xlfn.IFNA(VLOOKUP(CONCATENATE($AF$4,$B7,$C7),'22WAL3'!$A$7:$T$135,20,FALSE),0)</f>
        <v>7</v>
      </c>
      <c r="AG7" s="421">
        <f>_xlfn.IFNA(VLOOKUP(CONCATENATE($AG$4,$B7,$C7),'23OG3'!$A$7:$T$126,20,FALSE),0)</f>
        <v>0</v>
      </c>
      <c r="AH7" s="421">
        <f>_xlfn.IFNA(VLOOKUP(CONCATENATE($AH$4,$B7,$C7),'24WAL4'!$A$7:$T$135,20,FALSE),0)</f>
        <v>6</v>
      </c>
      <c r="AI7" s="421">
        <f>_xlfn.IFNA(VLOOKUP(CONCATENATE($AI$4,$B7,$C7),'25MR'!$A$7:$T$135,20,FALSE),0)</f>
        <v>0</v>
      </c>
      <c r="AJ7" s="466"/>
    </row>
    <row r="8" spans="1:81" s="1" customFormat="1" x14ac:dyDescent="0.2">
      <c r="A8" s="345"/>
      <c r="B8" s="460" t="s">
        <v>51</v>
      </c>
      <c r="C8" s="460" t="s">
        <v>487</v>
      </c>
      <c r="D8" s="460" t="s">
        <v>482</v>
      </c>
      <c r="E8" s="461">
        <v>43800</v>
      </c>
      <c r="F8" s="462">
        <v>19</v>
      </c>
      <c r="G8" s="463">
        <f>COUNTIF(J8:AI8,"&gt;0")</f>
        <v>4</v>
      </c>
      <c r="H8" s="464">
        <f>SUM(J8:AI8)</f>
        <v>33</v>
      </c>
      <c r="I8" s="465">
        <f>RANK(H8,$H$6:$H$8)</f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6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6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0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0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7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0</v>
      </c>
      <c r="AE8" s="421">
        <f>_xlfn.IFNA(VLOOKUP(CONCATENATE($AE$4,$B8,$C8),'21SC'!$A$7:$T$230,20,FALSE),0)</f>
        <v>14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0</v>
      </c>
      <c r="AH8" s="421">
        <f>_xlfn.IFNA(VLOOKUP(CONCATENATE($AH$4,$B8,$C8),'24WAL4'!$A$7:$T$135,20,FALSE),0)</f>
        <v>0</v>
      </c>
      <c r="AI8" s="421">
        <f>_xlfn.IFNA(VLOOKUP(CONCATENATE($AI$4,$B8,$C8),'25MR'!$A$7:$T$135,20,FALSE),0)</f>
        <v>0</v>
      </c>
      <c r="AJ8" s="466"/>
    </row>
    <row r="9" spans="1:81" s="229" customFormat="1" x14ac:dyDescent="0.2">
      <c r="A9" s="345"/>
      <c r="B9" s="266"/>
      <c r="C9" s="266"/>
      <c r="D9" s="266"/>
      <c r="E9" s="275"/>
      <c r="F9" s="276"/>
      <c r="G9" s="270"/>
      <c r="H9" s="277"/>
      <c r="I9" s="278"/>
      <c r="J9" s="273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85"/>
    </row>
    <row r="10" spans="1:81" s="304" customFormat="1" x14ac:dyDescent="0.2">
      <c r="A10" s="345"/>
      <c r="B10" s="58" t="s">
        <v>753</v>
      </c>
      <c r="C10" s="58" t="s">
        <v>754</v>
      </c>
      <c r="D10" s="58" t="s">
        <v>313</v>
      </c>
      <c r="E10" s="59">
        <v>44000</v>
      </c>
      <c r="F10" s="60">
        <v>20</v>
      </c>
      <c r="G10" s="124">
        <f t="shared" ref="G10:G17" si="0">COUNTIF(J10:AI10,"&gt;0")</f>
        <v>1</v>
      </c>
      <c r="H10" s="61">
        <f t="shared" ref="H10:H17" si="1">SUM(J10:AI10)</f>
        <v>12</v>
      </c>
      <c r="I10" s="120"/>
      <c r="J10" s="159">
        <f>_xlfn.IFNA(VLOOKUP(CONCATENATE($J$4,$B10,$C10),'1Bus'!$A$7:$T$133,20,FALSE),0)</f>
        <v>0</v>
      </c>
      <c r="K10" s="158">
        <f>_xlfn.IFNA(VLOOKUP(CONCATENATE($K$4,$B10,$C10),'2ESP'!$A$7:$T$133,20,FALSE),0)</f>
        <v>0</v>
      </c>
      <c r="L10" s="158">
        <f>_xlfn.IFNA(VLOOKUP(CONCATENATE($L$4,$B10,$C10),'3RP'!$A$7:$T$135,20,FALSE),0)</f>
        <v>0</v>
      </c>
      <c r="M10" s="158">
        <f>_xlfn.IFNA(VLOOKUP(CONCATENATE($M$4,$B10,$C10),'4Mur'!$A$7:$T$135,20,FALSE),0)</f>
        <v>0</v>
      </c>
      <c r="N10" s="158">
        <f>_xlfn.IFNA(VLOOKUP(CONCATENATE($N$4,$B10,$C10),'5BAL'!$A$7:$T$135,20,FALSE),0)</f>
        <v>0</v>
      </c>
      <c r="O10" s="158">
        <f>_xlfn.IFNA(VLOOKUP(CONCATENATE($O$4,$B10,$C10),'6WP'!$A$7:$T$135,20,FALSE),0)</f>
        <v>0</v>
      </c>
      <c r="P10" s="158">
        <f>_xlfn.IFNA(VLOOKUP(CONCATENATE($P$4,$B10,$C10),'7SER'!$A$7:$T$135,20,FALSE),0)</f>
        <v>0</v>
      </c>
      <c r="Q10" s="158">
        <f>_xlfn.IFNA(VLOOKUP(CONCATENATE($Q$4,$B10,$C10),'8MR'!$A$7:$T$135,20,FALSE),0)</f>
        <v>0</v>
      </c>
      <c r="R10" s="158">
        <f>_xlfn.IFNA(VLOOKUP(CONCATENATE($R$4,$B10,$C10),'9ESP2'!$A$7:$T$135,20,FALSE),0)</f>
        <v>0</v>
      </c>
      <c r="S10" s="158">
        <f>_xlfn.IFNA(VLOOKUP(CONCATENATE($S$4,$B10,$C10),'10Bus2'!$A$7:$T$135,20,FALSE),0)</f>
        <v>0</v>
      </c>
      <c r="T10" s="158">
        <f>_xlfn.IFNA(VLOOKUP(CONCATENATE($T$4,$B10,$C10),'11OG'!$A$7:$T$135,20,FALSE),0)</f>
        <v>0</v>
      </c>
      <c r="U10" s="158">
        <f>_xlfn.IFNA(VLOOKUP(CONCATENATE($U$4,$B10,$C10),'12VIRT'!$A$7:$T$135,20,FALSE),0)</f>
        <v>0</v>
      </c>
      <c r="V10" s="158">
        <f>_xlfn.IFNA(VLOOKUP(CONCATENATE($V$4,$B10,$C10),'13BUN'!$A$7:$T$133,20,FALSE),0)</f>
        <v>0</v>
      </c>
      <c r="W10" s="158">
        <f>_xlfn.IFNA(VLOOKUP(CONCATENATE($W$4,$B10,$C10),'14SER'!$A$7:$T$135,20,FALSE),0)</f>
        <v>0</v>
      </c>
      <c r="X10" s="158">
        <f>_xlfn.IFNA(VLOOKUP(CONCATENATE($X$4,$B10,$C10),'15OG2'!$A$7:$T$132,20,FALSE),0)</f>
        <v>0</v>
      </c>
      <c r="Y10" s="158">
        <f>_xlfn.IFNA(VLOOKUP(CONCATENATE($Y$4,$B10,$C10),'16BAL2'!$A$7:$T$135,20,FALSE),0)</f>
        <v>0</v>
      </c>
      <c r="Z10" s="158">
        <f>_xlfn.IFNA(VLOOKUP(CONCATENATE($Z$4,$B10,$C10),'17DAR'!$A$7:$T$135,20,FALSE),0)</f>
        <v>0</v>
      </c>
      <c r="AA10" s="158">
        <f>_xlfn.IFNA(VLOOKUP(CONCATENATE($AA$4,$B10,$C10),'18WAL'!$A$7:$T$135,20,FALSE),0)</f>
        <v>0</v>
      </c>
      <c r="AB10" s="158">
        <f>_xlfn.IFNA(VLOOKUP(CONCATENATE($AB$4,$B10,$C10),'19LOG'!$A$7:$T$135,20,FALSE),0)</f>
        <v>0</v>
      </c>
      <c r="AC10" s="158">
        <f>_xlfn.IFNA(VLOOKUP(CONCATENATE($AC$4,$B10,$C10),'20BUN'!$A$7:$T$133,20,FALSE),0)</f>
        <v>0</v>
      </c>
      <c r="AD10" s="158">
        <f>_xlfn.IFNA(VLOOKUP(CONCATENATE($AD$4,$B10,$C10),'21SC'!$A$7:$T$230,20,FALSE),0)</f>
        <v>0</v>
      </c>
      <c r="AE10" s="158">
        <f>_xlfn.IFNA(VLOOKUP(CONCATENATE($AE$4,$B10,$C10),'21SC'!$A$7:$T$230,20,FALSE),0)</f>
        <v>12</v>
      </c>
      <c r="AF10" s="158">
        <f>_xlfn.IFNA(VLOOKUP(CONCATENATE($AF$4,$B10,$C10),'22WAL3'!$A$7:$T$135,20,FALSE),0)</f>
        <v>0</v>
      </c>
      <c r="AG10" s="158">
        <f>_xlfn.IFNA(VLOOKUP(CONCATENATE($AG$4,$B10,$C10),'23OG3'!$A$7:$T$126,20,FALSE),0)</f>
        <v>0</v>
      </c>
      <c r="AH10" s="158">
        <f>_xlfn.IFNA(VLOOKUP(CONCATENATE($AH$4,$B10,$C10),'24WAL4'!$A$7:$T$135,20,FALSE),0)</f>
        <v>0</v>
      </c>
      <c r="AI10" s="158">
        <f>_xlfn.IFNA(VLOOKUP(CONCATENATE($AI$4,$B10,$C10),'25MR'!$A$7:$T$135,20,FALSE),0)</f>
        <v>0</v>
      </c>
      <c r="AJ10" s="85"/>
    </row>
    <row r="11" spans="1:81" x14ac:dyDescent="0.2">
      <c r="A11" s="345"/>
      <c r="B11" s="58" t="s">
        <v>53</v>
      </c>
      <c r="C11" s="58" t="s">
        <v>54</v>
      </c>
      <c r="D11" s="58" t="s">
        <v>313</v>
      </c>
      <c r="E11" s="59">
        <v>43893</v>
      </c>
      <c r="F11" s="60">
        <v>18</v>
      </c>
      <c r="G11" s="124">
        <f t="shared" si="0"/>
        <v>1</v>
      </c>
      <c r="H11" s="61">
        <f t="shared" si="1"/>
        <v>7</v>
      </c>
      <c r="I11" s="120"/>
      <c r="J11" s="159">
        <f>_xlfn.IFNA(VLOOKUP(CONCATENATE($J$4,$B11,$C11),'1Bus'!$A$7:$T$133,20,FALSE),0)</f>
        <v>0</v>
      </c>
      <c r="K11" s="158">
        <f>_xlfn.IFNA(VLOOKUP(CONCATENATE($K$4,$B11,$C11),'2ESP'!$A$7:$T$133,20,FALSE),0)</f>
        <v>0</v>
      </c>
      <c r="L11" s="158">
        <f>_xlfn.IFNA(VLOOKUP(CONCATENATE($L$4,$B11,$C11),'3RP'!$A$7:$T$135,20,FALSE),0)</f>
        <v>0</v>
      </c>
      <c r="M11" s="158">
        <f>_xlfn.IFNA(VLOOKUP(CONCATENATE($M$4,$B11,$C11),'4Mur'!$A$7:$T$135,20,FALSE),0)</f>
        <v>0</v>
      </c>
      <c r="N11" s="158">
        <f>_xlfn.IFNA(VLOOKUP(CONCATENATE($N$4,$B11,$C11),'5BAL'!$A$7:$T$135,20,FALSE),0)</f>
        <v>0</v>
      </c>
      <c r="O11" s="158">
        <f>_xlfn.IFNA(VLOOKUP(CONCATENATE($O$4,$B11,$C11),'6WP'!$A$7:$T$135,20,FALSE),0)</f>
        <v>0</v>
      </c>
      <c r="P11" s="158">
        <f>_xlfn.IFNA(VLOOKUP(CONCATENATE($P$4,$B11,$C11),'7SER'!$A$7:$T$135,20,FALSE),0)</f>
        <v>0</v>
      </c>
      <c r="Q11" s="158">
        <f>_xlfn.IFNA(VLOOKUP(CONCATENATE($Q$4,$B11,$C11),'8MR'!$A$7:$T$135,20,FALSE),0)</f>
        <v>0</v>
      </c>
      <c r="R11" s="158">
        <f>_xlfn.IFNA(VLOOKUP(CONCATENATE($R$4,$B11,$C11),'9ESP2'!$A$7:$T$135,20,FALSE),0)</f>
        <v>0</v>
      </c>
      <c r="S11" s="158">
        <f>_xlfn.IFNA(VLOOKUP(CONCATENATE($S$4,$B11,$C11),'10Bus2'!$A$7:$T$135,20,FALSE),0)</f>
        <v>0</v>
      </c>
      <c r="T11" s="158">
        <f>_xlfn.IFNA(VLOOKUP(CONCATENATE($T$4,$B11,$C11),'11OG'!$A$7:$T$135,20,FALSE),0)</f>
        <v>0</v>
      </c>
      <c r="U11" s="158">
        <f>_xlfn.IFNA(VLOOKUP(CONCATENATE($U$4,$B11,$C11),'12VIRT'!$A$7:$T$135,20,FALSE),0)</f>
        <v>0</v>
      </c>
      <c r="V11" s="158">
        <f>_xlfn.IFNA(VLOOKUP(CONCATENATE($V$4,$B11,$C11),'13BUN'!$A$7:$T$133,20,FALSE),0)</f>
        <v>0</v>
      </c>
      <c r="W11" s="158">
        <f>_xlfn.IFNA(VLOOKUP(CONCATENATE($W$4,$B11,$C11),'14SER'!$A$7:$T$135,20,FALSE),0)</f>
        <v>0</v>
      </c>
      <c r="X11" s="158">
        <f>_xlfn.IFNA(VLOOKUP(CONCATENATE($X$4,$B11,$C11),'15OG2'!$A$7:$T$132,20,FALSE),0)</f>
        <v>0</v>
      </c>
      <c r="Y11" s="158">
        <f>_xlfn.IFNA(VLOOKUP(CONCATENATE($Y$4,$B11,$C11),'16BAL2'!$A$7:$T$135,20,FALSE),0)</f>
        <v>7</v>
      </c>
      <c r="Z11" s="158">
        <f>_xlfn.IFNA(VLOOKUP(CONCATENATE($Z$4,$B11,$C11),'17DAR'!$A$7:$T$135,20,FALSE),0)</f>
        <v>0</v>
      </c>
      <c r="AA11" s="158">
        <f>_xlfn.IFNA(VLOOKUP(CONCATENATE($AA$4,$B11,$C11),'18WAL'!$A$7:$T$135,20,FALSE),0)</f>
        <v>0</v>
      </c>
      <c r="AB11" s="158">
        <f>_xlfn.IFNA(VLOOKUP(CONCATENATE($AB$4,$B11,$C11),'19LOG'!$A$7:$T$135,20,FALSE),0)</f>
        <v>0</v>
      </c>
      <c r="AC11" s="158">
        <f>_xlfn.IFNA(VLOOKUP(CONCATENATE($AC$4,$B11,$C11),'20BUN'!$A$7:$T$133,20,FALSE),0)</f>
        <v>0</v>
      </c>
      <c r="AD11" s="158">
        <f>_xlfn.IFNA(VLOOKUP(CONCATENATE($AD$4,$B11,$C11),'21SC'!$A$7:$T$230,20,FALSE),0)</f>
        <v>0</v>
      </c>
      <c r="AE11" s="158">
        <f>_xlfn.IFNA(VLOOKUP(CONCATENATE($AE$4,$B11,$C11),'21SC'!$A$7:$T$230,20,FALSE),0)</f>
        <v>0</v>
      </c>
      <c r="AF11" s="158">
        <f>_xlfn.IFNA(VLOOKUP(CONCATENATE($AF$4,$B11,$C11),'22WAL3'!$A$7:$T$135,20,FALSE),0)</f>
        <v>0</v>
      </c>
      <c r="AG11" s="158">
        <f>_xlfn.IFNA(VLOOKUP(CONCATENATE($AG$4,$B11,$C11),'23OG3'!$A$7:$T$126,20,FALSE),0)</f>
        <v>0</v>
      </c>
      <c r="AH11" s="158">
        <f>_xlfn.IFNA(VLOOKUP(CONCATENATE($AH$4,$B11,$C11),'24WAL4'!$A$7:$T$135,20,FALSE),0)</f>
        <v>0</v>
      </c>
      <c r="AI11" s="158">
        <f>_xlfn.IFNA(VLOOKUP(CONCATENATE($AI$4,$B11,$C11),'25MR'!$A$7:$T$135,20,FALSE),0)</f>
        <v>0</v>
      </c>
      <c r="AJ11" s="8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</row>
    <row r="12" spans="1:81" x14ac:dyDescent="0.2">
      <c r="A12" s="345"/>
      <c r="B12" s="58" t="s">
        <v>595</v>
      </c>
      <c r="C12" s="58" t="s">
        <v>596</v>
      </c>
      <c r="D12" s="58" t="s">
        <v>310</v>
      </c>
      <c r="E12" s="59">
        <v>44110</v>
      </c>
      <c r="F12" s="60">
        <v>22</v>
      </c>
      <c r="G12" s="124">
        <f t="shared" si="0"/>
        <v>1</v>
      </c>
      <c r="H12" s="61">
        <f t="shared" si="1"/>
        <v>5</v>
      </c>
      <c r="I12" s="120"/>
      <c r="J12" s="159">
        <f>_xlfn.IFNA(VLOOKUP(CONCATENATE($J$4,$B12,$C12),'1Bus'!$A$7:$T$133,20,FALSE),0)</f>
        <v>0</v>
      </c>
      <c r="K12" s="158">
        <f>_xlfn.IFNA(VLOOKUP(CONCATENATE($K$4,$B12,$C12),'2ESP'!$A$7:$T$133,20,FALSE),0)</f>
        <v>0</v>
      </c>
      <c r="L12" s="158">
        <f>_xlfn.IFNA(VLOOKUP(CONCATENATE($L$4,$B12,$C12),'3RP'!$A$7:$T$135,20,FALSE),0)</f>
        <v>0</v>
      </c>
      <c r="M12" s="158">
        <f>_xlfn.IFNA(VLOOKUP(CONCATENATE($M$4,$B12,$C12),'4Mur'!$A$7:$T$135,20,FALSE),0)</f>
        <v>0</v>
      </c>
      <c r="N12" s="158">
        <f>_xlfn.IFNA(VLOOKUP(CONCATENATE($N$4,$B12,$C12),'5BAL'!$A$7:$T$135,20,FALSE),0)</f>
        <v>0</v>
      </c>
      <c r="O12" s="158">
        <f>_xlfn.IFNA(VLOOKUP(CONCATENATE($O$4,$B12,$C12),'6WP'!$A$7:$T$135,20,FALSE),0)</f>
        <v>0</v>
      </c>
      <c r="P12" s="158">
        <f>_xlfn.IFNA(VLOOKUP(CONCATENATE($P$4,$B12,$C12),'7SER'!$A$7:$T$135,20,FALSE),0)</f>
        <v>0</v>
      </c>
      <c r="Q12" s="158">
        <f>_xlfn.IFNA(VLOOKUP(CONCATENATE($Q$4,$B12,$C12),'8MR'!$A$7:$T$135,20,FALSE),0)</f>
        <v>0</v>
      </c>
      <c r="R12" s="158">
        <f>_xlfn.IFNA(VLOOKUP(CONCATENATE($R$4,$B12,$C12),'9ESP2'!$A$7:$T$135,20,FALSE),0)</f>
        <v>0</v>
      </c>
      <c r="S12" s="158">
        <f>_xlfn.IFNA(VLOOKUP(CONCATENATE($S$4,$B12,$C12),'10Bus2'!$A$7:$T$135,20,FALSE),0)</f>
        <v>0</v>
      </c>
      <c r="T12" s="158">
        <f>_xlfn.IFNA(VLOOKUP(CONCATENATE($T$4,$B12,$C12),'11OG'!$A$7:$T$135,20,FALSE),0)</f>
        <v>0</v>
      </c>
      <c r="U12" s="158">
        <f>_xlfn.IFNA(VLOOKUP(CONCATENATE($U$4,$B12,$C12),'12VIRT'!$A$7:$T$135,20,FALSE),0)</f>
        <v>0</v>
      </c>
      <c r="V12" s="158">
        <f>_xlfn.IFNA(VLOOKUP(CONCATENATE($V$4,$B12,$C12),'13BUN'!$A$7:$T$133,20,FALSE),0)</f>
        <v>0</v>
      </c>
      <c r="W12" s="158">
        <f>_xlfn.IFNA(VLOOKUP(CONCATENATE($W$4,$B12,$C12),'14SER'!$A$7:$T$135,20,FALSE),0)</f>
        <v>0</v>
      </c>
      <c r="X12" s="158">
        <f>_xlfn.IFNA(VLOOKUP(CONCATENATE($X$4,$B12,$C12),'15OG2'!$A$7:$T$132,20,FALSE),0)</f>
        <v>0</v>
      </c>
      <c r="Y12" s="158">
        <f>_xlfn.IFNA(VLOOKUP(CONCATENATE($Y$4,$B12,$C12),'16BAL2'!$A$7:$T$135,20,FALSE),0)</f>
        <v>0</v>
      </c>
      <c r="Z12" s="158">
        <f>_xlfn.IFNA(VLOOKUP(CONCATENATE($Z$4,$B12,$C12),'17DAR'!$A$7:$T$135,20,FALSE),0)</f>
        <v>0</v>
      </c>
      <c r="AA12" s="158">
        <f>_xlfn.IFNA(VLOOKUP(CONCATENATE($AA$4,$B12,$C12),'18WAL'!$A$7:$T$135,20,FALSE),0)</f>
        <v>0</v>
      </c>
      <c r="AB12" s="158">
        <f>_xlfn.IFNA(VLOOKUP(CONCATENATE($AB$4,$B12,$C12),'19LOG'!$A$7:$T$135,20,FALSE),0)</f>
        <v>0</v>
      </c>
      <c r="AC12" s="158">
        <f>_xlfn.IFNA(VLOOKUP(CONCATENATE($AC$4,$B12,$C12),'20BUN'!$A$7:$T$133,20,FALSE),0)</f>
        <v>0</v>
      </c>
      <c r="AD12" s="158">
        <f>_xlfn.IFNA(VLOOKUP(CONCATENATE($AD$4,$B12,$C12),'21SC'!$A$7:$T$230,20,FALSE),0)</f>
        <v>0</v>
      </c>
      <c r="AE12" s="158">
        <f>_xlfn.IFNA(VLOOKUP(CONCATENATE($AE$4,$B12,$C12),'21SC'!$A$7:$T$230,20,FALSE),0)</f>
        <v>0</v>
      </c>
      <c r="AF12" s="158">
        <f>_xlfn.IFNA(VLOOKUP(CONCATENATE($AF$4,$B12,$C12),'22WAL3'!$A$7:$T$135,20,FALSE),0)</f>
        <v>0</v>
      </c>
      <c r="AG12" s="158">
        <f>_xlfn.IFNA(VLOOKUP(CONCATENATE($AG$4,$B12,$C12),'23OG3'!$A$7:$T$126,20,FALSE),0)</f>
        <v>0</v>
      </c>
      <c r="AH12" s="158">
        <f>_xlfn.IFNA(VLOOKUP(CONCATENATE($AH$4,$B12,$C12),'24WAL4'!$A$7:$T$135,20,FALSE),0)</f>
        <v>5</v>
      </c>
      <c r="AI12" s="158">
        <f>_xlfn.IFNA(VLOOKUP(CONCATENATE($AI$4,$B12,$C12),'25MR'!$A$7:$T$135,20,FALSE),0)</f>
        <v>0</v>
      </c>
      <c r="AJ12" s="8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</row>
    <row r="13" spans="1:81" x14ac:dyDescent="0.2">
      <c r="A13" s="345"/>
      <c r="B13" s="58" t="s">
        <v>55</v>
      </c>
      <c r="C13" s="58" t="s">
        <v>56</v>
      </c>
      <c r="D13" s="58" t="s">
        <v>623</v>
      </c>
      <c r="E13" s="59">
        <v>43859</v>
      </c>
      <c r="F13" s="60">
        <v>18</v>
      </c>
      <c r="G13" s="124">
        <f t="shared" si="0"/>
        <v>0</v>
      </c>
      <c r="H13" s="61">
        <f t="shared" si="1"/>
        <v>0</v>
      </c>
      <c r="I13" s="120"/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8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</row>
    <row r="14" spans="1:81" x14ac:dyDescent="0.2">
      <c r="A14" s="345"/>
      <c r="B14" s="58" t="s">
        <v>40</v>
      </c>
      <c r="C14" s="58" t="s">
        <v>41</v>
      </c>
      <c r="D14" s="58" t="s">
        <v>851</v>
      </c>
      <c r="E14" s="59">
        <v>43852</v>
      </c>
      <c r="F14" s="60">
        <v>24</v>
      </c>
      <c r="G14" s="124">
        <f t="shared" si="0"/>
        <v>0</v>
      </c>
      <c r="H14" s="61">
        <f t="shared" si="1"/>
        <v>0</v>
      </c>
      <c r="I14" s="120"/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8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</row>
    <row r="15" spans="1:81" x14ac:dyDescent="0.2">
      <c r="A15" s="345"/>
      <c r="B15" s="58" t="s">
        <v>602</v>
      </c>
      <c r="C15" s="58" t="s">
        <v>57</v>
      </c>
      <c r="D15" s="58" t="s">
        <v>307</v>
      </c>
      <c r="E15" s="59">
        <v>43854</v>
      </c>
      <c r="F15" s="60">
        <v>19</v>
      </c>
      <c r="G15" s="124">
        <f t="shared" si="0"/>
        <v>0</v>
      </c>
      <c r="H15" s="61">
        <f t="shared" si="1"/>
        <v>0</v>
      </c>
      <c r="I15" s="120"/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8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</row>
    <row r="16" spans="1:81" x14ac:dyDescent="0.2">
      <c r="A16" s="345"/>
      <c r="B16" s="58" t="s">
        <v>845</v>
      </c>
      <c r="C16" s="58" t="s">
        <v>58</v>
      </c>
      <c r="D16" s="58" t="s">
        <v>307</v>
      </c>
      <c r="E16" s="59">
        <v>43817</v>
      </c>
      <c r="F16" s="60">
        <v>17</v>
      </c>
      <c r="G16" s="124">
        <f t="shared" si="0"/>
        <v>0</v>
      </c>
      <c r="H16" s="61">
        <f t="shared" si="1"/>
        <v>0</v>
      </c>
      <c r="I16" s="120"/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0</v>
      </c>
      <c r="AE16" s="158">
        <f>_xlfn.IFNA(VLOOKUP(CONCATENATE($AE$4,$B16,$C16),'21SC'!$A$7:$T$230,20,FALSE),0)</f>
        <v>0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8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</row>
    <row r="17" spans="1:36" s="66" customFormat="1" x14ac:dyDescent="0.2">
      <c r="A17" s="345"/>
      <c r="B17" s="58" t="s">
        <v>317</v>
      </c>
      <c r="C17" s="58" t="s">
        <v>317</v>
      </c>
      <c r="D17" s="58" t="s">
        <v>317</v>
      </c>
      <c r="E17" s="59"/>
      <c r="F17" s="60"/>
      <c r="G17" s="124">
        <f t="shared" si="0"/>
        <v>0</v>
      </c>
      <c r="H17" s="61">
        <f t="shared" si="1"/>
        <v>0</v>
      </c>
      <c r="I17" s="120"/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0</v>
      </c>
      <c r="Q17" s="158">
        <f>_xlfn.IFNA(VLOOKUP(CONCATENATE($Q$4,$B17,$C17),'8MR'!$A$7:$T$135,20,FALSE),0)</f>
        <v>0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0</v>
      </c>
      <c r="AE17" s="158">
        <f>_xlfn.IFNA(VLOOKUP(CONCATENATE($AE$4,$B17,$C17),'21SC'!$A$7:$T$230,20,FALSE),0)</f>
        <v>0</v>
      </c>
      <c r="AF17" s="158">
        <f>_xlfn.IFNA(VLOOKUP(CONCATENATE($AF$4,$B17,$C17),'22WAL3'!$A$7:$T$135,20,FALSE),0)</f>
        <v>0</v>
      </c>
      <c r="AG17" s="158">
        <f>_xlfn.IFNA(VLOOKUP(CONCATENATE($AG$4,$B17,$C17),'23OG3'!$A$7:$T$126,20,FALSE),0)</f>
        <v>0</v>
      </c>
      <c r="AH17" s="158">
        <f>_xlfn.IFNA(VLOOKUP(CONCATENATE($AH$4,$B17,$C17),'24WAL4'!$A$7:$T$135,20,FALSE),0)</f>
        <v>0</v>
      </c>
      <c r="AI17" s="158">
        <f>_xlfn.IFNA(VLOOKUP(CONCATENATE($AI$4,$B17,$C17),'25MR'!$A$7:$T$135,20,FALSE),0)</f>
        <v>0</v>
      </c>
      <c r="AJ17" s="85"/>
    </row>
    <row r="18" spans="1:36" s="66" customFormat="1" x14ac:dyDescent="0.2">
      <c r="A18" s="345"/>
      <c r="B18" s="56" t="s">
        <v>317</v>
      </c>
      <c r="C18" s="56" t="s">
        <v>317</v>
      </c>
      <c r="D18" s="56" t="s">
        <v>317</v>
      </c>
      <c r="E18" s="55"/>
      <c r="F18" s="57"/>
      <c r="G18" s="57"/>
      <c r="H18" s="57"/>
      <c r="I18" s="57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</row>
    <row r="19" spans="1:36" x14ac:dyDescent="0.2">
      <c r="A19" s="95"/>
      <c r="E19" s="9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6" x14ac:dyDescent="0.2">
      <c r="A20" s="95"/>
      <c r="E20" s="9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6" x14ac:dyDescent="0.2">
      <c r="A21" s="95"/>
      <c r="E21" s="9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6" x14ac:dyDescent="0.2">
      <c r="A22" s="95"/>
      <c r="E22" s="95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6" x14ac:dyDescent="0.2">
      <c r="A23" s="95"/>
      <c r="E23" s="9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6" x14ac:dyDescent="0.2">
      <c r="A24" s="95"/>
      <c r="E24" s="9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6" x14ac:dyDescent="0.2">
      <c r="A25" s="95"/>
      <c r="E25" s="9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6" x14ac:dyDescent="0.2">
      <c r="A26" s="95"/>
      <c r="E26" s="9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6" x14ac:dyDescent="0.2">
      <c r="A27" s="95"/>
      <c r="E27" s="9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6" x14ac:dyDescent="0.2">
      <c r="A28" s="95"/>
      <c r="E28" s="9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6" x14ac:dyDescent="0.2">
      <c r="A29" s="95"/>
      <c r="E29" s="9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6" x14ac:dyDescent="0.2">
      <c r="A30" s="95"/>
      <c r="E30" s="9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6" x14ac:dyDescent="0.2">
      <c r="A31" s="95"/>
      <c r="E31" s="9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6" x14ac:dyDescent="0.2">
      <c r="A32" s="95"/>
      <c r="E32" s="9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0:35" x14ac:dyDescent="0.2"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0:35" x14ac:dyDescent="0.2"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0:35" x14ac:dyDescent="0.2"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0:35" x14ac:dyDescent="0.2"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</sheetData>
  <sortState xmlns:xlrd2="http://schemas.microsoft.com/office/spreadsheetml/2017/richdata2" ref="B10:AI17">
    <sortCondition descending="1" ref="H10:H17"/>
    <sortCondition ref="I10:I17"/>
    <sortCondition descending="1" ref="G10:G17"/>
  </sortState>
  <mergeCells count="42">
    <mergeCell ref="A1:A18"/>
    <mergeCell ref="AF1:AF2"/>
    <mergeCell ref="AG1:AG2"/>
    <mergeCell ref="AH1:AH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K1:K2"/>
    <mergeCell ref="M1:M2"/>
    <mergeCell ref="N1:N2"/>
    <mergeCell ref="V1:V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L1:L2"/>
    <mergeCell ref="T1:T2"/>
    <mergeCell ref="H1:H2"/>
    <mergeCell ref="J1:J2"/>
    <mergeCell ref="AD3:AE3"/>
    <mergeCell ref="X1:X2"/>
    <mergeCell ref="W1:W2"/>
    <mergeCell ref="P1:P2"/>
    <mergeCell ref="AI1:AI2"/>
    <mergeCell ref="Z1:Z2"/>
    <mergeCell ref="AA1:AA2"/>
    <mergeCell ref="AB1:AB2"/>
    <mergeCell ref="AC1:AC2"/>
    <mergeCell ref="AD1:AE2"/>
  </mergeCells>
  <conditionalFormatting sqref="B18">
    <cfRule type="duplicateValues" dxfId="77" priority="9"/>
  </conditionalFormatting>
  <conditionalFormatting sqref="B19:B1048576 B1:B2">
    <cfRule type="duplicateValues" dxfId="76" priority="360"/>
  </conditionalFormatting>
  <conditionalFormatting sqref="J11:AI17 J6:AI9">
    <cfRule type="containsText" dxfId="75" priority="5" operator="containsText" text="0">
      <formula>NOT(ISERROR(SEARCH("0",J6)))</formula>
    </cfRule>
    <cfRule type="cellIs" dxfId="74" priority="6" operator="greaterThan">
      <formula>0</formula>
    </cfRule>
  </conditionalFormatting>
  <conditionalFormatting sqref="J10:AI10">
    <cfRule type="containsText" dxfId="73" priority="1" operator="containsText" text="0">
      <formula>NOT(ISERROR(SEARCH("0",J10)))</formula>
    </cfRule>
    <cfRule type="cellIs" dxfId="72" priority="2" operator="greaterThan">
      <formula>0</formula>
    </cfRule>
  </conditionalFormatting>
  <pageMargins left="0.25" right="0.25" top="0.75" bottom="0.75" header="0.3" footer="0.3"/>
  <pageSetup paperSize="8" fitToHeight="0" pageOrder="overThenDown" orientation="landscape"/>
  <headerFooter alignWithMargins="0"/>
  <ignoredErrors>
    <ignoredError sqref="I9:AI9 J6:AI6 J7:AI8 AJ10 J10:AI17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7078E-AB71-4DA2-9391-946700E4B4E0}">
  <sheetPr>
    <tabColor rgb="FFFFF2CC"/>
    <pageSetUpPr fitToPage="1"/>
  </sheetPr>
  <dimension ref="A1:CD43"/>
  <sheetViews>
    <sheetView zoomScale="90" zoomScaleNormal="90" zoomScaleSheetLayoutView="90" workbookViewId="0">
      <selection activeCell="D20" sqref="D20"/>
    </sheetView>
  </sheetViews>
  <sheetFormatPr defaultColWidth="26.85546875" defaultRowHeight="12.75" x14ac:dyDescent="0.2"/>
  <cols>
    <col min="1" max="1" width="3.42578125" style="20" bestFit="1" customWidth="1"/>
    <col min="2" max="2" width="20.42578125" style="7" bestFit="1" customWidth="1"/>
    <col min="3" max="3" width="24" style="7" bestFit="1" customWidth="1"/>
    <col min="4" max="4" width="13.5703125" style="7" bestFit="1" customWidth="1"/>
    <col min="5" max="5" width="10.42578125" style="20" bestFit="1" customWidth="1"/>
    <col min="6" max="6" width="4.140625" style="10" bestFit="1" customWidth="1"/>
    <col min="7" max="7" width="9.85546875" style="10" bestFit="1" customWidth="1"/>
    <col min="8" max="8" width="6" style="6" bestFit="1" customWidth="1"/>
    <col min="9" max="9" width="9.7109375" style="2" bestFit="1" customWidth="1"/>
    <col min="10" max="10" width="6.85546875" style="1" bestFit="1" customWidth="1"/>
    <col min="11" max="11" width="6.140625" style="1" bestFit="1" customWidth="1"/>
    <col min="12" max="13" width="6.42578125" style="76" bestFit="1" customWidth="1"/>
    <col min="14" max="14" width="7.7109375" style="1" bestFit="1" customWidth="1"/>
    <col min="15" max="16" width="6.42578125" style="76" bestFit="1" customWidth="1"/>
    <col min="17" max="17" width="7.42578125" style="76" bestFit="1" customWidth="1"/>
    <col min="18" max="18" width="6.140625" style="76" bestFit="1" customWidth="1"/>
    <col min="19" max="19" width="6.85546875" style="76" bestFit="1" customWidth="1"/>
    <col min="20" max="20" width="7.42578125" style="76" bestFit="1" customWidth="1"/>
    <col min="21" max="21" width="5.285156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0" width="5.7109375" style="12" customWidth="1"/>
    <col min="31" max="33" width="6.7109375" style="76" bestFit="1" customWidth="1"/>
    <col min="34" max="34" width="6.42578125" style="76" bestFit="1" customWidth="1"/>
    <col min="35" max="35" width="6.28515625" style="76" bestFit="1" customWidth="1"/>
    <col min="36" max="36" width="26.85546875" style="76"/>
    <col min="37" max="16384" width="26.85546875" style="20"/>
  </cols>
  <sheetData>
    <row r="1" spans="1:82" s="14" customFormat="1" x14ac:dyDescent="0.2">
      <c r="A1" s="350" t="s">
        <v>0</v>
      </c>
      <c r="B1" s="351" t="s">
        <v>3</v>
      </c>
      <c r="C1" s="351" t="s">
        <v>59</v>
      </c>
      <c r="D1" s="351" t="s">
        <v>5</v>
      </c>
      <c r="E1" s="351" t="s">
        <v>6</v>
      </c>
      <c r="F1" s="353" t="s">
        <v>7</v>
      </c>
      <c r="G1" s="355" t="s">
        <v>8</v>
      </c>
      <c r="H1" s="351" t="s">
        <v>9</v>
      </c>
      <c r="I1" s="358" t="s">
        <v>1226</v>
      </c>
      <c r="J1" s="340">
        <v>43779</v>
      </c>
      <c r="K1" s="340">
        <v>43863</v>
      </c>
      <c r="L1" s="340">
        <v>43876</v>
      </c>
      <c r="M1" s="340">
        <v>43877</v>
      </c>
      <c r="N1" s="340">
        <v>43883</v>
      </c>
      <c r="O1" s="340">
        <v>43884</v>
      </c>
      <c r="P1" s="340">
        <v>43890</v>
      </c>
      <c r="Q1" s="340">
        <v>43891</v>
      </c>
      <c r="R1" s="340">
        <v>43892</v>
      </c>
      <c r="S1" s="340">
        <v>43905</v>
      </c>
      <c r="T1" s="340">
        <v>43912</v>
      </c>
      <c r="U1" s="340">
        <v>43984</v>
      </c>
      <c r="V1" s="340">
        <v>44002</v>
      </c>
      <c r="W1" s="340">
        <v>44002</v>
      </c>
      <c r="X1" s="340">
        <v>44010</v>
      </c>
      <c r="Y1" s="340">
        <v>44024</v>
      </c>
      <c r="Z1" s="340">
        <v>44037</v>
      </c>
      <c r="AA1" s="340">
        <v>44038</v>
      </c>
      <c r="AB1" s="340">
        <v>44038</v>
      </c>
      <c r="AC1" s="340">
        <v>44044</v>
      </c>
      <c r="AD1" s="340">
        <v>44057</v>
      </c>
      <c r="AE1" s="340"/>
      <c r="AF1" s="340">
        <v>44063</v>
      </c>
      <c r="AG1" s="340">
        <v>44073</v>
      </c>
      <c r="AH1" s="340">
        <v>44108</v>
      </c>
      <c r="AI1" s="340">
        <v>44115</v>
      </c>
      <c r="AJ1" s="85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s="14" customFormat="1" x14ac:dyDescent="0.2">
      <c r="A2" s="350"/>
      <c r="B2" s="352"/>
      <c r="C2" s="352"/>
      <c r="D2" s="352"/>
      <c r="E2" s="352"/>
      <c r="F2" s="354"/>
      <c r="G2" s="356"/>
      <c r="H2" s="352"/>
      <c r="I2" s="357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85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s="14" customFormat="1" x14ac:dyDescent="0.2">
      <c r="A3" s="350"/>
      <c r="B3" s="352" t="s">
        <v>11</v>
      </c>
      <c r="C3" s="352" t="s">
        <v>12</v>
      </c>
      <c r="D3" s="352" t="s">
        <v>31</v>
      </c>
      <c r="E3" s="352" t="s">
        <v>13</v>
      </c>
      <c r="F3" s="354"/>
      <c r="G3" s="356" t="s">
        <v>14</v>
      </c>
      <c r="H3" s="352" t="s">
        <v>15</v>
      </c>
      <c r="I3" s="357" t="s">
        <v>16</v>
      </c>
      <c r="J3" s="84" t="s">
        <v>17</v>
      </c>
      <c r="K3" s="84" t="s">
        <v>18</v>
      </c>
      <c r="L3" s="84" t="s">
        <v>19</v>
      </c>
      <c r="M3" s="84" t="s">
        <v>20</v>
      </c>
      <c r="N3" s="84" t="s">
        <v>21</v>
      </c>
      <c r="O3" s="84" t="s">
        <v>22</v>
      </c>
      <c r="P3" s="84" t="s">
        <v>23</v>
      </c>
      <c r="Q3" s="84" t="s">
        <v>24</v>
      </c>
      <c r="R3" s="84" t="s">
        <v>18</v>
      </c>
      <c r="S3" s="84" t="s">
        <v>17</v>
      </c>
      <c r="T3" s="84" t="s">
        <v>25</v>
      </c>
      <c r="U3" s="84" t="s">
        <v>26</v>
      </c>
      <c r="V3" s="84" t="s">
        <v>30</v>
      </c>
      <c r="W3" s="84" t="s">
        <v>23</v>
      </c>
      <c r="X3" s="84" t="s">
        <v>25</v>
      </c>
      <c r="Y3" s="84" t="s">
        <v>21</v>
      </c>
      <c r="Z3" s="84" t="s">
        <v>27</v>
      </c>
      <c r="AA3" s="84" t="s">
        <v>28</v>
      </c>
      <c r="AB3" s="84" t="s">
        <v>29</v>
      </c>
      <c r="AC3" s="84" t="s">
        <v>30</v>
      </c>
      <c r="AD3" s="339" t="s">
        <v>1187</v>
      </c>
      <c r="AE3" s="339"/>
      <c r="AF3" s="84" t="s">
        <v>28</v>
      </c>
      <c r="AG3" s="84" t="s">
        <v>25</v>
      </c>
      <c r="AH3" s="84" t="s">
        <v>28</v>
      </c>
      <c r="AI3" s="84" t="s">
        <v>24</v>
      </c>
      <c r="AJ3" s="85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s="15" customFormat="1" x14ac:dyDescent="0.2">
      <c r="A4" s="350"/>
      <c r="B4" s="352" t="s">
        <v>11</v>
      </c>
      <c r="C4" s="352" t="s">
        <v>12</v>
      </c>
      <c r="D4" s="352" t="s">
        <v>31</v>
      </c>
      <c r="E4" s="352" t="s">
        <v>13</v>
      </c>
      <c r="F4" s="354"/>
      <c r="G4" s="356" t="s">
        <v>14</v>
      </c>
      <c r="H4" s="352" t="s">
        <v>15</v>
      </c>
      <c r="I4" s="357"/>
      <c r="J4" s="111" t="s">
        <v>46</v>
      </c>
      <c r="K4" s="111" t="s">
        <v>46</v>
      </c>
      <c r="L4" s="111" t="s">
        <v>46</v>
      </c>
      <c r="M4" s="111" t="s">
        <v>46</v>
      </c>
      <c r="N4" s="111" t="s">
        <v>46</v>
      </c>
      <c r="O4" s="111" t="s">
        <v>46</v>
      </c>
      <c r="P4" s="111" t="s">
        <v>46</v>
      </c>
      <c r="Q4" s="111" t="s">
        <v>46</v>
      </c>
      <c r="R4" s="111" t="s">
        <v>46</v>
      </c>
      <c r="S4" s="111" t="s">
        <v>46</v>
      </c>
      <c r="T4" s="111" t="s">
        <v>46</v>
      </c>
      <c r="U4" s="111" t="s">
        <v>46</v>
      </c>
      <c r="V4" s="111" t="s">
        <v>46</v>
      </c>
      <c r="W4" s="111" t="s">
        <v>46</v>
      </c>
      <c r="X4" s="111" t="s">
        <v>46</v>
      </c>
      <c r="Y4" s="111" t="s">
        <v>46</v>
      </c>
      <c r="Z4" s="111" t="s">
        <v>46</v>
      </c>
      <c r="AA4" s="111" t="s">
        <v>46</v>
      </c>
      <c r="AB4" s="111" t="s">
        <v>46</v>
      </c>
      <c r="AC4" s="111" t="s">
        <v>46</v>
      </c>
      <c r="AD4" s="111" t="s">
        <v>1153</v>
      </c>
      <c r="AE4" s="111" t="s">
        <v>1157</v>
      </c>
      <c r="AF4" s="111" t="s">
        <v>46</v>
      </c>
      <c r="AG4" s="111" t="s">
        <v>46</v>
      </c>
      <c r="AH4" s="111" t="s">
        <v>46</v>
      </c>
      <c r="AI4" s="111" t="s">
        <v>46</v>
      </c>
      <c r="AJ4" s="8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s="15" customFormat="1" x14ac:dyDescent="0.2">
      <c r="A5" s="350"/>
      <c r="B5" s="232"/>
      <c r="C5" s="103"/>
      <c r="D5" s="103"/>
      <c r="E5" s="103"/>
      <c r="F5" s="104"/>
      <c r="G5" s="134" t="s">
        <v>14</v>
      </c>
      <c r="H5" s="135" t="s">
        <v>15</v>
      </c>
      <c r="I5" s="136" t="s">
        <v>16</v>
      </c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8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s="1" customFormat="1" x14ac:dyDescent="0.2">
      <c r="A6" s="350"/>
      <c r="B6" s="460" t="s">
        <v>60</v>
      </c>
      <c r="C6" s="460" t="s">
        <v>485</v>
      </c>
      <c r="D6" s="460" t="s">
        <v>126</v>
      </c>
      <c r="E6" s="461">
        <v>44015</v>
      </c>
      <c r="F6" s="462">
        <v>15</v>
      </c>
      <c r="G6" s="463">
        <f>COUNTIF(J6:AI6,"&gt;0")</f>
        <v>3</v>
      </c>
      <c r="H6" s="464">
        <f>SUM(J6:AI6)</f>
        <v>27</v>
      </c>
      <c r="I6" s="465">
        <f>RANK(H6,$H$6:$H$7)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0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6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7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0</v>
      </c>
      <c r="AE6" s="421">
        <f>_xlfn.IFNA(VLOOKUP(CONCATENATE($AE$4,$B6,$C6),'21SC'!$A$7:$T$230,20,FALSE),0)</f>
        <v>14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0</v>
      </c>
      <c r="AJ6" s="466"/>
    </row>
    <row r="7" spans="1:82" s="1" customFormat="1" x14ac:dyDescent="0.2">
      <c r="A7" s="350"/>
      <c r="B7" s="460" t="s">
        <v>60</v>
      </c>
      <c r="C7" s="467" t="s">
        <v>599</v>
      </c>
      <c r="D7" s="467" t="s">
        <v>220</v>
      </c>
      <c r="E7" s="468">
        <v>44015</v>
      </c>
      <c r="F7" s="469">
        <v>15</v>
      </c>
      <c r="G7" s="463">
        <f>COUNTIF(J7:AI7,"&gt;0")</f>
        <v>2</v>
      </c>
      <c r="H7" s="470">
        <f>SUM(J7:AI7)</f>
        <v>13</v>
      </c>
      <c r="I7" s="465">
        <f>RANK(H7,$H$6:$H$7)</f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0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0</v>
      </c>
      <c r="U7" s="421">
        <f>_xlfn.IFNA(VLOOKUP(CONCATENATE($U$4,$B7,$C7),'12VIRT'!$A$7:$T$135,20,FALSE),0)</f>
        <v>7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6</v>
      </c>
      <c r="X7" s="421">
        <f>_xlfn.IFNA(VLOOKUP(CONCATENATE($X$4,$B7,$C7),'15OG2'!$A$7:$T$132,20,FALSE),0)</f>
        <v>0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0</v>
      </c>
      <c r="AE7" s="421">
        <f>_xlfn.IFNA(VLOOKUP(CONCATENATE($AE$4,$B7,$C7),'21SC'!$A$7:$T$230,20,FALSE),0)</f>
        <v>0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0</v>
      </c>
      <c r="AH7" s="421">
        <f>_xlfn.IFNA(VLOOKUP(CONCATENATE($AH$4,$B7,$C7),'24WAL4'!$A$7:$T$135,20,FALSE),0)</f>
        <v>0</v>
      </c>
      <c r="AI7" s="421">
        <f>_xlfn.IFNA(VLOOKUP(CONCATENATE($AI$4,$B7,$C7),'25MR'!$A$7:$T$135,20,FALSE),0)</f>
        <v>0</v>
      </c>
      <c r="AJ7" s="466"/>
    </row>
    <row r="8" spans="1:82" s="229" customFormat="1" x14ac:dyDescent="0.2">
      <c r="A8" s="350"/>
      <c r="B8" s="266"/>
      <c r="C8" s="267"/>
      <c r="D8" s="267"/>
      <c r="E8" s="268"/>
      <c r="F8" s="269"/>
      <c r="G8" s="270"/>
      <c r="H8" s="271"/>
      <c r="I8" s="272"/>
      <c r="J8" s="273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85"/>
    </row>
    <row r="9" spans="1:82" x14ac:dyDescent="0.2">
      <c r="A9" s="350"/>
      <c r="B9" s="58" t="s">
        <v>63</v>
      </c>
      <c r="C9" s="58" t="s">
        <v>64</v>
      </c>
      <c r="D9" s="58" t="s">
        <v>196</v>
      </c>
      <c r="E9" s="59">
        <v>44075</v>
      </c>
      <c r="F9" s="60">
        <v>16</v>
      </c>
      <c r="G9" s="124">
        <f t="shared" ref="G9:G24" si="0">COUNTIF(J9:AI9,"&gt;0")</f>
        <v>1</v>
      </c>
      <c r="H9" s="61">
        <f t="shared" ref="H9:H24" si="1">SUM(J9:AI9)</f>
        <v>12</v>
      </c>
      <c r="I9" s="120"/>
      <c r="J9" s="159">
        <f>_xlfn.IFNA(VLOOKUP(CONCATENATE($J$4,$B9,$C9),'1Bus'!$A$7:$T$133,20,FALSE),0)</f>
        <v>0</v>
      </c>
      <c r="K9" s="158">
        <f>_xlfn.IFNA(VLOOKUP(CONCATENATE($K$4,$B9,$C9),'2ESP'!$A$7:$T$133,20,FALSE),0)</f>
        <v>0</v>
      </c>
      <c r="L9" s="158">
        <f>_xlfn.IFNA(VLOOKUP(CONCATENATE($L$4,$B9,$C9),'3RP'!$A$7:$T$135,20,FALSE),0)</f>
        <v>0</v>
      </c>
      <c r="M9" s="158">
        <f>_xlfn.IFNA(VLOOKUP(CONCATENATE($M$4,$B9,$C9),'4Mur'!$A$7:$T$135,20,FALSE),0)</f>
        <v>0</v>
      </c>
      <c r="N9" s="158">
        <f>_xlfn.IFNA(VLOOKUP(CONCATENATE($N$4,$B9,$C9),'5BAL'!$A$7:$T$135,20,FALSE),0)</f>
        <v>0</v>
      </c>
      <c r="O9" s="158">
        <f>_xlfn.IFNA(VLOOKUP(CONCATENATE($O$4,$B9,$C9),'6WP'!$A$7:$T$135,20,FALSE),0)</f>
        <v>0</v>
      </c>
      <c r="P9" s="158">
        <f>_xlfn.IFNA(VLOOKUP(CONCATENATE($P$4,$B9,$C9),'7SER'!$A$7:$T$135,20,FALSE),0)</f>
        <v>0</v>
      </c>
      <c r="Q9" s="158">
        <f>_xlfn.IFNA(VLOOKUP(CONCATENATE($Q$4,$B9,$C9),'8MR'!$A$7:$T$135,20,FALSE),0)</f>
        <v>0</v>
      </c>
      <c r="R9" s="158">
        <f>_xlfn.IFNA(VLOOKUP(CONCATENATE($R$4,$B9,$C9),'9ESP2'!$A$7:$T$135,20,FALSE),0)</f>
        <v>0</v>
      </c>
      <c r="S9" s="158">
        <f>_xlfn.IFNA(VLOOKUP(CONCATENATE($S$4,$B9,$C9),'10Bus2'!$A$7:$T$135,20,FALSE),0)</f>
        <v>0</v>
      </c>
      <c r="T9" s="158">
        <f>_xlfn.IFNA(VLOOKUP(CONCATENATE($T$4,$B9,$C9),'11OG'!$A$7:$T$135,20,FALSE),0)</f>
        <v>0</v>
      </c>
      <c r="U9" s="158">
        <f>_xlfn.IFNA(VLOOKUP(CONCATENATE($U$4,$B9,$C9),'12VIRT'!$A$7:$T$135,20,FALSE),0)</f>
        <v>0</v>
      </c>
      <c r="V9" s="158">
        <f>_xlfn.IFNA(VLOOKUP(CONCATENATE($V$4,$B9,$C9),'13BUN'!$A$7:$T$133,20,FALSE),0)</f>
        <v>0</v>
      </c>
      <c r="W9" s="158">
        <f>_xlfn.IFNA(VLOOKUP(CONCATENATE($W$4,$B9,$C9),'14SER'!$A$7:$T$135,20,FALSE),0)</f>
        <v>0</v>
      </c>
      <c r="X9" s="158">
        <f>_xlfn.IFNA(VLOOKUP(CONCATENATE($X$4,$B9,$C9),'15OG2'!$A$7:$T$132,20,FALSE),0)</f>
        <v>0</v>
      </c>
      <c r="Y9" s="158">
        <f>_xlfn.IFNA(VLOOKUP(CONCATENATE($Y$4,$B9,$C9),'16BAL2'!$A$7:$T$135,20,FALSE),0)</f>
        <v>0</v>
      </c>
      <c r="Z9" s="158">
        <f>_xlfn.IFNA(VLOOKUP(CONCATENATE($Z$4,$B9,$C9),'17DAR'!$A$7:$T$135,20,FALSE),0)</f>
        <v>0</v>
      </c>
      <c r="AA9" s="158">
        <f>_xlfn.IFNA(VLOOKUP(CONCATENATE($AA$4,$B9,$C9),'18WAL'!$A$7:$T$135,20,FALSE),0)</f>
        <v>0</v>
      </c>
      <c r="AB9" s="158">
        <f>_xlfn.IFNA(VLOOKUP(CONCATENATE($AB$4,$B9,$C9),'19LOG'!$A$7:$T$135,20,FALSE),0)</f>
        <v>0</v>
      </c>
      <c r="AC9" s="158">
        <f>_xlfn.IFNA(VLOOKUP(CONCATENATE($AC$4,$B9,$C9),'20BUN'!$A$7:$T$133,20,FALSE),0)</f>
        <v>0</v>
      </c>
      <c r="AD9" s="158">
        <f>_xlfn.IFNA(VLOOKUP(CONCATENATE($AD$4,$B9,$C9),'21SC'!$A$7:$T$230,20,FALSE),0)</f>
        <v>0</v>
      </c>
      <c r="AE9" s="158">
        <f>_xlfn.IFNA(VLOOKUP(CONCATENATE($AE$4,$B9,$C9),'21SC'!$A$7:$T$230,20,FALSE),0)</f>
        <v>12</v>
      </c>
      <c r="AF9" s="158">
        <f>_xlfn.IFNA(VLOOKUP(CONCATENATE($AF$4,$B9,$C9),'22WAL3'!$A$7:$T$135,20,FALSE),0)</f>
        <v>0</v>
      </c>
      <c r="AG9" s="158">
        <f>_xlfn.IFNA(VLOOKUP(CONCATENATE($AG$4,$B9,$C9),'23OG3'!$A$7:$T$126,20,FALSE),0)</f>
        <v>0</v>
      </c>
      <c r="AH9" s="158">
        <f>_xlfn.IFNA(VLOOKUP(CONCATENATE($AH$4,$B9,$C9),'24WAL4'!$A$7:$T$135,20,FALSE),0)</f>
        <v>0</v>
      </c>
      <c r="AI9" s="158">
        <f>_xlfn.IFNA(VLOOKUP(CONCATENATE($AI$4,$B9,$C9),'25MR'!$A$7:$T$135,20,FALSE),0)</f>
        <v>0</v>
      </c>
      <c r="AJ9" s="8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</row>
    <row r="10" spans="1:82" x14ac:dyDescent="0.2">
      <c r="A10" s="350"/>
      <c r="B10" s="58" t="s">
        <v>61</v>
      </c>
      <c r="C10" s="58" t="s">
        <v>62</v>
      </c>
      <c r="D10" s="58" t="s">
        <v>183</v>
      </c>
      <c r="E10" s="59">
        <v>43891</v>
      </c>
      <c r="F10" s="60">
        <v>16</v>
      </c>
      <c r="G10" s="124">
        <f t="shared" si="0"/>
        <v>1</v>
      </c>
      <c r="H10" s="61">
        <f t="shared" si="1"/>
        <v>7</v>
      </c>
      <c r="I10" s="120"/>
      <c r="J10" s="159">
        <f>_xlfn.IFNA(VLOOKUP(CONCATENATE($J$4,$B10,$C10),'1Bus'!$A$7:$T$133,20,FALSE),0)</f>
        <v>0</v>
      </c>
      <c r="K10" s="158">
        <f>_xlfn.IFNA(VLOOKUP(CONCATENATE($K$4,$B10,$C10),'2ESP'!$A$7:$T$133,20,FALSE),0)</f>
        <v>0</v>
      </c>
      <c r="L10" s="158">
        <f>_xlfn.IFNA(VLOOKUP(CONCATENATE($L$4,$B10,$C10),'3RP'!$A$7:$T$135,20,FALSE),0)</f>
        <v>0</v>
      </c>
      <c r="M10" s="158">
        <f>_xlfn.IFNA(VLOOKUP(CONCATENATE($M$4,$B10,$C10),'4Mur'!$A$7:$T$135,20,FALSE),0)</f>
        <v>0</v>
      </c>
      <c r="N10" s="158">
        <f>_xlfn.IFNA(VLOOKUP(CONCATENATE($N$4,$B10,$C10),'5BAL'!$A$7:$T$135,20,FALSE),0)</f>
        <v>0</v>
      </c>
      <c r="O10" s="158">
        <f>_xlfn.IFNA(VLOOKUP(CONCATENATE($O$4,$B10,$C10),'6WP'!$A$7:$T$135,20,FALSE),0)</f>
        <v>0</v>
      </c>
      <c r="P10" s="158">
        <f>_xlfn.IFNA(VLOOKUP(CONCATENATE($P$4,$B10,$C10),'7SER'!$A$7:$T$135,20,FALSE),0)</f>
        <v>0</v>
      </c>
      <c r="Q10" s="158">
        <f>_xlfn.IFNA(VLOOKUP(CONCATENATE($Q$4,$B10,$C10),'8MR'!$A$7:$T$135,20,FALSE),0)</f>
        <v>7</v>
      </c>
      <c r="R10" s="158">
        <f>_xlfn.IFNA(VLOOKUP(CONCATENATE($R$4,$B10,$C10),'9ESP2'!$A$7:$T$135,20,FALSE),0)</f>
        <v>0</v>
      </c>
      <c r="S10" s="158">
        <f>_xlfn.IFNA(VLOOKUP(CONCATENATE($S$4,$B10,$C10),'10Bus2'!$A$7:$T$135,20,FALSE),0)</f>
        <v>0</v>
      </c>
      <c r="T10" s="158">
        <f>_xlfn.IFNA(VLOOKUP(CONCATENATE($T$4,$B10,$C10),'11OG'!$A$7:$T$135,20,FALSE),0)</f>
        <v>0</v>
      </c>
      <c r="U10" s="158">
        <f>_xlfn.IFNA(VLOOKUP(CONCATENATE($U$4,$B10,$C10),'12VIRT'!$A$7:$T$135,20,FALSE),0)</f>
        <v>0</v>
      </c>
      <c r="V10" s="158">
        <f>_xlfn.IFNA(VLOOKUP(CONCATENATE($V$4,$B10,$C10),'13BUN'!$A$7:$T$133,20,FALSE),0)</f>
        <v>0</v>
      </c>
      <c r="W10" s="158">
        <f>_xlfn.IFNA(VLOOKUP(CONCATENATE($W$4,$B10,$C10),'14SER'!$A$7:$T$135,20,FALSE),0)</f>
        <v>0</v>
      </c>
      <c r="X10" s="158">
        <f>_xlfn.IFNA(VLOOKUP(CONCATENATE($X$4,$B10,$C10),'15OG2'!$A$7:$T$132,20,FALSE),0)</f>
        <v>0</v>
      </c>
      <c r="Y10" s="158">
        <f>_xlfn.IFNA(VLOOKUP(CONCATENATE($Y$4,$B10,$C10),'16BAL2'!$A$7:$T$135,20,FALSE),0)</f>
        <v>0</v>
      </c>
      <c r="Z10" s="158">
        <f>_xlfn.IFNA(VLOOKUP(CONCATENATE($Z$4,$B10,$C10),'17DAR'!$A$7:$T$135,20,FALSE),0)</f>
        <v>0</v>
      </c>
      <c r="AA10" s="158">
        <f>_xlfn.IFNA(VLOOKUP(CONCATENATE($AA$4,$B10,$C10),'18WAL'!$A$7:$T$135,20,FALSE),0)</f>
        <v>0</v>
      </c>
      <c r="AB10" s="158">
        <f>_xlfn.IFNA(VLOOKUP(CONCATENATE($AB$4,$B10,$C10),'19LOG'!$A$7:$T$135,20,FALSE),0)</f>
        <v>0</v>
      </c>
      <c r="AC10" s="158">
        <f>_xlfn.IFNA(VLOOKUP(CONCATENATE($AC$4,$B10,$C10),'20BUN'!$A$7:$T$133,20,FALSE),0)</f>
        <v>0</v>
      </c>
      <c r="AD10" s="158">
        <f>_xlfn.IFNA(VLOOKUP(CONCATENATE($AD$4,$B10,$C10),'21SC'!$A$7:$T$230,20,FALSE),0)</f>
        <v>0</v>
      </c>
      <c r="AE10" s="158">
        <f>_xlfn.IFNA(VLOOKUP(CONCATENATE($AE$4,$B10,$C10),'21SC'!$A$7:$T$230,20,FALSE),0)</f>
        <v>0</v>
      </c>
      <c r="AF10" s="158">
        <f>_xlfn.IFNA(VLOOKUP(CONCATENATE($AF$4,$B10,$C10),'22WAL3'!$A$7:$T$135,20,FALSE),0)</f>
        <v>0</v>
      </c>
      <c r="AG10" s="158">
        <f>_xlfn.IFNA(VLOOKUP(CONCATENATE($AG$4,$B10,$C10),'23OG3'!$A$7:$T$126,20,FALSE),0)</f>
        <v>0</v>
      </c>
      <c r="AH10" s="158">
        <f>_xlfn.IFNA(VLOOKUP(CONCATENATE($AH$4,$B10,$C10),'24WAL4'!$A$7:$T$135,20,FALSE),0)</f>
        <v>0</v>
      </c>
      <c r="AI10" s="158">
        <f>_xlfn.IFNA(VLOOKUP(CONCATENATE($AI$4,$B10,$C10),'25MR'!$A$7:$T$135,20,FALSE),0)</f>
        <v>0</v>
      </c>
      <c r="AJ10" s="8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</row>
    <row r="11" spans="1:82" x14ac:dyDescent="0.2">
      <c r="A11" s="350"/>
      <c r="B11" s="58" t="s">
        <v>65</v>
      </c>
      <c r="C11" s="58" t="s">
        <v>66</v>
      </c>
      <c r="D11" s="58" t="s">
        <v>482</v>
      </c>
      <c r="E11" s="59">
        <v>43923</v>
      </c>
      <c r="F11" s="60">
        <v>16</v>
      </c>
      <c r="G11" s="124">
        <f t="shared" si="0"/>
        <v>0</v>
      </c>
      <c r="H11" s="61">
        <f t="shared" si="1"/>
        <v>0</v>
      </c>
      <c r="I11" s="120"/>
      <c r="J11" s="159">
        <f>_xlfn.IFNA(VLOOKUP(CONCATENATE($J$4,$B11,$C11),'1Bus'!$A$7:$T$133,20,FALSE),0)</f>
        <v>0</v>
      </c>
      <c r="K11" s="158">
        <f>_xlfn.IFNA(VLOOKUP(CONCATENATE($K$4,$B11,$C11),'2ESP'!$A$7:$T$133,20,FALSE),0)</f>
        <v>0</v>
      </c>
      <c r="L11" s="158">
        <f>_xlfn.IFNA(VLOOKUP(CONCATENATE($L$4,$B11,$C11),'3RP'!$A$7:$T$135,20,FALSE),0)</f>
        <v>0</v>
      </c>
      <c r="M11" s="158">
        <f>_xlfn.IFNA(VLOOKUP(CONCATENATE($M$4,$B11,$C11),'4Mur'!$A$7:$T$135,20,FALSE),0)</f>
        <v>0</v>
      </c>
      <c r="N11" s="158">
        <f>_xlfn.IFNA(VLOOKUP(CONCATENATE($N$4,$B11,$C11),'5BAL'!$A$7:$T$135,20,FALSE),0)</f>
        <v>0</v>
      </c>
      <c r="O11" s="158">
        <f>_xlfn.IFNA(VLOOKUP(CONCATENATE($O$4,$B11,$C11),'6WP'!$A$7:$T$135,20,FALSE),0)</f>
        <v>0</v>
      </c>
      <c r="P11" s="158">
        <f>_xlfn.IFNA(VLOOKUP(CONCATENATE($P$4,$B11,$C11),'7SER'!$A$7:$T$135,20,FALSE),0)</f>
        <v>0</v>
      </c>
      <c r="Q11" s="158">
        <f>_xlfn.IFNA(VLOOKUP(CONCATENATE($Q$4,$B11,$C11),'8MR'!$A$7:$T$135,20,FALSE),0)</f>
        <v>0</v>
      </c>
      <c r="R11" s="158">
        <f>_xlfn.IFNA(VLOOKUP(CONCATENATE($R$4,$B11,$C11),'9ESP2'!$A$7:$T$135,20,FALSE),0)</f>
        <v>0</v>
      </c>
      <c r="S11" s="158">
        <f>_xlfn.IFNA(VLOOKUP(CONCATENATE($S$4,$B11,$C11),'10Bus2'!$A$7:$T$135,20,FALSE),0)</f>
        <v>0</v>
      </c>
      <c r="T11" s="158">
        <f>_xlfn.IFNA(VLOOKUP(CONCATENATE($T$4,$B11,$C11),'11OG'!$A$7:$T$135,20,FALSE),0)</f>
        <v>0</v>
      </c>
      <c r="U11" s="158">
        <f>_xlfn.IFNA(VLOOKUP(CONCATENATE($U$4,$B11,$C11),'12VIRT'!$A$7:$T$135,20,FALSE),0)</f>
        <v>0</v>
      </c>
      <c r="V11" s="158">
        <f>_xlfn.IFNA(VLOOKUP(CONCATENATE($V$4,$B11,$C11),'13BUN'!$A$7:$T$133,20,FALSE),0)</f>
        <v>0</v>
      </c>
      <c r="W11" s="158">
        <f>_xlfn.IFNA(VLOOKUP(CONCATENATE($W$4,$B11,$C11),'14SER'!$A$7:$T$135,20,FALSE),0)</f>
        <v>0</v>
      </c>
      <c r="X11" s="158">
        <f>_xlfn.IFNA(VLOOKUP(CONCATENATE($X$4,$B11,$C11),'15OG2'!$A$7:$T$132,20,FALSE),0)</f>
        <v>0</v>
      </c>
      <c r="Y11" s="158">
        <f>_xlfn.IFNA(VLOOKUP(CONCATENATE($Y$4,$B11,$C11),'16BAL2'!$A$7:$T$135,20,FALSE),0)</f>
        <v>0</v>
      </c>
      <c r="Z11" s="158">
        <f>_xlfn.IFNA(VLOOKUP(CONCATENATE($Z$4,$B11,$C11),'17DAR'!$A$7:$T$135,20,FALSE),0)</f>
        <v>0</v>
      </c>
      <c r="AA11" s="158">
        <f>_xlfn.IFNA(VLOOKUP(CONCATENATE($AA$4,$B11,$C11),'18WAL'!$A$7:$T$135,20,FALSE),0)</f>
        <v>0</v>
      </c>
      <c r="AB11" s="158">
        <f>_xlfn.IFNA(VLOOKUP(CONCATENATE($AB$4,$B11,$C11),'19LOG'!$A$7:$T$135,20,FALSE),0)</f>
        <v>0</v>
      </c>
      <c r="AC11" s="158">
        <f>_xlfn.IFNA(VLOOKUP(CONCATENATE($AC$4,$B11,$C11),'20BUN'!$A$7:$T$133,20,FALSE),0)</f>
        <v>0</v>
      </c>
      <c r="AD11" s="158">
        <f>_xlfn.IFNA(VLOOKUP(CONCATENATE($AD$4,$B11,$C11),'21SC'!$A$7:$T$230,20,FALSE),0)</f>
        <v>0</v>
      </c>
      <c r="AE11" s="158">
        <f>_xlfn.IFNA(VLOOKUP(CONCATENATE($AE$4,$B11,$C11),'21SC'!$A$7:$T$230,20,FALSE),0)</f>
        <v>0</v>
      </c>
      <c r="AF11" s="158">
        <f>_xlfn.IFNA(VLOOKUP(CONCATENATE($AF$4,$B11,$C11),'22WAL3'!$A$7:$T$135,20,FALSE),0)</f>
        <v>0</v>
      </c>
      <c r="AG11" s="158">
        <f>_xlfn.IFNA(VLOOKUP(CONCATENATE($AG$4,$B11,$C11),'23OG3'!$A$7:$T$126,20,FALSE),0)</f>
        <v>0</v>
      </c>
      <c r="AH11" s="158">
        <f>_xlfn.IFNA(VLOOKUP(CONCATENATE($AH$4,$B11,$C11),'24WAL4'!$A$7:$T$135,20,FALSE),0)</f>
        <v>0</v>
      </c>
      <c r="AI11" s="158">
        <f>_xlfn.IFNA(VLOOKUP(CONCATENATE($AI$4,$B11,$C11),'25MR'!$A$7:$T$135,20,FALSE),0)</f>
        <v>0</v>
      </c>
      <c r="AJ11" s="8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</row>
    <row r="12" spans="1:82" x14ac:dyDescent="0.2">
      <c r="A12" s="350"/>
      <c r="B12" s="58" t="s">
        <v>65</v>
      </c>
      <c r="C12" s="58" t="s">
        <v>67</v>
      </c>
      <c r="D12" s="58" t="s">
        <v>482</v>
      </c>
      <c r="E12" s="59">
        <v>43923</v>
      </c>
      <c r="F12" s="60">
        <v>16</v>
      </c>
      <c r="G12" s="124">
        <f t="shared" si="0"/>
        <v>0</v>
      </c>
      <c r="H12" s="61">
        <f t="shared" si="1"/>
        <v>0</v>
      </c>
      <c r="I12" s="120"/>
      <c r="J12" s="159">
        <f>_xlfn.IFNA(VLOOKUP(CONCATENATE($J$4,$B12,$C12),'1Bus'!$A$7:$T$133,20,FALSE),0)</f>
        <v>0</v>
      </c>
      <c r="K12" s="158">
        <f>_xlfn.IFNA(VLOOKUP(CONCATENATE($K$4,$B12,$C12),'2ESP'!$A$7:$T$133,20,FALSE),0)</f>
        <v>0</v>
      </c>
      <c r="L12" s="158">
        <f>_xlfn.IFNA(VLOOKUP(CONCATENATE($L$4,$B12,$C12),'3RP'!$A$7:$T$135,20,FALSE),0)</f>
        <v>0</v>
      </c>
      <c r="M12" s="158">
        <f>_xlfn.IFNA(VLOOKUP(CONCATENATE($M$4,$B12,$C12),'4Mur'!$A$7:$T$135,20,FALSE),0)</f>
        <v>0</v>
      </c>
      <c r="N12" s="158">
        <f>_xlfn.IFNA(VLOOKUP(CONCATENATE($N$4,$B12,$C12),'5BAL'!$A$7:$T$135,20,FALSE),0)</f>
        <v>0</v>
      </c>
      <c r="O12" s="158">
        <f>_xlfn.IFNA(VLOOKUP(CONCATENATE($O$4,$B12,$C12),'6WP'!$A$7:$T$135,20,FALSE),0)</f>
        <v>0</v>
      </c>
      <c r="P12" s="158">
        <f>_xlfn.IFNA(VLOOKUP(CONCATENATE($P$4,$B12,$C12),'7SER'!$A$7:$T$135,20,FALSE),0)</f>
        <v>0</v>
      </c>
      <c r="Q12" s="158">
        <f>_xlfn.IFNA(VLOOKUP(CONCATENATE($Q$4,$B12,$C12),'8MR'!$A$7:$T$135,20,FALSE),0)</f>
        <v>0</v>
      </c>
      <c r="R12" s="158">
        <f>_xlfn.IFNA(VLOOKUP(CONCATENATE($R$4,$B12,$C12),'9ESP2'!$A$7:$T$135,20,FALSE),0)</f>
        <v>0</v>
      </c>
      <c r="S12" s="158">
        <f>_xlfn.IFNA(VLOOKUP(CONCATENATE($S$4,$B12,$C12),'10Bus2'!$A$7:$T$135,20,FALSE),0)</f>
        <v>0</v>
      </c>
      <c r="T12" s="158">
        <f>_xlfn.IFNA(VLOOKUP(CONCATENATE($T$4,$B12,$C12),'11OG'!$A$7:$T$135,20,FALSE),0)</f>
        <v>0</v>
      </c>
      <c r="U12" s="158">
        <f>_xlfn.IFNA(VLOOKUP(CONCATENATE($U$4,$B12,$C12),'12VIRT'!$A$7:$T$135,20,FALSE),0)</f>
        <v>0</v>
      </c>
      <c r="V12" s="158">
        <f>_xlfn.IFNA(VLOOKUP(CONCATENATE($V$4,$B12,$C12),'13BUN'!$A$7:$T$133,20,FALSE),0)</f>
        <v>0</v>
      </c>
      <c r="W12" s="158">
        <f>_xlfn.IFNA(VLOOKUP(CONCATENATE($W$4,$B12,$C12),'14SER'!$A$7:$T$135,20,FALSE),0)</f>
        <v>0</v>
      </c>
      <c r="X12" s="158">
        <f>_xlfn.IFNA(VLOOKUP(CONCATENATE($X$4,$B12,$C12),'15OG2'!$A$7:$T$132,20,FALSE),0)</f>
        <v>0</v>
      </c>
      <c r="Y12" s="158">
        <f>_xlfn.IFNA(VLOOKUP(CONCATENATE($Y$4,$B12,$C12),'16BAL2'!$A$7:$T$135,20,FALSE),0)</f>
        <v>0</v>
      </c>
      <c r="Z12" s="158">
        <f>_xlfn.IFNA(VLOOKUP(CONCATENATE($Z$4,$B12,$C12),'17DAR'!$A$7:$T$135,20,FALSE),0)</f>
        <v>0</v>
      </c>
      <c r="AA12" s="158">
        <f>_xlfn.IFNA(VLOOKUP(CONCATENATE($AA$4,$B12,$C12),'18WAL'!$A$7:$T$135,20,FALSE),0)</f>
        <v>0</v>
      </c>
      <c r="AB12" s="158">
        <f>_xlfn.IFNA(VLOOKUP(CONCATENATE($AB$4,$B12,$C12),'19LOG'!$A$7:$T$135,20,FALSE),0)</f>
        <v>0</v>
      </c>
      <c r="AC12" s="158">
        <f>_xlfn.IFNA(VLOOKUP(CONCATENATE($AC$4,$B12,$C12),'20BUN'!$A$7:$T$133,20,FALSE),0)</f>
        <v>0</v>
      </c>
      <c r="AD12" s="158">
        <f>_xlfn.IFNA(VLOOKUP(CONCATENATE($AD$4,$B12,$C12),'21SC'!$A$7:$T$230,20,FALSE),0)</f>
        <v>0</v>
      </c>
      <c r="AE12" s="158">
        <f>_xlfn.IFNA(VLOOKUP(CONCATENATE($AE$4,$B12,$C12),'21SC'!$A$7:$T$230,20,FALSE),0)</f>
        <v>0</v>
      </c>
      <c r="AF12" s="158">
        <f>_xlfn.IFNA(VLOOKUP(CONCATENATE($AF$4,$B12,$C12),'22WAL3'!$A$7:$T$135,20,FALSE),0)</f>
        <v>0</v>
      </c>
      <c r="AG12" s="158">
        <f>_xlfn.IFNA(VLOOKUP(CONCATENATE($AG$4,$B12,$C12),'23OG3'!$A$7:$T$126,20,FALSE),0)</f>
        <v>0</v>
      </c>
      <c r="AH12" s="158">
        <f>_xlfn.IFNA(VLOOKUP(CONCATENATE($AH$4,$B12,$C12),'24WAL4'!$A$7:$T$135,20,FALSE),0)</f>
        <v>0</v>
      </c>
      <c r="AI12" s="158">
        <f>_xlfn.IFNA(VLOOKUP(CONCATENATE($AI$4,$B12,$C12),'25MR'!$A$7:$T$135,20,FALSE),0)</f>
        <v>0</v>
      </c>
      <c r="AJ12" s="8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</row>
    <row r="13" spans="1:82" x14ac:dyDescent="0.2">
      <c r="A13" s="350"/>
      <c r="B13" s="58" t="s">
        <v>42</v>
      </c>
      <c r="C13" s="58" t="s">
        <v>43</v>
      </c>
      <c r="D13" s="58" t="s">
        <v>44</v>
      </c>
      <c r="E13" s="59">
        <v>43983</v>
      </c>
      <c r="F13" s="60">
        <v>15</v>
      </c>
      <c r="G13" s="124">
        <f t="shared" si="0"/>
        <v>0</v>
      </c>
      <c r="H13" s="61">
        <f t="shared" si="1"/>
        <v>0</v>
      </c>
      <c r="I13" s="120"/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8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</row>
    <row r="14" spans="1:82" x14ac:dyDescent="0.2">
      <c r="A14" s="350"/>
      <c r="B14" s="58" t="s">
        <v>532</v>
      </c>
      <c r="C14" s="58" t="s">
        <v>68</v>
      </c>
      <c r="D14" s="58" t="s">
        <v>44</v>
      </c>
      <c r="E14" s="59">
        <v>43833</v>
      </c>
      <c r="F14" s="60">
        <v>16</v>
      </c>
      <c r="G14" s="124">
        <f t="shared" si="0"/>
        <v>0</v>
      </c>
      <c r="H14" s="61">
        <f t="shared" si="1"/>
        <v>0</v>
      </c>
      <c r="I14" s="120"/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8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</row>
    <row r="15" spans="1:82" x14ac:dyDescent="0.2">
      <c r="A15" s="350"/>
      <c r="B15" s="58" t="s">
        <v>69</v>
      </c>
      <c r="C15" s="58" t="s">
        <v>942</v>
      </c>
      <c r="D15" s="58" t="s">
        <v>315</v>
      </c>
      <c r="E15" s="59">
        <v>43892</v>
      </c>
      <c r="F15" s="60">
        <v>14</v>
      </c>
      <c r="G15" s="124">
        <f t="shared" si="0"/>
        <v>0</v>
      </c>
      <c r="H15" s="61">
        <f t="shared" si="1"/>
        <v>0</v>
      </c>
      <c r="I15" s="120"/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8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</row>
    <row r="16" spans="1:82" x14ac:dyDescent="0.2">
      <c r="A16" s="350"/>
      <c r="B16" s="58" t="s">
        <v>70</v>
      </c>
      <c r="C16" s="58" t="s">
        <v>932</v>
      </c>
      <c r="D16" s="58" t="s">
        <v>623</v>
      </c>
      <c r="E16" s="59">
        <v>43863</v>
      </c>
      <c r="F16" s="60">
        <v>15</v>
      </c>
      <c r="G16" s="124">
        <f t="shared" si="0"/>
        <v>0</v>
      </c>
      <c r="H16" s="61">
        <f t="shared" si="1"/>
        <v>0</v>
      </c>
      <c r="I16" s="120"/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0</v>
      </c>
      <c r="AE16" s="158">
        <f>_xlfn.IFNA(VLOOKUP(CONCATENATE($AE$4,$B16,$C16),'21SC'!$A$7:$T$230,20,FALSE),0)</f>
        <v>0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8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</row>
    <row r="17" spans="1:82" x14ac:dyDescent="0.2">
      <c r="A17" s="350"/>
      <c r="B17" s="58" t="s">
        <v>71</v>
      </c>
      <c r="C17" s="58" t="s">
        <v>72</v>
      </c>
      <c r="D17" s="58" t="s">
        <v>220</v>
      </c>
      <c r="E17" s="59">
        <v>43879</v>
      </c>
      <c r="F17" s="60">
        <v>16</v>
      </c>
      <c r="G17" s="124">
        <f t="shared" si="0"/>
        <v>0</v>
      </c>
      <c r="H17" s="61">
        <f t="shared" si="1"/>
        <v>0</v>
      </c>
      <c r="I17" s="120"/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0</v>
      </c>
      <c r="Q17" s="158">
        <f>_xlfn.IFNA(VLOOKUP(CONCATENATE($Q$4,$B17,$C17),'8MR'!$A$7:$T$135,20,FALSE),0)</f>
        <v>0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0</v>
      </c>
      <c r="AE17" s="158">
        <f>_xlfn.IFNA(VLOOKUP(CONCATENATE($AE$4,$B17,$C17),'21SC'!$A$7:$T$230,20,FALSE),0)</f>
        <v>0</v>
      </c>
      <c r="AF17" s="158">
        <f>_xlfn.IFNA(VLOOKUP(CONCATENATE($AF$4,$B17,$C17),'22WAL3'!$A$7:$T$135,20,FALSE),0)</f>
        <v>0</v>
      </c>
      <c r="AG17" s="158">
        <f>_xlfn.IFNA(VLOOKUP(CONCATENATE($AG$4,$B17,$C17),'23OG3'!$A$7:$T$126,20,FALSE),0)</f>
        <v>0</v>
      </c>
      <c r="AH17" s="158">
        <f>_xlfn.IFNA(VLOOKUP(CONCATENATE($AH$4,$B17,$C17),'24WAL4'!$A$7:$T$135,20,FALSE),0)</f>
        <v>0</v>
      </c>
      <c r="AI17" s="158">
        <f>_xlfn.IFNA(VLOOKUP(CONCATENATE($AI$4,$B17,$C17),'25MR'!$A$7:$T$135,20,FALSE),0)</f>
        <v>0</v>
      </c>
      <c r="AJ17" s="8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</row>
    <row r="18" spans="1:82" x14ac:dyDescent="0.2">
      <c r="A18" s="350"/>
      <c r="B18" s="58" t="s">
        <v>557</v>
      </c>
      <c r="C18" s="58" t="s">
        <v>73</v>
      </c>
      <c r="D18" s="58" t="s">
        <v>74</v>
      </c>
      <c r="E18" s="59">
        <v>44046</v>
      </c>
      <c r="F18" s="60">
        <v>11</v>
      </c>
      <c r="G18" s="124">
        <f t="shared" si="0"/>
        <v>0</v>
      </c>
      <c r="H18" s="61">
        <f t="shared" si="1"/>
        <v>0</v>
      </c>
      <c r="I18" s="120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0</v>
      </c>
      <c r="AI18" s="158">
        <f>_xlfn.IFNA(VLOOKUP(CONCATENATE($AI$4,$B18,$C18),'25MR'!$A$7:$T$135,20,FALSE),0)</f>
        <v>0</v>
      </c>
      <c r="AJ18" s="8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</row>
    <row r="19" spans="1:82" x14ac:dyDescent="0.2">
      <c r="A19" s="350"/>
      <c r="B19" s="58" t="s">
        <v>75</v>
      </c>
      <c r="C19" s="58" t="s">
        <v>76</v>
      </c>
      <c r="D19" s="58" t="s">
        <v>44</v>
      </c>
      <c r="E19" s="59">
        <v>43823</v>
      </c>
      <c r="F19" s="60">
        <v>11</v>
      </c>
      <c r="G19" s="124">
        <f t="shared" si="0"/>
        <v>0</v>
      </c>
      <c r="H19" s="61">
        <f t="shared" si="1"/>
        <v>0</v>
      </c>
      <c r="I19" s="120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85"/>
    </row>
    <row r="20" spans="1:82" x14ac:dyDescent="0.2">
      <c r="A20" s="350"/>
      <c r="B20" s="58" t="s">
        <v>75</v>
      </c>
      <c r="C20" s="58" t="s">
        <v>68</v>
      </c>
      <c r="D20" s="58" t="s">
        <v>44</v>
      </c>
      <c r="E20" s="59">
        <v>43823</v>
      </c>
      <c r="F20" s="60">
        <v>11</v>
      </c>
      <c r="G20" s="124">
        <f t="shared" si="0"/>
        <v>0</v>
      </c>
      <c r="H20" s="61">
        <f t="shared" si="1"/>
        <v>0</v>
      </c>
      <c r="I20" s="120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85"/>
    </row>
    <row r="21" spans="1:82" x14ac:dyDescent="0.2">
      <c r="A21" s="350"/>
      <c r="B21" s="58" t="s">
        <v>144</v>
      </c>
      <c r="C21" s="58" t="s">
        <v>962</v>
      </c>
      <c r="D21" s="58" t="s">
        <v>315</v>
      </c>
      <c r="E21" s="59">
        <v>44025</v>
      </c>
      <c r="F21" s="60">
        <v>16</v>
      </c>
      <c r="G21" s="124">
        <f t="shared" si="0"/>
        <v>0</v>
      </c>
      <c r="H21" s="61">
        <f t="shared" si="1"/>
        <v>0</v>
      </c>
      <c r="I21" s="120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85"/>
    </row>
    <row r="22" spans="1:82" x14ac:dyDescent="0.2">
      <c r="A22" s="350"/>
      <c r="B22" s="58" t="s">
        <v>77</v>
      </c>
      <c r="C22" s="58" t="s">
        <v>78</v>
      </c>
      <c r="D22" s="58" t="s">
        <v>854</v>
      </c>
      <c r="E22" s="59">
        <v>43997</v>
      </c>
      <c r="F22" s="60">
        <v>13</v>
      </c>
      <c r="G22" s="124">
        <f t="shared" si="0"/>
        <v>0</v>
      </c>
      <c r="H22" s="61">
        <f t="shared" si="1"/>
        <v>0</v>
      </c>
      <c r="I22" s="120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85"/>
    </row>
    <row r="23" spans="1:82" s="66" customFormat="1" x14ac:dyDescent="0.2">
      <c r="A23" s="350"/>
      <c r="B23" s="58" t="s">
        <v>77</v>
      </c>
      <c r="C23" s="58" t="s">
        <v>927</v>
      </c>
      <c r="D23" s="58" t="s">
        <v>854</v>
      </c>
      <c r="E23" s="59">
        <v>43997</v>
      </c>
      <c r="F23" s="60">
        <v>13</v>
      </c>
      <c r="G23" s="124">
        <f t="shared" si="0"/>
        <v>0</v>
      </c>
      <c r="H23" s="61">
        <f t="shared" si="1"/>
        <v>0</v>
      </c>
      <c r="I23" s="120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85"/>
    </row>
    <row r="24" spans="1:82" s="66" customFormat="1" x14ac:dyDescent="0.2">
      <c r="A24" s="350"/>
      <c r="B24" s="58" t="s">
        <v>317</v>
      </c>
      <c r="C24" s="58" t="s">
        <v>317</v>
      </c>
      <c r="D24" s="58" t="s">
        <v>317</v>
      </c>
      <c r="E24" s="59"/>
      <c r="F24" s="60"/>
      <c r="G24" s="124">
        <f t="shared" si="0"/>
        <v>0</v>
      </c>
      <c r="H24" s="61">
        <f t="shared" si="1"/>
        <v>0</v>
      </c>
      <c r="I24" s="120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85"/>
    </row>
    <row r="25" spans="1:82" s="66" customFormat="1" x14ac:dyDescent="0.2">
      <c r="A25" s="350"/>
      <c r="B25" s="86" t="s">
        <v>317</v>
      </c>
      <c r="C25" s="86" t="s">
        <v>317</v>
      </c>
      <c r="D25" s="86" t="s">
        <v>317</v>
      </c>
      <c r="E25" s="87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</row>
    <row r="26" spans="1:82" x14ac:dyDescent="0.2">
      <c r="A26" s="95"/>
      <c r="E26" s="9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82" x14ac:dyDescent="0.2">
      <c r="A27" s="95"/>
      <c r="E27" s="9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82" x14ac:dyDescent="0.2">
      <c r="A28" s="95"/>
      <c r="E28" s="9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82" x14ac:dyDescent="0.2">
      <c r="A29" s="95"/>
      <c r="E29" s="9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82" x14ac:dyDescent="0.2">
      <c r="A30" s="95"/>
      <c r="E30" s="9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82" x14ac:dyDescent="0.2">
      <c r="A31" s="95"/>
      <c r="E31" s="9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82" x14ac:dyDescent="0.2">
      <c r="A32" s="95"/>
      <c r="E32" s="9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x14ac:dyDescent="0.2">
      <c r="A33" s="95"/>
      <c r="E33" s="9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x14ac:dyDescent="0.2">
      <c r="A34" s="95"/>
      <c r="E34" s="9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x14ac:dyDescent="0.2">
      <c r="A35" s="95"/>
      <c r="E35" s="9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x14ac:dyDescent="0.2">
      <c r="A36" s="95"/>
      <c r="E36" s="9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x14ac:dyDescent="0.2">
      <c r="A37" s="95"/>
      <c r="E37" s="9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x14ac:dyDescent="0.2">
      <c r="A38" s="95"/>
      <c r="E38" s="9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">
      <c r="A39" s="95"/>
      <c r="E39" s="9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"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"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</sheetData>
  <sortState xmlns:xlrd2="http://schemas.microsoft.com/office/spreadsheetml/2017/richdata2" ref="B5:AI24">
    <sortCondition descending="1" ref="G5:G24"/>
    <sortCondition descending="1" ref="H5:H24"/>
    <sortCondition ref="I5:I24"/>
  </sortState>
  <mergeCells count="42">
    <mergeCell ref="AG1:AG2"/>
    <mergeCell ref="AH1:AH2"/>
    <mergeCell ref="AI1:AI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H1:H2"/>
    <mergeCell ref="J1:J2"/>
    <mergeCell ref="A1:A25"/>
    <mergeCell ref="AF1:AF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AD3:AE3"/>
    <mergeCell ref="AD1:AE2"/>
    <mergeCell ref="X1:X2"/>
    <mergeCell ref="W1:W2"/>
    <mergeCell ref="Z1:Z2"/>
    <mergeCell ref="AA1:AA2"/>
    <mergeCell ref="AB1:AB2"/>
    <mergeCell ref="AC1:AC2"/>
    <mergeCell ref="K1:K2"/>
    <mergeCell ref="M1:M2"/>
    <mergeCell ref="N1:N2"/>
    <mergeCell ref="V1:V2"/>
    <mergeCell ref="L1:L2"/>
    <mergeCell ref="T1:T2"/>
    <mergeCell ref="P1:P2"/>
  </mergeCells>
  <conditionalFormatting sqref="B25">
    <cfRule type="duplicateValues" dxfId="71" priority="6"/>
  </conditionalFormatting>
  <conditionalFormatting sqref="B26:B1048576 B1:B2">
    <cfRule type="duplicateValues" dxfId="70" priority="355"/>
  </conditionalFormatting>
  <conditionalFormatting sqref="J6:AI24">
    <cfRule type="containsText" dxfId="69" priority="1" operator="containsText" text="0">
      <formula>NOT(ISERROR(SEARCH("0",J6)))</formula>
    </cfRule>
    <cfRule type="cellIs" dxfId="68" priority="2" operator="greaterThan">
      <formula>0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J6:AI24 I8 I25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8EC8-5373-4003-8E04-366E9208E57A}">
  <sheetPr>
    <tabColor rgb="FFF2F2F2"/>
    <pageSetUpPr fitToPage="1"/>
  </sheetPr>
  <dimension ref="A1:CC36"/>
  <sheetViews>
    <sheetView zoomScale="90" zoomScaleNormal="90" zoomScaleSheetLayoutView="90" workbookViewId="0">
      <selection activeCell="I3" sqref="I3:I4"/>
    </sheetView>
  </sheetViews>
  <sheetFormatPr defaultColWidth="26.85546875" defaultRowHeight="12.75" x14ac:dyDescent="0.2"/>
  <cols>
    <col min="1" max="1" width="3.42578125" style="20" bestFit="1" customWidth="1"/>
    <col min="2" max="2" width="17.85546875" style="7" customWidth="1"/>
    <col min="3" max="3" width="20.7109375" style="7" bestFit="1" customWidth="1"/>
    <col min="4" max="4" width="12.7109375" style="7" bestFit="1" customWidth="1"/>
    <col min="5" max="5" width="10.42578125" style="20" bestFit="1" customWidth="1"/>
    <col min="6" max="6" width="4.140625" style="10" bestFit="1" customWidth="1"/>
    <col min="7" max="7" width="9.85546875" style="10" bestFit="1" customWidth="1"/>
    <col min="8" max="8" width="6" style="6" bestFit="1" customWidth="1"/>
    <col min="9" max="9" width="9.7109375" style="2" bestFit="1" customWidth="1"/>
    <col min="10" max="10" width="6.85546875" style="1" bestFit="1" customWidth="1"/>
    <col min="11" max="11" width="6.140625" style="1" bestFit="1" customWidth="1"/>
    <col min="12" max="13" width="6.42578125" style="76" bestFit="1" customWidth="1"/>
    <col min="14" max="14" width="7.7109375" style="1" bestFit="1" customWidth="1"/>
    <col min="15" max="16" width="6.42578125" style="76" bestFit="1" customWidth="1"/>
    <col min="17" max="17" width="7.42578125" style="76" bestFit="1" customWidth="1"/>
    <col min="18" max="18" width="6.140625" style="76" bestFit="1" customWidth="1"/>
    <col min="19" max="19" width="6.85546875" style="76" bestFit="1" customWidth="1"/>
    <col min="20" max="20" width="7.42578125" style="76" bestFit="1" customWidth="1"/>
    <col min="21" max="21" width="5.285156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0" width="5.7109375" style="12" customWidth="1"/>
    <col min="31" max="33" width="6.7109375" style="214" bestFit="1" customWidth="1"/>
    <col min="34" max="34" width="6.42578125" style="214" bestFit="1" customWidth="1"/>
    <col min="35" max="35" width="6.28515625" style="214" bestFit="1" customWidth="1"/>
    <col min="36" max="36" width="2.85546875" style="214" customWidth="1"/>
    <col min="37" max="16384" width="26.85546875" style="20"/>
  </cols>
  <sheetData>
    <row r="1" spans="1:81" s="14" customFormat="1" ht="12.75" customHeight="1" x14ac:dyDescent="0.2">
      <c r="A1" s="365" t="s">
        <v>0</v>
      </c>
      <c r="B1" s="361" t="s">
        <v>3</v>
      </c>
      <c r="C1" s="361" t="s">
        <v>79</v>
      </c>
      <c r="D1" s="361" t="s">
        <v>5</v>
      </c>
      <c r="E1" s="361" t="s">
        <v>6</v>
      </c>
      <c r="F1" s="363" t="s">
        <v>7</v>
      </c>
      <c r="G1" s="366" t="s">
        <v>8</v>
      </c>
      <c r="H1" s="361" t="s">
        <v>9</v>
      </c>
      <c r="I1" s="369" t="s">
        <v>1226</v>
      </c>
      <c r="J1" s="360">
        <v>43779</v>
      </c>
      <c r="K1" s="360">
        <v>43863</v>
      </c>
      <c r="L1" s="360">
        <v>43876</v>
      </c>
      <c r="M1" s="360">
        <v>43877</v>
      </c>
      <c r="N1" s="360">
        <v>43883</v>
      </c>
      <c r="O1" s="360">
        <v>43884</v>
      </c>
      <c r="P1" s="360">
        <v>43890</v>
      </c>
      <c r="Q1" s="360">
        <v>43891</v>
      </c>
      <c r="R1" s="360">
        <v>43892</v>
      </c>
      <c r="S1" s="360">
        <v>43905</v>
      </c>
      <c r="T1" s="360">
        <v>43912</v>
      </c>
      <c r="U1" s="360">
        <v>43984</v>
      </c>
      <c r="V1" s="360">
        <v>44002</v>
      </c>
      <c r="W1" s="360">
        <v>44002</v>
      </c>
      <c r="X1" s="360">
        <v>44010</v>
      </c>
      <c r="Y1" s="360">
        <v>44024</v>
      </c>
      <c r="Z1" s="360">
        <v>44037</v>
      </c>
      <c r="AA1" s="360">
        <v>44038</v>
      </c>
      <c r="AB1" s="360">
        <v>44038</v>
      </c>
      <c r="AC1" s="360">
        <v>44044</v>
      </c>
      <c r="AD1" s="360">
        <v>44057</v>
      </c>
      <c r="AE1" s="360"/>
      <c r="AF1" s="360">
        <v>44063</v>
      </c>
      <c r="AG1" s="360">
        <v>44073</v>
      </c>
      <c r="AH1" s="360">
        <v>44108</v>
      </c>
      <c r="AI1" s="360">
        <v>44115</v>
      </c>
      <c r="AJ1" s="47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s="14" customFormat="1" ht="12.75" customHeight="1" x14ac:dyDescent="0.2">
      <c r="A2" s="365"/>
      <c r="B2" s="362"/>
      <c r="C2" s="362"/>
      <c r="D2" s="362"/>
      <c r="E2" s="362"/>
      <c r="F2" s="364"/>
      <c r="G2" s="367"/>
      <c r="H2" s="362"/>
      <c r="I2" s="368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47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s="14" customFormat="1" x14ac:dyDescent="0.2">
      <c r="A3" s="365"/>
      <c r="B3" s="362" t="s">
        <v>11</v>
      </c>
      <c r="C3" s="362" t="s">
        <v>12</v>
      </c>
      <c r="D3" s="362" t="s">
        <v>31</v>
      </c>
      <c r="E3" s="362" t="s">
        <v>13</v>
      </c>
      <c r="F3" s="364"/>
      <c r="G3" s="367" t="s">
        <v>14</v>
      </c>
      <c r="H3" s="362" t="s">
        <v>15</v>
      </c>
      <c r="I3" s="368" t="s">
        <v>16</v>
      </c>
      <c r="J3" s="83" t="s">
        <v>17</v>
      </c>
      <c r="K3" s="83" t="s">
        <v>18</v>
      </c>
      <c r="L3" s="83" t="s">
        <v>19</v>
      </c>
      <c r="M3" s="83" t="s">
        <v>20</v>
      </c>
      <c r="N3" s="83" t="s">
        <v>21</v>
      </c>
      <c r="O3" s="83" t="s">
        <v>22</v>
      </c>
      <c r="P3" s="83" t="s">
        <v>23</v>
      </c>
      <c r="Q3" s="83" t="s">
        <v>24</v>
      </c>
      <c r="R3" s="83" t="s">
        <v>18</v>
      </c>
      <c r="S3" s="83" t="s">
        <v>17</v>
      </c>
      <c r="T3" s="83" t="s">
        <v>25</v>
      </c>
      <c r="U3" s="83" t="s">
        <v>26</v>
      </c>
      <c r="V3" s="83" t="s">
        <v>30</v>
      </c>
      <c r="W3" s="83" t="s">
        <v>23</v>
      </c>
      <c r="X3" s="83" t="s">
        <v>25</v>
      </c>
      <c r="Y3" s="83" t="s">
        <v>21</v>
      </c>
      <c r="Z3" s="83" t="s">
        <v>27</v>
      </c>
      <c r="AA3" s="83" t="s">
        <v>28</v>
      </c>
      <c r="AB3" s="83" t="s">
        <v>29</v>
      </c>
      <c r="AC3" s="83" t="s">
        <v>30</v>
      </c>
      <c r="AD3" s="359" t="s">
        <v>1187</v>
      </c>
      <c r="AE3" s="359"/>
      <c r="AF3" s="83" t="s">
        <v>28</v>
      </c>
      <c r="AG3" s="83" t="s">
        <v>25</v>
      </c>
      <c r="AH3" s="83" t="s">
        <v>28</v>
      </c>
      <c r="AI3" s="83" t="s">
        <v>24</v>
      </c>
      <c r="AJ3" s="47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s="15" customFormat="1" x14ac:dyDescent="0.2">
      <c r="A4" s="365"/>
      <c r="B4" s="362" t="s">
        <v>11</v>
      </c>
      <c r="C4" s="362" t="s">
        <v>12</v>
      </c>
      <c r="D4" s="362" t="s">
        <v>31</v>
      </c>
      <c r="E4" s="362" t="s">
        <v>13</v>
      </c>
      <c r="F4" s="364"/>
      <c r="G4" s="367" t="s">
        <v>14</v>
      </c>
      <c r="H4" s="362" t="s">
        <v>15</v>
      </c>
      <c r="I4" s="368"/>
      <c r="J4" s="110" t="s">
        <v>80</v>
      </c>
      <c r="K4" s="110" t="s">
        <v>80</v>
      </c>
      <c r="L4" s="110" t="s">
        <v>80</v>
      </c>
      <c r="M4" s="110" t="s">
        <v>80</v>
      </c>
      <c r="N4" s="110" t="s">
        <v>80</v>
      </c>
      <c r="O4" s="110" t="s">
        <v>80</v>
      </c>
      <c r="P4" s="110" t="s">
        <v>80</v>
      </c>
      <c r="Q4" s="110" t="s">
        <v>80</v>
      </c>
      <c r="R4" s="110" t="s">
        <v>80</v>
      </c>
      <c r="S4" s="110" t="s">
        <v>80</v>
      </c>
      <c r="T4" s="110" t="s">
        <v>80</v>
      </c>
      <c r="U4" s="110" t="s">
        <v>80</v>
      </c>
      <c r="V4" s="110" t="s">
        <v>80</v>
      </c>
      <c r="W4" s="110" t="s">
        <v>80</v>
      </c>
      <c r="X4" s="110" t="s">
        <v>80</v>
      </c>
      <c r="Y4" s="110" t="s">
        <v>80</v>
      </c>
      <c r="Z4" s="110" t="s">
        <v>80</v>
      </c>
      <c r="AA4" s="110" t="s">
        <v>80</v>
      </c>
      <c r="AB4" s="110" t="s">
        <v>80</v>
      </c>
      <c r="AC4" s="110" t="s">
        <v>80</v>
      </c>
      <c r="AD4" s="110" t="s">
        <v>1155</v>
      </c>
      <c r="AE4" s="110" t="s">
        <v>1160</v>
      </c>
      <c r="AF4" s="110" t="s">
        <v>80</v>
      </c>
      <c r="AG4" s="110" t="s">
        <v>80</v>
      </c>
      <c r="AH4" s="110" t="s">
        <v>80</v>
      </c>
      <c r="AI4" s="110" t="s">
        <v>80</v>
      </c>
      <c r="AJ4" s="47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15" customFormat="1" x14ac:dyDescent="0.2">
      <c r="A5" s="365"/>
      <c r="B5" s="233"/>
      <c r="C5" s="105"/>
      <c r="D5" s="105"/>
      <c r="E5" s="105"/>
      <c r="F5" s="106"/>
      <c r="G5" s="137" t="s">
        <v>14</v>
      </c>
      <c r="H5" s="138" t="s">
        <v>15</v>
      </c>
      <c r="I5" s="139" t="s">
        <v>16</v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4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1" customFormat="1" x14ac:dyDescent="0.2">
      <c r="A6" s="365"/>
      <c r="B6" s="446" t="s">
        <v>49</v>
      </c>
      <c r="C6" s="446" t="s">
        <v>50</v>
      </c>
      <c r="D6" s="446" t="s">
        <v>597</v>
      </c>
      <c r="E6" s="447">
        <v>43885</v>
      </c>
      <c r="F6" s="448">
        <v>21</v>
      </c>
      <c r="G6" s="449">
        <f t="shared" ref="G6:G16" si="0">COUNTIF(J6:AI6,"&gt;0")</f>
        <v>10</v>
      </c>
      <c r="H6" s="450">
        <f t="shared" ref="H6:H16" si="1">SUM(J6:AI6)</f>
        <v>66</v>
      </c>
      <c r="I6" s="451">
        <f>RANK(H6,$H$6:$H$16)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6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7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5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6</v>
      </c>
      <c r="U6" s="421">
        <f>_xlfn.IFNA(VLOOKUP(CONCATENATE($U$4,$B6,$C6),'12VIRT'!$A$7:$T$135,20,FALSE),0)</f>
        <v>5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4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6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14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7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6</v>
      </c>
      <c r="AI6" s="421">
        <f>_xlfn.IFNA(VLOOKUP(CONCATENATE($AI$4,$B6,$C6),'25MR'!$A$7:$T$135,20,FALSE),0)</f>
        <v>0</v>
      </c>
      <c r="AJ6" s="452"/>
    </row>
    <row r="7" spans="1:81" s="1" customFormat="1" x14ac:dyDescent="0.2">
      <c r="A7" s="365"/>
      <c r="B7" s="446" t="s">
        <v>47</v>
      </c>
      <c r="C7" s="454" t="s">
        <v>48</v>
      </c>
      <c r="D7" s="454" t="s">
        <v>597</v>
      </c>
      <c r="E7" s="459">
        <v>43771</v>
      </c>
      <c r="F7" s="455">
        <v>22</v>
      </c>
      <c r="G7" s="449">
        <f t="shared" si="0"/>
        <v>9</v>
      </c>
      <c r="H7" s="450">
        <f t="shared" si="1"/>
        <v>62</v>
      </c>
      <c r="I7" s="451">
        <f t="shared" ref="I7:I16" si="2">RANK(H7,$H$6:$H$16)</f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7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6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6</v>
      </c>
      <c r="Q7" s="421">
        <f>_xlfn.IFNA(VLOOKUP(CONCATENATE($Q$4,$B7,$C7),'8MR'!$A$7:$T$135,20,FALSE),0)</f>
        <v>0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7</v>
      </c>
      <c r="U7" s="421">
        <f>_xlfn.IFNA(VLOOKUP(CONCATENATE($U$4,$B7,$C7),'12VIRT'!$A$7:$T$135,20,FALSE),0)</f>
        <v>0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7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7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8</v>
      </c>
      <c r="AE7" s="421">
        <f>_xlfn.IFNA(VLOOKUP(CONCATENATE($AE$4,$B7,$C7),'21SC'!$A$7:$T$230,20,FALSE),0)</f>
        <v>0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7</v>
      </c>
      <c r="AH7" s="421">
        <f>_xlfn.IFNA(VLOOKUP(CONCATENATE($AH$4,$B7,$C7),'24WAL4'!$A$7:$T$135,20,FALSE),0)</f>
        <v>7</v>
      </c>
      <c r="AI7" s="421">
        <f>_xlfn.IFNA(VLOOKUP(CONCATENATE($AI$4,$B7,$C7),'25MR'!$A$7:$T$135,20,FALSE),0)</f>
        <v>0</v>
      </c>
      <c r="AJ7" s="452"/>
    </row>
    <row r="8" spans="1:81" s="1" customFormat="1" x14ac:dyDescent="0.2">
      <c r="A8" s="365"/>
      <c r="B8" s="446" t="s">
        <v>81</v>
      </c>
      <c r="C8" s="446" t="s">
        <v>82</v>
      </c>
      <c r="D8" s="446" t="s">
        <v>468</v>
      </c>
      <c r="E8" s="447">
        <v>43858</v>
      </c>
      <c r="F8" s="448">
        <v>18</v>
      </c>
      <c r="G8" s="449">
        <f t="shared" si="0"/>
        <v>8</v>
      </c>
      <c r="H8" s="450">
        <f t="shared" si="1"/>
        <v>44</v>
      </c>
      <c r="I8" s="451">
        <f t="shared" si="2"/>
        <v>3</v>
      </c>
      <c r="J8" s="420">
        <f>_xlfn.IFNA(VLOOKUP(CONCATENATE($J$4,$B8,$C8),'1Bus'!$A$7:$T$133,20,FALSE),0)</f>
        <v>7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4</v>
      </c>
      <c r="Q8" s="421">
        <f>_xlfn.IFNA(VLOOKUP(CONCATENATE($Q$4,$B8,$C8),'8MR'!$A$7:$T$135,20,FALSE),0)</f>
        <v>7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6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6</v>
      </c>
      <c r="W8" s="421">
        <f>_xlfn.IFNA(VLOOKUP(CONCATENATE($W$4,$B8,$C8),'14SER'!$A$7:$T$135,20,FALSE),0)</f>
        <v>0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0</v>
      </c>
      <c r="Z8" s="421">
        <f>_xlfn.IFNA(VLOOKUP(CONCATENATE($Z$4,$B8,$C8),'17DAR'!$A$7:$T$135,20,FALSE),0)</f>
        <v>5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0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2</v>
      </c>
      <c r="AE8" s="421">
        <f>_xlfn.IFNA(VLOOKUP(CONCATENATE($AE$4,$B8,$C8),'21SC'!$A$7:$T$230,20,FALSE),0)</f>
        <v>7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0</v>
      </c>
      <c r="AH8" s="421">
        <f>_xlfn.IFNA(VLOOKUP(CONCATENATE($AH$4,$B8,$C8),'24WAL4'!$A$7:$T$135,20,FALSE),0)</f>
        <v>0</v>
      </c>
      <c r="AI8" s="421">
        <f>_xlfn.IFNA(VLOOKUP(CONCATENATE($AI$4,$B8,$C8),'25MR'!$A$7:$T$135,20,FALSE),0)</f>
        <v>0</v>
      </c>
      <c r="AJ8" s="452"/>
    </row>
    <row r="9" spans="1:81" s="1" customFormat="1" x14ac:dyDescent="0.2">
      <c r="A9" s="365"/>
      <c r="B9" s="446" t="s">
        <v>83</v>
      </c>
      <c r="C9" s="446" t="s">
        <v>84</v>
      </c>
      <c r="D9" s="446" t="s">
        <v>623</v>
      </c>
      <c r="E9" s="447">
        <v>43923</v>
      </c>
      <c r="F9" s="448">
        <v>24</v>
      </c>
      <c r="G9" s="449">
        <f t="shared" si="0"/>
        <v>7</v>
      </c>
      <c r="H9" s="450">
        <f t="shared" si="1"/>
        <v>41</v>
      </c>
      <c r="I9" s="451">
        <f t="shared" si="2"/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7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4</v>
      </c>
      <c r="V9" s="421">
        <f>_xlfn.IFNA(VLOOKUP(CONCATENATE($V$4,$B9,$C9),'13BUN'!$A$7:$T$133,20,FALSE),0)</f>
        <v>7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0</v>
      </c>
      <c r="Y9" s="421">
        <f>_xlfn.IFNA(VLOOKUP(CONCATENATE($Y$4,$B9,$C9),'16BAL2'!$A$7:$T$135,20,FALSE),0)</f>
        <v>0</v>
      </c>
      <c r="Z9" s="421">
        <f>_xlfn.IFNA(VLOOKUP(CONCATENATE($Z$4,$B9,$C9),'17DAR'!$A$7:$T$135,20,FALSE),0)</f>
        <v>7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7</v>
      </c>
      <c r="AD9" s="421">
        <f>_xlfn.IFNA(VLOOKUP(CONCATENATE($AD$4,$B9,$C9),'21SC'!$A$7:$T$230,20,FALSE),0)</f>
        <v>2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0</v>
      </c>
      <c r="AH9" s="421">
        <f>_xlfn.IFNA(VLOOKUP(CONCATENATE($AH$4,$B9,$C9),'24WAL4'!$A$7:$T$135,20,FALSE),0)</f>
        <v>0</v>
      </c>
      <c r="AI9" s="421">
        <f>_xlfn.IFNA(VLOOKUP(CONCATENATE($AI$4,$B9,$C9),'25MR'!$A$7:$T$135,20,FALSE),0)</f>
        <v>7</v>
      </c>
      <c r="AJ9" s="452"/>
    </row>
    <row r="10" spans="1:81" s="1" customFormat="1" x14ac:dyDescent="0.2">
      <c r="A10" s="365"/>
      <c r="B10" s="446" t="s">
        <v>51</v>
      </c>
      <c r="C10" s="446" t="s">
        <v>487</v>
      </c>
      <c r="D10" s="446" t="s">
        <v>482</v>
      </c>
      <c r="E10" s="447">
        <v>43800</v>
      </c>
      <c r="F10" s="448">
        <v>19</v>
      </c>
      <c r="G10" s="449">
        <f t="shared" si="0"/>
        <v>4</v>
      </c>
      <c r="H10" s="450">
        <f t="shared" si="1"/>
        <v>22</v>
      </c>
      <c r="I10" s="451">
        <f t="shared" si="2"/>
        <v>5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0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7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7</v>
      </c>
      <c r="V10" s="421">
        <f>_xlfn.IFNA(VLOOKUP(CONCATENATE($V$4,$B10,$C10),'13BUN'!$A$7:$T$133,20,FALSE),0)</f>
        <v>0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0</v>
      </c>
      <c r="Y10" s="421">
        <f>_xlfn.IFNA(VLOOKUP(CONCATENATE($Y$4,$B10,$C10),'16BAL2'!$A$7:$T$135,20,FALSE),0)</f>
        <v>0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0</v>
      </c>
      <c r="AB10" s="421">
        <f>_xlfn.IFNA(VLOOKUP(CONCATENATE($AB$4,$B10,$C10),'19LOG'!$A$7:$T$135,20,FALSE),0)</f>
        <v>6</v>
      </c>
      <c r="AC10" s="421">
        <f>_xlfn.IFNA(VLOOKUP(CONCATENATE($AC$4,$B10,$C10),'20BUN'!$A$7:$T$133,20,FALSE),0)</f>
        <v>0</v>
      </c>
      <c r="AD10" s="421">
        <f>_xlfn.IFNA(VLOOKUP(CONCATENATE($AD$4,$B10,$C10),'21SC'!$A$7:$T$230,20,FALSE),0)</f>
        <v>2</v>
      </c>
      <c r="AE10" s="421">
        <f>_xlfn.IFNA(VLOOKUP(CONCATENATE($AE$4,$B10,$C10),'21SC'!$A$7:$T$230,20,FALSE),0)</f>
        <v>0</v>
      </c>
      <c r="AF10" s="421">
        <f>_xlfn.IFNA(VLOOKUP(CONCATENATE($AF$4,$B10,$C10),'22WAL3'!$A$7:$T$135,20,FALSE),0)</f>
        <v>0</v>
      </c>
      <c r="AG10" s="421">
        <f>_xlfn.IFNA(VLOOKUP(CONCATENATE($AG$4,$B10,$C10),'23OG3'!$A$7:$T$126,20,FALSE),0)</f>
        <v>0</v>
      </c>
      <c r="AH10" s="421">
        <f>_xlfn.IFNA(VLOOKUP(CONCATENATE($AH$4,$B10,$C10),'24WAL4'!$A$7:$T$135,20,FALSE),0)</f>
        <v>0</v>
      </c>
      <c r="AI10" s="421">
        <f>_xlfn.IFNA(VLOOKUP(CONCATENATE($AI$4,$B10,$C10),'25MR'!$A$7:$T$135,20,FALSE),0)</f>
        <v>0</v>
      </c>
      <c r="AJ10" s="452"/>
    </row>
    <row r="11" spans="1:81" s="1" customFormat="1" x14ac:dyDescent="0.2">
      <c r="A11" s="365"/>
      <c r="B11" s="446" t="s">
        <v>107</v>
      </c>
      <c r="C11" s="446" t="s">
        <v>108</v>
      </c>
      <c r="D11" s="446" t="s">
        <v>313</v>
      </c>
      <c r="E11" s="447">
        <v>44007</v>
      </c>
      <c r="F11" s="448">
        <v>18</v>
      </c>
      <c r="G11" s="449">
        <f t="shared" si="0"/>
        <v>3</v>
      </c>
      <c r="H11" s="450">
        <f t="shared" si="1"/>
        <v>17</v>
      </c>
      <c r="I11" s="451">
        <f t="shared" si="2"/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0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0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0</v>
      </c>
      <c r="X11" s="421">
        <f>_xlfn.IFNA(VLOOKUP(CONCATENATE($X$4,$B11,$C11),'15OG2'!$A$7:$T$132,20,FALSE),0)</f>
        <v>0</v>
      </c>
      <c r="Y11" s="421">
        <f>_xlfn.IFNA(VLOOKUP(CONCATENATE($Y$4,$B11,$C11),'16BAL2'!$A$7:$T$135,20,FALSE),0)</f>
        <v>4</v>
      </c>
      <c r="Z11" s="421">
        <f>_xlfn.IFNA(VLOOKUP(CONCATENATE($Z$4,$B11,$C11),'17DAR'!$A$7:$T$135,20,FALSE),0)</f>
        <v>6</v>
      </c>
      <c r="AA11" s="421">
        <f>_xlfn.IFNA(VLOOKUP(CONCATENATE($AA$4,$B11,$C11),'18WAL'!$A$7:$T$135,20,FALSE),0)</f>
        <v>0</v>
      </c>
      <c r="AB11" s="421">
        <f>_xlfn.IFNA(VLOOKUP(CONCATENATE($AB$4,$B11,$C11),'19LOG'!$A$7:$T$135,20,FALSE),0)</f>
        <v>7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0</v>
      </c>
      <c r="AE11" s="421">
        <f>_xlfn.IFNA(VLOOKUP(CONCATENATE($AE$4,$B11,$C11),'21SC'!$A$7:$T$230,20,FALSE),0)</f>
        <v>0</v>
      </c>
      <c r="AF11" s="421">
        <f>_xlfn.IFNA(VLOOKUP(CONCATENATE($AF$4,$B11,$C11),'22WAL3'!$A$7:$T$135,20,FALSE),0)</f>
        <v>0</v>
      </c>
      <c r="AG11" s="421">
        <f>_xlfn.IFNA(VLOOKUP(CONCATENATE($AG$4,$B11,$C11),'23OG3'!$A$7:$T$126,20,FALSE),0)</f>
        <v>0</v>
      </c>
      <c r="AH11" s="421">
        <f>_xlfn.IFNA(VLOOKUP(CONCATENATE($AH$4,$B11,$C11),'24WAL4'!$A$7:$T$135,20,FALSE),0)</f>
        <v>0</v>
      </c>
      <c r="AI11" s="421">
        <f>_xlfn.IFNA(VLOOKUP(CONCATENATE($AI$4,$B11,$C11),'25MR'!$A$7:$T$135,20,FALSE),0)</f>
        <v>0</v>
      </c>
      <c r="AJ11" s="452"/>
    </row>
    <row r="12" spans="1:81" s="305" customFormat="1" x14ac:dyDescent="0.2">
      <c r="A12" s="365"/>
      <c r="B12" s="238"/>
      <c r="C12" s="238"/>
      <c r="D12" s="238"/>
      <c r="E12" s="239"/>
      <c r="F12" s="240"/>
      <c r="G12" s="241"/>
      <c r="H12" s="242"/>
      <c r="I12" s="243"/>
      <c r="J12" s="244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47"/>
    </row>
    <row r="13" spans="1:81" x14ac:dyDescent="0.2">
      <c r="A13" s="365"/>
      <c r="B13" s="49" t="s">
        <v>53</v>
      </c>
      <c r="C13" s="49" t="s">
        <v>54</v>
      </c>
      <c r="D13" s="49" t="s">
        <v>313</v>
      </c>
      <c r="E13" s="50">
        <v>43893</v>
      </c>
      <c r="F13" s="51">
        <v>18</v>
      </c>
      <c r="G13" s="123">
        <f t="shared" si="0"/>
        <v>3</v>
      </c>
      <c r="H13" s="53">
        <f t="shared" si="1"/>
        <v>13</v>
      </c>
      <c r="I13" s="119">
        <f t="shared" si="2"/>
        <v>7</v>
      </c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5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6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2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47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</row>
    <row r="14" spans="1:81" x14ac:dyDescent="0.2">
      <c r="A14" s="365"/>
      <c r="B14" s="49" t="s">
        <v>90</v>
      </c>
      <c r="C14" s="49" t="s">
        <v>564</v>
      </c>
      <c r="D14" s="49" t="s">
        <v>468</v>
      </c>
      <c r="E14" s="50">
        <v>43817</v>
      </c>
      <c r="F14" s="51">
        <v>18</v>
      </c>
      <c r="G14" s="123">
        <f t="shared" si="0"/>
        <v>3</v>
      </c>
      <c r="H14" s="53">
        <f t="shared" si="1"/>
        <v>12</v>
      </c>
      <c r="I14" s="119">
        <f t="shared" si="2"/>
        <v>8</v>
      </c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6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4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2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47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</row>
    <row r="15" spans="1:81" x14ac:dyDescent="0.2">
      <c r="A15" s="365"/>
      <c r="B15" s="49" t="s">
        <v>71</v>
      </c>
      <c r="C15" s="49" t="s">
        <v>72</v>
      </c>
      <c r="D15" s="49" t="s">
        <v>220</v>
      </c>
      <c r="E15" s="50">
        <v>43879</v>
      </c>
      <c r="F15" s="51">
        <v>16</v>
      </c>
      <c r="G15" s="123">
        <f t="shared" si="0"/>
        <v>3</v>
      </c>
      <c r="H15" s="53">
        <f t="shared" si="1"/>
        <v>10</v>
      </c>
      <c r="I15" s="119">
        <f t="shared" si="2"/>
        <v>9</v>
      </c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4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4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2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47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</row>
    <row r="16" spans="1:81" x14ac:dyDescent="0.2">
      <c r="A16" s="365"/>
      <c r="B16" s="49" t="s">
        <v>55</v>
      </c>
      <c r="C16" s="49" t="s">
        <v>56</v>
      </c>
      <c r="D16" s="49" t="s">
        <v>623</v>
      </c>
      <c r="E16" s="50">
        <v>43859</v>
      </c>
      <c r="F16" s="51">
        <v>18</v>
      </c>
      <c r="G16" s="123">
        <f t="shared" si="0"/>
        <v>2</v>
      </c>
      <c r="H16" s="53">
        <f t="shared" si="1"/>
        <v>8</v>
      </c>
      <c r="I16" s="119">
        <f t="shared" si="2"/>
        <v>10</v>
      </c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6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2</v>
      </c>
      <c r="AE16" s="158">
        <f>_xlfn.IFNA(VLOOKUP(CONCATENATE($AE$4,$B16,$C16),'21SC'!$A$7:$T$230,20,FALSE),0)</f>
        <v>0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47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</row>
    <row r="17" spans="1:81" s="229" customFormat="1" x14ac:dyDescent="0.2">
      <c r="A17" s="365"/>
      <c r="B17" s="238"/>
      <c r="C17" s="238"/>
      <c r="D17" s="238"/>
      <c r="E17" s="239"/>
      <c r="F17" s="240"/>
      <c r="G17" s="241"/>
      <c r="H17" s="242"/>
      <c r="I17" s="243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47"/>
    </row>
    <row r="18" spans="1:81" x14ac:dyDescent="0.2">
      <c r="A18" s="365"/>
      <c r="B18" s="49" t="s">
        <v>595</v>
      </c>
      <c r="C18" s="49" t="s">
        <v>596</v>
      </c>
      <c r="D18" s="49" t="s">
        <v>310</v>
      </c>
      <c r="E18" s="50">
        <v>44110</v>
      </c>
      <c r="F18" s="51">
        <v>22</v>
      </c>
      <c r="G18" s="123">
        <f t="shared" ref="G18:G34" si="3">COUNTIF(J18:AI18,"&gt;0")</f>
        <v>1</v>
      </c>
      <c r="H18" s="53">
        <f t="shared" ref="H18:H34" si="4">SUM(J18:AI18)</f>
        <v>5</v>
      </c>
      <c r="I18" s="119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5</v>
      </c>
      <c r="AI18" s="158">
        <f>_xlfn.IFNA(VLOOKUP(CONCATENATE($AI$4,$B18,$C18),'25MR'!$A$7:$T$135,20,FALSE),0)</f>
        <v>0</v>
      </c>
      <c r="AJ18" s="47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</row>
    <row r="19" spans="1:81" x14ac:dyDescent="0.2">
      <c r="A19" s="365"/>
      <c r="B19" s="49" t="s">
        <v>85</v>
      </c>
      <c r="C19" s="49" t="s">
        <v>86</v>
      </c>
      <c r="D19" s="49" t="s">
        <v>488</v>
      </c>
      <c r="E19" s="50">
        <v>43889</v>
      </c>
      <c r="F19" s="51">
        <v>20</v>
      </c>
      <c r="G19" s="123">
        <f t="shared" si="3"/>
        <v>1</v>
      </c>
      <c r="H19" s="53">
        <f t="shared" si="4"/>
        <v>3</v>
      </c>
      <c r="I19" s="119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3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47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</row>
    <row r="20" spans="1:81" x14ac:dyDescent="0.2">
      <c r="A20" s="365"/>
      <c r="B20" s="49" t="s">
        <v>602</v>
      </c>
      <c r="C20" s="49" t="s">
        <v>57</v>
      </c>
      <c r="D20" s="49" t="s">
        <v>307</v>
      </c>
      <c r="E20" s="50">
        <v>43854</v>
      </c>
      <c r="F20" s="51">
        <v>19</v>
      </c>
      <c r="G20" s="123">
        <f t="shared" si="3"/>
        <v>0</v>
      </c>
      <c r="H20" s="53">
        <f t="shared" si="4"/>
        <v>0</v>
      </c>
      <c r="I20" s="119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47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</row>
    <row r="21" spans="1:81" x14ac:dyDescent="0.2">
      <c r="A21" s="365"/>
      <c r="B21" s="49" t="s">
        <v>845</v>
      </c>
      <c r="C21" s="49" t="s">
        <v>58</v>
      </c>
      <c r="D21" s="49" t="s">
        <v>307</v>
      </c>
      <c r="E21" s="50">
        <v>43817</v>
      </c>
      <c r="F21" s="51">
        <v>17</v>
      </c>
      <c r="G21" s="123">
        <f t="shared" si="3"/>
        <v>0</v>
      </c>
      <c r="H21" s="53">
        <f t="shared" si="4"/>
        <v>0</v>
      </c>
      <c r="I21" s="119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47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</row>
    <row r="22" spans="1:81" x14ac:dyDescent="0.2">
      <c r="A22" s="365"/>
      <c r="B22" s="49" t="s">
        <v>87</v>
      </c>
      <c r="C22" s="49" t="s">
        <v>88</v>
      </c>
      <c r="D22" s="49" t="s">
        <v>44</v>
      </c>
      <c r="E22" s="50">
        <v>43844</v>
      </c>
      <c r="F22" s="51">
        <v>17</v>
      </c>
      <c r="G22" s="123">
        <f t="shared" si="3"/>
        <v>0</v>
      </c>
      <c r="H22" s="53">
        <f t="shared" si="4"/>
        <v>0</v>
      </c>
      <c r="I22" s="119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47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1:81" x14ac:dyDescent="0.2">
      <c r="A23" s="365"/>
      <c r="B23" s="49" t="s">
        <v>89</v>
      </c>
      <c r="C23" s="49" t="s">
        <v>938</v>
      </c>
      <c r="D23" s="49" t="s">
        <v>488</v>
      </c>
      <c r="E23" s="50">
        <v>43864</v>
      </c>
      <c r="F23" s="51">
        <v>20</v>
      </c>
      <c r="G23" s="123">
        <f t="shared" si="3"/>
        <v>0</v>
      </c>
      <c r="H23" s="53">
        <f t="shared" si="4"/>
        <v>0</v>
      </c>
      <c r="I23" s="119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47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</row>
    <row r="24" spans="1:81" s="66" customFormat="1" x14ac:dyDescent="0.2">
      <c r="A24" s="365"/>
      <c r="B24" s="49" t="s">
        <v>91</v>
      </c>
      <c r="C24" s="49" t="s">
        <v>940</v>
      </c>
      <c r="D24" s="49" t="s">
        <v>482</v>
      </c>
      <c r="E24" s="50">
        <v>43830</v>
      </c>
      <c r="F24" s="51">
        <v>18</v>
      </c>
      <c r="G24" s="123">
        <f t="shared" si="3"/>
        <v>0</v>
      </c>
      <c r="H24" s="53">
        <f t="shared" si="4"/>
        <v>0</v>
      </c>
      <c r="I24" s="119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47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</row>
    <row r="25" spans="1:81" s="66" customFormat="1" x14ac:dyDescent="0.2">
      <c r="A25" s="365"/>
      <c r="B25" s="49" t="s">
        <v>93</v>
      </c>
      <c r="C25" s="49" t="s">
        <v>94</v>
      </c>
      <c r="D25" s="49" t="s">
        <v>220</v>
      </c>
      <c r="E25" s="50">
        <v>43833</v>
      </c>
      <c r="F25" s="51">
        <v>19</v>
      </c>
      <c r="G25" s="123">
        <f t="shared" si="3"/>
        <v>0</v>
      </c>
      <c r="H25" s="53">
        <f t="shared" si="4"/>
        <v>0</v>
      </c>
      <c r="I25" s="119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0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0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0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15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47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</row>
    <row r="26" spans="1:81" s="66" customFormat="1" x14ac:dyDescent="0.2">
      <c r="A26" s="365"/>
      <c r="B26" s="49" t="s">
        <v>95</v>
      </c>
      <c r="C26" s="49" t="s">
        <v>96</v>
      </c>
      <c r="D26" s="49" t="s">
        <v>488</v>
      </c>
      <c r="E26" s="50">
        <v>43880</v>
      </c>
      <c r="F26" s="51">
        <v>23</v>
      </c>
      <c r="G26" s="123">
        <f t="shared" si="3"/>
        <v>0</v>
      </c>
      <c r="H26" s="53">
        <f t="shared" si="4"/>
        <v>0</v>
      </c>
      <c r="I26" s="119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0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0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0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47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</row>
    <row r="27" spans="1:81" s="66" customFormat="1" x14ac:dyDescent="0.2">
      <c r="A27" s="365"/>
      <c r="B27" s="49" t="s">
        <v>97</v>
      </c>
      <c r="C27" s="49" t="s">
        <v>98</v>
      </c>
      <c r="D27" s="49" t="s">
        <v>592</v>
      </c>
      <c r="E27" s="50">
        <v>43892</v>
      </c>
      <c r="F27" s="51">
        <v>14</v>
      </c>
      <c r="G27" s="123">
        <f t="shared" si="3"/>
        <v>0</v>
      </c>
      <c r="H27" s="53">
        <f t="shared" si="4"/>
        <v>0</v>
      </c>
      <c r="I27" s="119"/>
      <c r="J27" s="159">
        <f>_xlfn.IFNA(VLOOKUP(CONCATENATE($J$4,$B27,$C27),'1Bus'!$A$7:$T$133,20,FALSE),0)</f>
        <v>0</v>
      </c>
      <c r="K27" s="158">
        <f>_xlfn.IFNA(VLOOKUP(CONCATENATE($K$4,$B27,$C27),'2ESP'!$A$7:$T$133,20,FALSE),0)</f>
        <v>0</v>
      </c>
      <c r="L27" s="158">
        <f>_xlfn.IFNA(VLOOKUP(CONCATENATE($L$4,$B27,$C27),'3RP'!$A$7:$T$135,20,FALSE),0)</f>
        <v>0</v>
      </c>
      <c r="M27" s="158">
        <f>_xlfn.IFNA(VLOOKUP(CONCATENATE($M$4,$B27,$C27),'4Mur'!$A$7:$T$135,20,FALSE),0)</f>
        <v>0</v>
      </c>
      <c r="N27" s="158">
        <f>_xlfn.IFNA(VLOOKUP(CONCATENATE($N$4,$B27,$C27),'5BAL'!$A$7:$T$135,20,FALSE),0)</f>
        <v>0</v>
      </c>
      <c r="O27" s="158">
        <f>_xlfn.IFNA(VLOOKUP(CONCATENATE($O$4,$B27,$C27),'6WP'!$A$7:$T$135,20,FALSE),0)</f>
        <v>0</v>
      </c>
      <c r="P27" s="158">
        <f>_xlfn.IFNA(VLOOKUP(CONCATENATE($P$4,$B27,$C27),'7SER'!$A$7:$T$135,20,FALSE),0)</f>
        <v>0</v>
      </c>
      <c r="Q27" s="158">
        <f>_xlfn.IFNA(VLOOKUP(CONCATENATE($Q$4,$B27,$C27),'8MR'!$A$7:$T$135,20,FALSE),0)</f>
        <v>0</v>
      </c>
      <c r="R27" s="158">
        <f>_xlfn.IFNA(VLOOKUP(CONCATENATE($R$4,$B27,$C27),'9ESP2'!$A$7:$T$135,20,FALSE),0)</f>
        <v>0</v>
      </c>
      <c r="S27" s="158">
        <f>_xlfn.IFNA(VLOOKUP(CONCATENATE($S$4,$B27,$C27),'10Bus2'!$A$7:$T$135,20,FALSE),0)</f>
        <v>0</v>
      </c>
      <c r="T27" s="158">
        <f>_xlfn.IFNA(VLOOKUP(CONCATENATE($T$4,$B27,$C27),'11OG'!$A$7:$T$135,20,FALSE),0)</f>
        <v>0</v>
      </c>
      <c r="U27" s="158">
        <f>_xlfn.IFNA(VLOOKUP(CONCATENATE($U$4,$B27,$C27),'12VIRT'!$A$7:$T$135,20,FALSE),0)</f>
        <v>0</v>
      </c>
      <c r="V27" s="158">
        <f>_xlfn.IFNA(VLOOKUP(CONCATENATE($V$4,$B27,$C27),'13BUN'!$A$7:$T$133,20,FALSE),0)</f>
        <v>0</v>
      </c>
      <c r="W27" s="158">
        <f>_xlfn.IFNA(VLOOKUP(CONCATENATE($W$4,$B27,$C27),'14SER'!$A$7:$T$135,20,FALSE),0)</f>
        <v>0</v>
      </c>
      <c r="X27" s="158">
        <f>_xlfn.IFNA(VLOOKUP(CONCATENATE($X$4,$B27,$C27),'15OG2'!$A$7:$T$132,20,FALSE),0)</f>
        <v>0</v>
      </c>
      <c r="Y27" s="158">
        <f>_xlfn.IFNA(VLOOKUP(CONCATENATE($Y$4,$B27,$C27),'16BAL2'!$A$7:$T$135,20,FALSE),0)</f>
        <v>0</v>
      </c>
      <c r="Z27" s="158">
        <f>_xlfn.IFNA(VLOOKUP(CONCATENATE($Z$4,$B27,$C27),'17DAR'!$A$7:$T$135,20,FALSE),0)</f>
        <v>0</v>
      </c>
      <c r="AA27" s="158">
        <f>_xlfn.IFNA(VLOOKUP(CONCATENATE($AA$4,$B27,$C27),'18WAL'!$A$7:$T$135,20,FALSE),0)</f>
        <v>0</v>
      </c>
      <c r="AB27" s="158">
        <f>_xlfn.IFNA(VLOOKUP(CONCATENATE($AB$4,$B27,$C27),'19LOG'!$A$7:$T$135,20,FALSE),0)</f>
        <v>0</v>
      </c>
      <c r="AC27" s="158">
        <f>_xlfn.IFNA(VLOOKUP(CONCATENATE($AC$4,$B27,$C27),'20BUN'!$A$7:$T$133,20,FALSE),0)</f>
        <v>0</v>
      </c>
      <c r="AD27" s="158">
        <f>_xlfn.IFNA(VLOOKUP(CONCATENATE($AD$4,$B27,$C27),'21SC'!$A$7:$T$230,20,FALSE),0)</f>
        <v>0</v>
      </c>
      <c r="AE27" s="158">
        <f>_xlfn.IFNA(VLOOKUP(CONCATENATE($AE$4,$B27,$C27),'21SC'!$A$7:$T$230,20,FALSE),0)</f>
        <v>0</v>
      </c>
      <c r="AF27" s="158">
        <f>_xlfn.IFNA(VLOOKUP(CONCATENATE($AF$4,$B27,$C27),'22WAL3'!$A$7:$T$135,20,FALSE),0)</f>
        <v>0</v>
      </c>
      <c r="AG27" s="158">
        <f>_xlfn.IFNA(VLOOKUP(CONCATENATE($AG$4,$B27,$C27),'23OG3'!$A$7:$T$126,20,FALSE),0)</f>
        <v>0</v>
      </c>
      <c r="AH27" s="158">
        <f>_xlfn.IFNA(VLOOKUP(CONCATENATE($AH$4,$B27,$C27),'24WAL4'!$A$7:$T$135,20,FALSE),0)</f>
        <v>0</v>
      </c>
      <c r="AI27" s="158">
        <f>_xlfn.IFNA(VLOOKUP(CONCATENATE($AI$4,$B27,$C27),'25MR'!$A$7:$T$135,20,FALSE),0)</f>
        <v>0</v>
      </c>
      <c r="AJ27" s="47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</row>
    <row r="28" spans="1:81" s="66" customFormat="1" x14ac:dyDescent="0.2">
      <c r="A28" s="365"/>
      <c r="B28" s="49" t="s">
        <v>99</v>
      </c>
      <c r="C28" s="49" t="s">
        <v>939</v>
      </c>
      <c r="D28" s="49" t="s">
        <v>169</v>
      </c>
      <c r="E28" s="50">
        <v>43859</v>
      </c>
      <c r="F28" s="51">
        <v>22</v>
      </c>
      <c r="G28" s="123">
        <f t="shared" si="3"/>
        <v>0</v>
      </c>
      <c r="H28" s="53">
        <f t="shared" si="4"/>
        <v>0</v>
      </c>
      <c r="I28" s="119"/>
      <c r="J28" s="159">
        <f>_xlfn.IFNA(VLOOKUP(CONCATENATE($J$4,$B28,$C28),'1Bus'!$A$7:$T$133,20,FALSE),0)</f>
        <v>0</v>
      </c>
      <c r="K28" s="158">
        <f>_xlfn.IFNA(VLOOKUP(CONCATENATE($K$4,$B28,$C28),'2ESP'!$A$7:$T$133,20,FALSE),0)</f>
        <v>0</v>
      </c>
      <c r="L28" s="158">
        <f>_xlfn.IFNA(VLOOKUP(CONCATENATE($L$4,$B28,$C28),'3RP'!$A$7:$T$135,20,FALSE),0)</f>
        <v>0</v>
      </c>
      <c r="M28" s="158">
        <f>_xlfn.IFNA(VLOOKUP(CONCATENATE($M$4,$B28,$C28),'4Mur'!$A$7:$T$135,20,FALSE),0)</f>
        <v>0</v>
      </c>
      <c r="N28" s="158">
        <f>_xlfn.IFNA(VLOOKUP(CONCATENATE($N$4,$B28,$C28),'5BAL'!$A$7:$T$135,20,FALSE),0)</f>
        <v>0</v>
      </c>
      <c r="O28" s="158">
        <f>_xlfn.IFNA(VLOOKUP(CONCATENATE($O$4,$B28,$C28),'6WP'!$A$7:$T$135,20,FALSE),0)</f>
        <v>0</v>
      </c>
      <c r="P28" s="158">
        <f>_xlfn.IFNA(VLOOKUP(CONCATENATE($P$4,$B28,$C28),'7SER'!$A$7:$T$135,20,FALSE),0)</f>
        <v>0</v>
      </c>
      <c r="Q28" s="158">
        <f>_xlfn.IFNA(VLOOKUP(CONCATENATE($Q$4,$B28,$C28),'8MR'!$A$7:$T$135,20,FALSE),0)</f>
        <v>0</v>
      </c>
      <c r="R28" s="158">
        <f>_xlfn.IFNA(VLOOKUP(CONCATENATE($R$4,$B28,$C28),'9ESP2'!$A$7:$T$135,20,FALSE),0)</f>
        <v>0</v>
      </c>
      <c r="S28" s="158">
        <f>_xlfn.IFNA(VLOOKUP(CONCATENATE($S$4,$B28,$C28),'10Bus2'!$A$7:$T$135,20,FALSE),0)</f>
        <v>0</v>
      </c>
      <c r="T28" s="158">
        <f>_xlfn.IFNA(VLOOKUP(CONCATENATE($T$4,$B28,$C28),'11OG'!$A$7:$T$135,20,FALSE),0)</f>
        <v>0</v>
      </c>
      <c r="U28" s="158">
        <f>_xlfn.IFNA(VLOOKUP(CONCATENATE($U$4,$B28,$C28),'12VIRT'!$A$7:$T$135,20,FALSE),0)</f>
        <v>0</v>
      </c>
      <c r="V28" s="158">
        <f>_xlfn.IFNA(VLOOKUP(CONCATENATE($V$4,$B28,$C28),'13BUN'!$A$7:$T$133,20,FALSE),0)</f>
        <v>0</v>
      </c>
      <c r="W28" s="158">
        <f>_xlfn.IFNA(VLOOKUP(CONCATENATE($W$4,$B28,$C28),'14SER'!$A$7:$T$135,20,FALSE),0)</f>
        <v>0</v>
      </c>
      <c r="X28" s="158">
        <f>_xlfn.IFNA(VLOOKUP(CONCATENATE($X$4,$B28,$C28),'15OG2'!$A$7:$T$132,20,FALSE),0)</f>
        <v>0</v>
      </c>
      <c r="Y28" s="158">
        <f>_xlfn.IFNA(VLOOKUP(CONCATENATE($Y$4,$B28,$C28),'16BAL2'!$A$7:$T$135,20,FALSE),0)</f>
        <v>0</v>
      </c>
      <c r="Z28" s="158">
        <f>_xlfn.IFNA(VLOOKUP(CONCATENATE($Z$4,$B28,$C28),'17DAR'!$A$7:$T$135,20,FALSE),0)</f>
        <v>0</v>
      </c>
      <c r="AA28" s="158">
        <f>_xlfn.IFNA(VLOOKUP(CONCATENATE($AA$4,$B28,$C28),'18WAL'!$A$7:$T$135,20,FALSE),0)</f>
        <v>0</v>
      </c>
      <c r="AB28" s="158">
        <f>_xlfn.IFNA(VLOOKUP(CONCATENATE($AB$4,$B28,$C28),'19LOG'!$A$7:$T$135,20,FALSE),0)</f>
        <v>0</v>
      </c>
      <c r="AC28" s="158">
        <f>_xlfn.IFNA(VLOOKUP(CONCATENATE($AC$4,$B28,$C28),'20BUN'!$A$7:$T$133,20,FALSE),0)</f>
        <v>0</v>
      </c>
      <c r="AD28" s="158">
        <f>_xlfn.IFNA(VLOOKUP(CONCATENATE($AD$4,$B28,$C28),'21SC'!$A$7:$T$230,20,FALSE),0)</f>
        <v>0</v>
      </c>
      <c r="AE28" s="158">
        <f>_xlfn.IFNA(VLOOKUP(CONCATENATE($AE$4,$B28,$C28),'21SC'!$A$7:$T$230,20,FALSE),0)</f>
        <v>0</v>
      </c>
      <c r="AF28" s="158">
        <f>_xlfn.IFNA(VLOOKUP(CONCATENATE($AF$4,$B28,$C28),'22WAL3'!$A$7:$T$135,20,FALSE),0)</f>
        <v>0</v>
      </c>
      <c r="AG28" s="158">
        <f>_xlfn.IFNA(VLOOKUP(CONCATENATE($AG$4,$B28,$C28),'23OG3'!$A$7:$T$126,20,FALSE),0)</f>
        <v>0</v>
      </c>
      <c r="AH28" s="158">
        <f>_xlfn.IFNA(VLOOKUP(CONCATENATE($AH$4,$B28,$C28),'24WAL4'!$A$7:$T$135,20,FALSE),0)</f>
        <v>0</v>
      </c>
      <c r="AI28" s="158">
        <f>_xlfn.IFNA(VLOOKUP(CONCATENATE($AI$4,$B28,$C28),'25MR'!$A$7:$T$135,20,FALSE),0)</f>
        <v>0</v>
      </c>
      <c r="AJ28" s="47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</row>
    <row r="29" spans="1:81" s="66" customFormat="1" x14ac:dyDescent="0.2">
      <c r="A29" s="365"/>
      <c r="B29" s="49" t="s">
        <v>100</v>
      </c>
      <c r="C29" s="49" t="s">
        <v>842</v>
      </c>
      <c r="D29" s="49" t="s">
        <v>482</v>
      </c>
      <c r="E29" s="50">
        <v>43858</v>
      </c>
      <c r="F29" s="51">
        <v>20</v>
      </c>
      <c r="G29" s="123">
        <f t="shared" si="3"/>
        <v>0</v>
      </c>
      <c r="H29" s="53">
        <f t="shared" si="4"/>
        <v>0</v>
      </c>
      <c r="I29" s="119"/>
      <c r="J29" s="159">
        <f>_xlfn.IFNA(VLOOKUP(CONCATENATE($J$4,$B29,$C29),'1Bus'!$A$7:$T$133,20,FALSE),0)</f>
        <v>0</v>
      </c>
      <c r="K29" s="158">
        <f>_xlfn.IFNA(VLOOKUP(CONCATENATE($K$4,$B29,$C29),'2ESP'!$A$7:$T$133,20,FALSE),0)</f>
        <v>0</v>
      </c>
      <c r="L29" s="158">
        <f>_xlfn.IFNA(VLOOKUP(CONCATENATE($L$4,$B29,$C29),'3RP'!$A$7:$T$135,20,FALSE),0)</f>
        <v>0</v>
      </c>
      <c r="M29" s="158">
        <f>_xlfn.IFNA(VLOOKUP(CONCATENATE($M$4,$B29,$C29),'4Mur'!$A$7:$T$135,20,FALSE),0)</f>
        <v>0</v>
      </c>
      <c r="N29" s="158">
        <f>_xlfn.IFNA(VLOOKUP(CONCATENATE($N$4,$B29,$C29),'5BAL'!$A$7:$T$135,20,FALSE),0)</f>
        <v>0</v>
      </c>
      <c r="O29" s="158">
        <f>_xlfn.IFNA(VLOOKUP(CONCATENATE($O$4,$B29,$C29),'6WP'!$A$7:$T$135,20,FALSE),0)</f>
        <v>0</v>
      </c>
      <c r="P29" s="158">
        <f>_xlfn.IFNA(VLOOKUP(CONCATENATE($P$4,$B29,$C29),'7SER'!$A$7:$T$135,20,FALSE),0)</f>
        <v>0</v>
      </c>
      <c r="Q29" s="158">
        <f>_xlfn.IFNA(VLOOKUP(CONCATENATE($Q$4,$B29,$C29),'8MR'!$A$7:$T$135,20,FALSE),0)</f>
        <v>0</v>
      </c>
      <c r="R29" s="158">
        <f>_xlfn.IFNA(VLOOKUP(CONCATENATE($R$4,$B29,$C29),'9ESP2'!$A$7:$T$135,20,FALSE),0)</f>
        <v>0</v>
      </c>
      <c r="S29" s="158">
        <f>_xlfn.IFNA(VLOOKUP(CONCATENATE($S$4,$B29,$C29),'10Bus2'!$A$7:$T$135,20,FALSE),0)</f>
        <v>0</v>
      </c>
      <c r="T29" s="158">
        <f>_xlfn.IFNA(VLOOKUP(CONCATENATE($T$4,$B29,$C29),'11OG'!$A$7:$T$135,20,FALSE),0)</f>
        <v>0</v>
      </c>
      <c r="U29" s="158">
        <f>_xlfn.IFNA(VLOOKUP(CONCATENATE($U$4,$B29,$C29),'12VIRT'!$A$7:$T$135,20,FALSE),0)</f>
        <v>0</v>
      </c>
      <c r="V29" s="158">
        <f>_xlfn.IFNA(VLOOKUP(CONCATENATE($V$4,$B29,$C29),'13BUN'!$A$7:$T$133,20,FALSE),0)</f>
        <v>0</v>
      </c>
      <c r="W29" s="158">
        <f>_xlfn.IFNA(VLOOKUP(CONCATENATE($W$4,$B29,$C29),'14SER'!$A$7:$T$135,20,FALSE),0)</f>
        <v>0</v>
      </c>
      <c r="X29" s="158">
        <f>_xlfn.IFNA(VLOOKUP(CONCATENATE($X$4,$B29,$C29),'15OG2'!$A$7:$T$132,20,FALSE),0)</f>
        <v>0</v>
      </c>
      <c r="Y29" s="158">
        <f>_xlfn.IFNA(VLOOKUP(CONCATENATE($Y$4,$B29,$C29),'16BAL2'!$A$7:$T$135,20,FALSE),0)</f>
        <v>0</v>
      </c>
      <c r="Z29" s="158">
        <f>_xlfn.IFNA(VLOOKUP(CONCATENATE($Z$4,$B29,$C29),'17DAR'!$A$7:$T$135,20,FALSE),0)</f>
        <v>0</v>
      </c>
      <c r="AA29" s="158">
        <f>_xlfn.IFNA(VLOOKUP(CONCATENATE($AA$4,$B29,$C29),'18WAL'!$A$7:$T$135,20,FALSE),0)</f>
        <v>0</v>
      </c>
      <c r="AB29" s="158">
        <f>_xlfn.IFNA(VLOOKUP(CONCATENATE($AB$4,$B29,$C29),'19LOG'!$A$7:$T$135,20,FALSE),0)</f>
        <v>0</v>
      </c>
      <c r="AC29" s="158">
        <f>_xlfn.IFNA(VLOOKUP(CONCATENATE($AC$4,$B29,$C29),'20BUN'!$A$7:$T$133,20,FALSE),0)</f>
        <v>0</v>
      </c>
      <c r="AD29" s="158">
        <f>_xlfn.IFNA(VLOOKUP(CONCATENATE($AD$4,$B29,$C29),'21SC'!$A$7:$T$230,20,FALSE),0)</f>
        <v>0</v>
      </c>
      <c r="AE29" s="158">
        <f>_xlfn.IFNA(VLOOKUP(CONCATENATE($AE$4,$B29,$C29),'21SC'!$A$7:$T$230,20,FALSE),0)</f>
        <v>0</v>
      </c>
      <c r="AF29" s="158">
        <f>_xlfn.IFNA(VLOOKUP(CONCATENATE($AF$4,$B29,$C29),'22WAL3'!$A$7:$T$135,20,FALSE),0)</f>
        <v>0</v>
      </c>
      <c r="AG29" s="158">
        <f>_xlfn.IFNA(VLOOKUP(CONCATENATE($AG$4,$B29,$C29),'23OG3'!$A$7:$T$126,20,FALSE),0)</f>
        <v>0</v>
      </c>
      <c r="AH29" s="158">
        <f>_xlfn.IFNA(VLOOKUP(CONCATENATE($AH$4,$B29,$C29),'24WAL4'!$A$7:$T$135,20,FALSE),0)</f>
        <v>0</v>
      </c>
      <c r="AI29" s="158">
        <f>_xlfn.IFNA(VLOOKUP(CONCATENATE($AI$4,$B29,$C29),'25MR'!$A$7:$T$135,20,FALSE),0)</f>
        <v>0</v>
      </c>
      <c r="AJ29" s="47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</row>
    <row r="30" spans="1:81" s="66" customFormat="1" x14ac:dyDescent="0.2">
      <c r="A30" s="365"/>
      <c r="B30" s="49" t="s">
        <v>101</v>
      </c>
      <c r="C30" s="49" t="s">
        <v>102</v>
      </c>
      <c r="D30" s="49" t="s">
        <v>169</v>
      </c>
      <c r="E30" s="50">
        <v>43851</v>
      </c>
      <c r="F30" s="51">
        <v>22</v>
      </c>
      <c r="G30" s="123">
        <f t="shared" si="3"/>
        <v>0</v>
      </c>
      <c r="H30" s="53">
        <f t="shared" si="4"/>
        <v>0</v>
      </c>
      <c r="I30" s="119"/>
      <c r="J30" s="159">
        <f>_xlfn.IFNA(VLOOKUP(CONCATENATE($J$4,$B30,$C30),'1Bus'!$A$7:$T$133,20,FALSE),0)</f>
        <v>0</v>
      </c>
      <c r="K30" s="158">
        <f>_xlfn.IFNA(VLOOKUP(CONCATENATE($K$4,$B30,$C30),'2ESP'!$A$7:$T$133,20,FALSE),0)</f>
        <v>0</v>
      </c>
      <c r="L30" s="158">
        <f>_xlfn.IFNA(VLOOKUP(CONCATENATE($L$4,$B30,$C30),'3RP'!$A$7:$T$135,20,FALSE),0)</f>
        <v>0</v>
      </c>
      <c r="M30" s="158">
        <f>_xlfn.IFNA(VLOOKUP(CONCATENATE($M$4,$B30,$C30),'4Mur'!$A$7:$T$135,20,FALSE),0)</f>
        <v>0</v>
      </c>
      <c r="N30" s="158">
        <f>_xlfn.IFNA(VLOOKUP(CONCATENATE($N$4,$B30,$C30),'5BAL'!$A$7:$T$135,20,FALSE),0)</f>
        <v>0</v>
      </c>
      <c r="O30" s="158">
        <f>_xlfn.IFNA(VLOOKUP(CONCATENATE($O$4,$B30,$C30),'6WP'!$A$7:$T$135,20,FALSE),0)</f>
        <v>0</v>
      </c>
      <c r="P30" s="158">
        <f>_xlfn.IFNA(VLOOKUP(CONCATENATE($P$4,$B30,$C30),'7SER'!$A$7:$T$135,20,FALSE),0)</f>
        <v>0</v>
      </c>
      <c r="Q30" s="158">
        <f>_xlfn.IFNA(VLOOKUP(CONCATENATE($Q$4,$B30,$C30),'8MR'!$A$7:$T$135,20,FALSE),0)</f>
        <v>0</v>
      </c>
      <c r="R30" s="158">
        <f>_xlfn.IFNA(VLOOKUP(CONCATENATE($R$4,$B30,$C30),'9ESP2'!$A$7:$T$135,20,FALSE),0)</f>
        <v>0</v>
      </c>
      <c r="S30" s="158">
        <f>_xlfn.IFNA(VLOOKUP(CONCATENATE($S$4,$B30,$C30),'10Bus2'!$A$7:$T$135,20,FALSE),0)</f>
        <v>0</v>
      </c>
      <c r="T30" s="158">
        <f>_xlfn.IFNA(VLOOKUP(CONCATENATE($T$4,$B30,$C30),'11OG'!$A$7:$T$135,20,FALSE),0)</f>
        <v>0</v>
      </c>
      <c r="U30" s="158">
        <f>_xlfn.IFNA(VLOOKUP(CONCATENATE($U$4,$B30,$C30),'12VIRT'!$A$7:$T$135,20,FALSE),0)</f>
        <v>0</v>
      </c>
      <c r="V30" s="158">
        <f>_xlfn.IFNA(VLOOKUP(CONCATENATE($V$4,$B30,$C30),'13BUN'!$A$7:$T$133,20,FALSE),0)</f>
        <v>0</v>
      </c>
      <c r="W30" s="158">
        <f>_xlfn.IFNA(VLOOKUP(CONCATENATE($W$4,$B30,$C30),'14SER'!$A$7:$T$135,20,FALSE),0)</f>
        <v>0</v>
      </c>
      <c r="X30" s="158">
        <f>_xlfn.IFNA(VLOOKUP(CONCATENATE($X$4,$B30,$C30),'15OG2'!$A$7:$T$132,20,FALSE),0)</f>
        <v>0</v>
      </c>
      <c r="Y30" s="158">
        <f>_xlfn.IFNA(VLOOKUP(CONCATENATE($Y$4,$B30,$C30),'16BAL2'!$A$7:$T$135,20,FALSE),0)</f>
        <v>0</v>
      </c>
      <c r="Z30" s="158">
        <f>_xlfn.IFNA(VLOOKUP(CONCATENATE($Z$4,$B30,$C30),'17DAR'!$A$7:$T$135,20,FALSE),0)</f>
        <v>0</v>
      </c>
      <c r="AA30" s="158">
        <f>_xlfn.IFNA(VLOOKUP(CONCATENATE($AA$4,$B30,$C30),'18WAL'!$A$7:$T$135,20,FALSE),0)</f>
        <v>0</v>
      </c>
      <c r="AB30" s="158">
        <f>_xlfn.IFNA(VLOOKUP(CONCATENATE($AB$4,$B30,$C30),'19LOG'!$A$7:$T$135,20,FALSE),0)</f>
        <v>0</v>
      </c>
      <c r="AC30" s="158">
        <f>_xlfn.IFNA(VLOOKUP(CONCATENATE($AC$4,$B30,$C30),'20BUN'!$A$7:$T$133,20,FALSE),0)</f>
        <v>0</v>
      </c>
      <c r="AD30" s="158">
        <f>_xlfn.IFNA(VLOOKUP(CONCATENATE($AD$4,$B30,$C30),'21SC'!$A$7:$T$230,20,FALSE),0)</f>
        <v>0</v>
      </c>
      <c r="AE30" s="158">
        <f>_xlfn.IFNA(VLOOKUP(CONCATENATE($AE$4,$B30,$C30),'21SC'!$A$7:$T$230,20,FALSE),0)</f>
        <v>0</v>
      </c>
      <c r="AF30" s="158">
        <f>_xlfn.IFNA(VLOOKUP(CONCATENATE($AF$4,$B30,$C30),'22WAL3'!$A$7:$T$135,20,FALSE),0)</f>
        <v>0</v>
      </c>
      <c r="AG30" s="158">
        <f>_xlfn.IFNA(VLOOKUP(CONCATENATE($AG$4,$B30,$C30),'23OG3'!$A$7:$T$126,20,FALSE),0)</f>
        <v>0</v>
      </c>
      <c r="AH30" s="158">
        <f>_xlfn.IFNA(VLOOKUP(CONCATENATE($AH$4,$B30,$C30),'24WAL4'!$A$7:$T$135,20,FALSE),0)</f>
        <v>0</v>
      </c>
      <c r="AI30" s="158">
        <f>_xlfn.IFNA(VLOOKUP(CONCATENATE($AI$4,$B30,$C30),'25MR'!$A$7:$T$135,20,FALSE),0)</f>
        <v>0</v>
      </c>
      <c r="AJ30" s="47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</row>
    <row r="31" spans="1:81" s="66" customFormat="1" x14ac:dyDescent="0.2">
      <c r="A31" s="365"/>
      <c r="B31" s="49" t="s">
        <v>103</v>
      </c>
      <c r="C31" s="49" t="s">
        <v>104</v>
      </c>
      <c r="D31" s="49" t="s">
        <v>196</v>
      </c>
      <c r="E31" s="50">
        <v>43845</v>
      </c>
      <c r="F31" s="51">
        <v>18</v>
      </c>
      <c r="G31" s="123">
        <f t="shared" si="3"/>
        <v>0</v>
      </c>
      <c r="H31" s="53">
        <f t="shared" si="4"/>
        <v>0</v>
      </c>
      <c r="I31" s="119"/>
      <c r="J31" s="159">
        <f>_xlfn.IFNA(VLOOKUP(CONCATENATE($J$4,$B31,$C31),'1Bus'!$A$7:$T$133,20,FALSE),0)</f>
        <v>0</v>
      </c>
      <c r="K31" s="158">
        <f>_xlfn.IFNA(VLOOKUP(CONCATENATE($K$4,$B31,$C31),'2ESP'!$A$7:$T$133,20,FALSE),0)</f>
        <v>0</v>
      </c>
      <c r="L31" s="158">
        <f>_xlfn.IFNA(VLOOKUP(CONCATENATE($L$4,$B31,$C31),'3RP'!$A$7:$T$135,20,FALSE),0)</f>
        <v>0</v>
      </c>
      <c r="M31" s="158">
        <f>_xlfn.IFNA(VLOOKUP(CONCATENATE($M$4,$B31,$C31),'4Mur'!$A$7:$T$135,20,FALSE),0)</f>
        <v>0</v>
      </c>
      <c r="N31" s="158">
        <f>_xlfn.IFNA(VLOOKUP(CONCATENATE($N$4,$B31,$C31),'5BAL'!$A$7:$T$135,20,FALSE),0)</f>
        <v>0</v>
      </c>
      <c r="O31" s="158">
        <f>_xlfn.IFNA(VLOOKUP(CONCATENATE($O$4,$B31,$C31),'6WP'!$A$7:$T$135,20,FALSE),0)</f>
        <v>0</v>
      </c>
      <c r="P31" s="158">
        <f>_xlfn.IFNA(VLOOKUP(CONCATENATE($P$4,$B31,$C31),'7SER'!$A$7:$T$135,20,FALSE),0)</f>
        <v>0</v>
      </c>
      <c r="Q31" s="158">
        <f>_xlfn.IFNA(VLOOKUP(CONCATENATE($Q$4,$B31,$C31),'8MR'!$A$7:$T$135,20,FALSE),0)</f>
        <v>0</v>
      </c>
      <c r="R31" s="158">
        <f>_xlfn.IFNA(VLOOKUP(CONCATENATE($R$4,$B31,$C31),'9ESP2'!$A$7:$T$135,20,FALSE),0)</f>
        <v>0</v>
      </c>
      <c r="S31" s="158">
        <f>_xlfn.IFNA(VLOOKUP(CONCATENATE($S$4,$B31,$C31),'10Bus2'!$A$7:$T$135,20,FALSE),0)</f>
        <v>0</v>
      </c>
      <c r="T31" s="158">
        <f>_xlfn.IFNA(VLOOKUP(CONCATENATE($T$4,$B31,$C31),'11OG'!$A$7:$T$135,20,FALSE),0)</f>
        <v>0</v>
      </c>
      <c r="U31" s="158">
        <f>_xlfn.IFNA(VLOOKUP(CONCATENATE($U$4,$B31,$C31),'12VIRT'!$A$7:$T$135,20,FALSE),0)</f>
        <v>0</v>
      </c>
      <c r="V31" s="158">
        <f>_xlfn.IFNA(VLOOKUP(CONCATENATE($V$4,$B31,$C31),'13BUN'!$A$7:$T$133,20,FALSE),0)</f>
        <v>0</v>
      </c>
      <c r="W31" s="158">
        <f>_xlfn.IFNA(VLOOKUP(CONCATENATE($W$4,$B31,$C31),'14SER'!$A$7:$T$135,20,FALSE),0)</f>
        <v>0</v>
      </c>
      <c r="X31" s="158">
        <f>_xlfn.IFNA(VLOOKUP(CONCATENATE($X$4,$B31,$C31),'15OG2'!$A$7:$T$132,20,FALSE),0)</f>
        <v>0</v>
      </c>
      <c r="Y31" s="158">
        <f>_xlfn.IFNA(VLOOKUP(CONCATENATE($Y$4,$B31,$C31),'16BAL2'!$A$7:$T$135,20,FALSE),0)</f>
        <v>0</v>
      </c>
      <c r="Z31" s="158">
        <f>_xlfn.IFNA(VLOOKUP(CONCATENATE($Z$4,$B31,$C31),'17DAR'!$A$7:$T$135,20,FALSE),0)</f>
        <v>0</v>
      </c>
      <c r="AA31" s="158">
        <f>_xlfn.IFNA(VLOOKUP(CONCATENATE($AA$4,$B31,$C31),'18WAL'!$A$7:$T$135,20,FALSE),0)</f>
        <v>0</v>
      </c>
      <c r="AB31" s="158">
        <f>_xlfn.IFNA(VLOOKUP(CONCATENATE($AB$4,$B31,$C31),'19LOG'!$A$7:$T$135,20,FALSE),0)</f>
        <v>0</v>
      </c>
      <c r="AC31" s="158">
        <f>_xlfn.IFNA(VLOOKUP(CONCATENATE($AC$4,$B31,$C31),'20BUN'!$A$7:$T$133,20,FALSE),0)</f>
        <v>0</v>
      </c>
      <c r="AD31" s="158">
        <f>_xlfn.IFNA(VLOOKUP(CONCATENATE($AD$4,$B31,$C31),'21SC'!$A$7:$T$230,20,FALSE),0)</f>
        <v>0</v>
      </c>
      <c r="AE31" s="158">
        <f>_xlfn.IFNA(VLOOKUP(CONCATENATE($AE$4,$B31,$C31),'21SC'!$A$7:$T$230,20,FALSE),0)</f>
        <v>0</v>
      </c>
      <c r="AF31" s="158">
        <f>_xlfn.IFNA(VLOOKUP(CONCATENATE($AF$4,$B31,$C31),'22WAL3'!$A$7:$T$135,20,FALSE),0)</f>
        <v>0</v>
      </c>
      <c r="AG31" s="158">
        <f>_xlfn.IFNA(VLOOKUP(CONCATENATE($AG$4,$B31,$C31),'23OG3'!$A$7:$T$126,20,FALSE),0)</f>
        <v>0</v>
      </c>
      <c r="AH31" s="158">
        <f>_xlfn.IFNA(VLOOKUP(CONCATENATE($AH$4,$B31,$C31),'24WAL4'!$A$7:$T$135,20,FALSE),0)</f>
        <v>0</v>
      </c>
      <c r="AI31" s="158">
        <f>_xlfn.IFNA(VLOOKUP(CONCATENATE($AI$4,$B31,$C31),'25MR'!$A$7:$T$135,20,FALSE),0)</f>
        <v>0</v>
      </c>
      <c r="AJ31" s="47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</row>
    <row r="32" spans="1:81" s="66" customFormat="1" x14ac:dyDescent="0.2">
      <c r="A32" s="365"/>
      <c r="B32" s="49" t="s">
        <v>105</v>
      </c>
      <c r="C32" s="49" t="s">
        <v>106</v>
      </c>
      <c r="D32" s="49" t="s">
        <v>597</v>
      </c>
      <c r="E32" s="50">
        <v>44044</v>
      </c>
      <c r="F32" s="51">
        <v>17</v>
      </c>
      <c r="G32" s="123">
        <f t="shared" si="3"/>
        <v>0</v>
      </c>
      <c r="H32" s="53">
        <f t="shared" si="4"/>
        <v>0</v>
      </c>
      <c r="I32" s="119"/>
      <c r="J32" s="159">
        <f>_xlfn.IFNA(VLOOKUP(CONCATENATE($J$4,$B32,$C32),'1Bus'!$A$7:$T$133,20,FALSE),0)</f>
        <v>0</v>
      </c>
      <c r="K32" s="158">
        <f>_xlfn.IFNA(VLOOKUP(CONCATENATE($K$4,$B32,$C32),'2ESP'!$A$7:$T$133,20,FALSE),0)</f>
        <v>0</v>
      </c>
      <c r="L32" s="158">
        <f>_xlfn.IFNA(VLOOKUP(CONCATENATE($L$4,$B32,$C32),'3RP'!$A$7:$T$135,20,FALSE),0)</f>
        <v>0</v>
      </c>
      <c r="M32" s="158">
        <f>_xlfn.IFNA(VLOOKUP(CONCATENATE($M$4,$B32,$C32),'4Mur'!$A$7:$T$135,20,FALSE),0)</f>
        <v>0</v>
      </c>
      <c r="N32" s="158">
        <f>_xlfn.IFNA(VLOOKUP(CONCATENATE($N$4,$B32,$C32),'5BAL'!$A$7:$T$135,20,FALSE),0)</f>
        <v>0</v>
      </c>
      <c r="O32" s="158">
        <f>_xlfn.IFNA(VLOOKUP(CONCATENATE($O$4,$B32,$C32),'6WP'!$A$7:$T$135,20,FALSE),0)</f>
        <v>0</v>
      </c>
      <c r="P32" s="158">
        <f>_xlfn.IFNA(VLOOKUP(CONCATENATE($P$4,$B32,$C32),'7SER'!$A$7:$T$135,20,FALSE),0)</f>
        <v>0</v>
      </c>
      <c r="Q32" s="158">
        <f>_xlfn.IFNA(VLOOKUP(CONCATENATE($Q$4,$B32,$C32),'8MR'!$A$7:$T$135,20,FALSE),0)</f>
        <v>0</v>
      </c>
      <c r="R32" s="158">
        <f>_xlfn.IFNA(VLOOKUP(CONCATENATE($R$4,$B32,$C32),'9ESP2'!$A$7:$T$135,20,FALSE),0)</f>
        <v>0</v>
      </c>
      <c r="S32" s="158">
        <f>_xlfn.IFNA(VLOOKUP(CONCATENATE($S$4,$B32,$C32),'10Bus2'!$A$7:$T$135,20,FALSE),0)</f>
        <v>0</v>
      </c>
      <c r="T32" s="158">
        <f>_xlfn.IFNA(VLOOKUP(CONCATENATE($T$4,$B32,$C32),'11OG'!$A$7:$T$135,20,FALSE),0)</f>
        <v>0</v>
      </c>
      <c r="U32" s="158">
        <f>_xlfn.IFNA(VLOOKUP(CONCATENATE($U$4,$B32,$C32),'12VIRT'!$A$7:$T$135,20,FALSE),0)</f>
        <v>0</v>
      </c>
      <c r="V32" s="158">
        <f>_xlfn.IFNA(VLOOKUP(CONCATENATE($V$4,$B32,$C32),'13BUN'!$A$7:$T$133,20,FALSE),0)</f>
        <v>0</v>
      </c>
      <c r="W32" s="158">
        <f>_xlfn.IFNA(VLOOKUP(CONCATENATE($W$4,$B32,$C32),'14SER'!$A$7:$T$135,20,FALSE),0)</f>
        <v>0</v>
      </c>
      <c r="X32" s="158">
        <f>_xlfn.IFNA(VLOOKUP(CONCATENATE($X$4,$B32,$C32),'15OG2'!$A$7:$T$132,20,FALSE),0)</f>
        <v>0</v>
      </c>
      <c r="Y32" s="158">
        <f>_xlfn.IFNA(VLOOKUP(CONCATENATE($Y$4,$B32,$C32),'16BAL2'!$A$7:$T$135,20,FALSE),0)</f>
        <v>0</v>
      </c>
      <c r="Z32" s="158">
        <f>_xlfn.IFNA(VLOOKUP(CONCATENATE($Z$4,$B32,$C32),'17DAR'!$A$7:$T$135,20,FALSE),0)</f>
        <v>0</v>
      </c>
      <c r="AA32" s="158">
        <f>_xlfn.IFNA(VLOOKUP(CONCATENATE($AA$4,$B32,$C32),'18WAL'!$A$7:$T$135,20,FALSE),0)</f>
        <v>0</v>
      </c>
      <c r="AB32" s="158">
        <f>_xlfn.IFNA(VLOOKUP(CONCATENATE($AB$4,$B32,$C32),'19LOG'!$A$7:$T$135,20,FALSE),0)</f>
        <v>0</v>
      </c>
      <c r="AC32" s="158">
        <f>_xlfn.IFNA(VLOOKUP(CONCATENATE($AC$4,$B32,$C32),'20BUN'!$A$7:$T$133,20,FALSE),0)</f>
        <v>0</v>
      </c>
      <c r="AD32" s="158">
        <f>_xlfn.IFNA(VLOOKUP(CONCATENATE($AD$4,$B32,$C32),'21SC'!$A$7:$T$230,20,FALSE),0)</f>
        <v>0</v>
      </c>
      <c r="AE32" s="158">
        <f>_xlfn.IFNA(VLOOKUP(CONCATENATE($AE$4,$B32,$C32),'21SC'!$A$7:$T$230,20,FALSE),0)</f>
        <v>0</v>
      </c>
      <c r="AF32" s="158">
        <f>_xlfn.IFNA(VLOOKUP(CONCATENATE($AF$4,$B32,$C32),'22WAL3'!$A$7:$T$135,20,FALSE),0)</f>
        <v>0</v>
      </c>
      <c r="AG32" s="158">
        <f>_xlfn.IFNA(VLOOKUP(CONCATENATE($AG$4,$B32,$C32),'23OG3'!$A$7:$T$126,20,FALSE),0)</f>
        <v>0</v>
      </c>
      <c r="AH32" s="158">
        <f>_xlfn.IFNA(VLOOKUP(CONCATENATE($AH$4,$B32,$C32),'24WAL4'!$A$7:$T$135,20,FALSE),0)</f>
        <v>0</v>
      </c>
      <c r="AI32" s="158">
        <f>_xlfn.IFNA(VLOOKUP(CONCATENATE($AI$4,$B32,$C32),'25MR'!$A$7:$T$135,20,FALSE),0)</f>
        <v>0</v>
      </c>
      <c r="AJ32" s="47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</row>
    <row r="33" spans="1:81" s="66" customFormat="1" x14ac:dyDescent="0.2">
      <c r="A33" s="365"/>
      <c r="B33" s="49" t="s">
        <v>845</v>
      </c>
      <c r="C33" s="49" t="s">
        <v>841</v>
      </c>
      <c r="D33" s="49" t="s">
        <v>307</v>
      </c>
      <c r="E33" s="50">
        <v>43817</v>
      </c>
      <c r="F33" s="51">
        <v>17</v>
      </c>
      <c r="G33" s="123">
        <f t="shared" si="3"/>
        <v>0</v>
      </c>
      <c r="H33" s="53">
        <f t="shared" si="4"/>
        <v>0</v>
      </c>
      <c r="I33" s="119"/>
      <c r="J33" s="159">
        <f>_xlfn.IFNA(VLOOKUP(CONCATENATE($J$4,$B33,$C33),'1Bus'!$A$7:$T$133,20,FALSE),0)</f>
        <v>0</v>
      </c>
      <c r="K33" s="158">
        <f>_xlfn.IFNA(VLOOKUP(CONCATENATE($K$4,$B33,$C33),'2ESP'!$A$7:$T$133,20,FALSE),0)</f>
        <v>0</v>
      </c>
      <c r="L33" s="158">
        <f>_xlfn.IFNA(VLOOKUP(CONCATENATE($L$4,$B33,$C33),'3RP'!$A$7:$T$135,20,FALSE),0)</f>
        <v>0</v>
      </c>
      <c r="M33" s="158">
        <f>_xlfn.IFNA(VLOOKUP(CONCATENATE($M$4,$B33,$C33),'4Mur'!$A$7:$T$135,20,FALSE),0)</f>
        <v>0</v>
      </c>
      <c r="N33" s="158">
        <f>_xlfn.IFNA(VLOOKUP(CONCATENATE($N$4,$B33,$C33),'5BAL'!$A$7:$T$135,20,FALSE),0)</f>
        <v>0</v>
      </c>
      <c r="O33" s="158">
        <f>_xlfn.IFNA(VLOOKUP(CONCATENATE($O$4,$B33,$C33),'6WP'!$A$7:$T$135,20,FALSE),0)</f>
        <v>0</v>
      </c>
      <c r="P33" s="158">
        <f>_xlfn.IFNA(VLOOKUP(CONCATENATE($P$4,$B33,$C33),'7SER'!$A$7:$T$135,20,FALSE),0)</f>
        <v>0</v>
      </c>
      <c r="Q33" s="158">
        <f>_xlfn.IFNA(VLOOKUP(CONCATENATE($Q$4,$B33,$C33),'8MR'!$A$7:$T$135,20,FALSE),0)</f>
        <v>0</v>
      </c>
      <c r="R33" s="158">
        <f>_xlfn.IFNA(VLOOKUP(CONCATENATE($R$4,$B33,$C33),'9ESP2'!$A$7:$T$135,20,FALSE),0)</f>
        <v>0</v>
      </c>
      <c r="S33" s="158">
        <f>_xlfn.IFNA(VLOOKUP(CONCATENATE($S$4,$B33,$C33),'10Bus2'!$A$7:$T$135,20,FALSE),0)</f>
        <v>0</v>
      </c>
      <c r="T33" s="158">
        <f>_xlfn.IFNA(VLOOKUP(CONCATENATE($T$4,$B33,$C33),'11OG'!$A$7:$T$135,20,FALSE),0)</f>
        <v>0</v>
      </c>
      <c r="U33" s="158">
        <f>_xlfn.IFNA(VLOOKUP(CONCATENATE($U$4,$B33,$C33),'12VIRT'!$A$7:$T$135,20,FALSE),0)</f>
        <v>0</v>
      </c>
      <c r="V33" s="158">
        <f>_xlfn.IFNA(VLOOKUP(CONCATENATE($V$4,$B33,$C33),'13BUN'!$A$7:$T$133,20,FALSE),0)</f>
        <v>0</v>
      </c>
      <c r="W33" s="158">
        <f>_xlfn.IFNA(VLOOKUP(CONCATENATE($W$4,$B33,$C33),'14SER'!$A$7:$T$135,20,FALSE),0)</f>
        <v>0</v>
      </c>
      <c r="X33" s="158">
        <f>_xlfn.IFNA(VLOOKUP(CONCATENATE($X$4,$B33,$C33),'15OG2'!$A$7:$T$132,20,FALSE),0)</f>
        <v>0</v>
      </c>
      <c r="Y33" s="158">
        <f>_xlfn.IFNA(VLOOKUP(CONCATENATE($Y$4,$B33,$C33),'16BAL2'!$A$7:$T$135,20,FALSE),0)</f>
        <v>0</v>
      </c>
      <c r="Z33" s="158">
        <f>_xlfn.IFNA(VLOOKUP(CONCATENATE($Z$4,$B33,$C33),'17DAR'!$A$7:$T$135,20,FALSE),0)</f>
        <v>0</v>
      </c>
      <c r="AA33" s="158">
        <f>_xlfn.IFNA(VLOOKUP(CONCATENATE($AA$4,$B33,$C33),'18WAL'!$A$7:$T$135,20,FALSE),0)</f>
        <v>0</v>
      </c>
      <c r="AB33" s="158">
        <f>_xlfn.IFNA(VLOOKUP(CONCATENATE($AB$4,$B33,$C33),'19LOG'!$A$7:$T$135,20,FALSE),0)</f>
        <v>0</v>
      </c>
      <c r="AC33" s="158">
        <f>_xlfn.IFNA(VLOOKUP(CONCATENATE($AC$4,$B33,$C33),'20BUN'!$A$7:$T$133,20,FALSE),0)</f>
        <v>0</v>
      </c>
      <c r="AD33" s="158">
        <f>_xlfn.IFNA(VLOOKUP(CONCATENATE($AD$4,$B33,$C33),'21SC'!$A$7:$T$230,20,FALSE),0)</f>
        <v>0</v>
      </c>
      <c r="AE33" s="158">
        <f>_xlfn.IFNA(VLOOKUP(CONCATENATE($AE$4,$B33,$C33),'21SC'!$A$7:$T$230,20,FALSE),0)</f>
        <v>0</v>
      </c>
      <c r="AF33" s="158">
        <f>_xlfn.IFNA(VLOOKUP(CONCATENATE($AF$4,$B33,$C33),'22WAL3'!$A$7:$T$135,20,FALSE),0)</f>
        <v>0</v>
      </c>
      <c r="AG33" s="158">
        <f>_xlfn.IFNA(VLOOKUP(CONCATENATE($AG$4,$B33,$C33),'23OG3'!$A$7:$T$126,20,FALSE),0)</f>
        <v>0</v>
      </c>
      <c r="AH33" s="158">
        <f>_xlfn.IFNA(VLOOKUP(CONCATENATE($AH$4,$B33,$C33),'24WAL4'!$A$7:$T$135,20,FALSE),0)</f>
        <v>0</v>
      </c>
      <c r="AI33" s="158">
        <f>_xlfn.IFNA(VLOOKUP(CONCATENATE($AI$4,$B33,$C33),'25MR'!$A$7:$T$135,20,FALSE),0)</f>
        <v>0</v>
      </c>
      <c r="AJ33" s="47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</row>
    <row r="34" spans="1:81" s="66" customFormat="1" x14ac:dyDescent="0.2">
      <c r="A34" s="365"/>
      <c r="B34" s="49" t="s">
        <v>109</v>
      </c>
      <c r="C34" s="49" t="s">
        <v>941</v>
      </c>
      <c r="D34" s="49" t="s">
        <v>664</v>
      </c>
      <c r="E34" s="50">
        <v>44029</v>
      </c>
      <c r="F34" s="51">
        <v>24</v>
      </c>
      <c r="G34" s="123">
        <f t="shared" si="3"/>
        <v>0</v>
      </c>
      <c r="H34" s="53">
        <f t="shared" si="4"/>
        <v>0</v>
      </c>
      <c r="I34" s="119"/>
      <c r="J34" s="159">
        <f>_xlfn.IFNA(VLOOKUP(CONCATENATE($J$4,$B34,$C34),'1Bus'!$A$7:$T$133,20,FALSE),0)</f>
        <v>0</v>
      </c>
      <c r="K34" s="158">
        <f>_xlfn.IFNA(VLOOKUP(CONCATENATE($K$4,$B34,$C34),'2ESP'!$A$7:$T$133,20,FALSE),0)</f>
        <v>0</v>
      </c>
      <c r="L34" s="158">
        <f>_xlfn.IFNA(VLOOKUP(CONCATENATE($L$4,$B34,$C34),'3RP'!$A$7:$T$135,20,FALSE),0)</f>
        <v>0</v>
      </c>
      <c r="M34" s="158">
        <f>_xlfn.IFNA(VLOOKUP(CONCATENATE($M$4,$B34,$C34),'4Mur'!$A$7:$T$135,20,FALSE),0)</f>
        <v>0</v>
      </c>
      <c r="N34" s="158">
        <f>_xlfn.IFNA(VLOOKUP(CONCATENATE($N$4,$B34,$C34),'5BAL'!$A$7:$T$135,20,FALSE),0)</f>
        <v>0</v>
      </c>
      <c r="O34" s="158">
        <f>_xlfn.IFNA(VLOOKUP(CONCATENATE($O$4,$B34,$C34),'6WP'!$A$7:$T$135,20,FALSE),0)</f>
        <v>0</v>
      </c>
      <c r="P34" s="158">
        <f>_xlfn.IFNA(VLOOKUP(CONCATENATE($P$4,$B34,$C34),'7SER'!$A$7:$T$135,20,FALSE),0)</f>
        <v>0</v>
      </c>
      <c r="Q34" s="158">
        <f>_xlfn.IFNA(VLOOKUP(CONCATENATE($Q$4,$B34,$C34),'8MR'!$A$7:$T$135,20,FALSE),0)</f>
        <v>0</v>
      </c>
      <c r="R34" s="158">
        <f>_xlfn.IFNA(VLOOKUP(CONCATENATE($R$4,$B34,$C34),'9ESP2'!$A$7:$T$135,20,FALSE),0)</f>
        <v>0</v>
      </c>
      <c r="S34" s="158">
        <f>_xlfn.IFNA(VLOOKUP(CONCATENATE($S$4,$B34,$C34),'10Bus2'!$A$7:$T$135,20,FALSE),0)</f>
        <v>0</v>
      </c>
      <c r="T34" s="158">
        <f>_xlfn.IFNA(VLOOKUP(CONCATENATE($T$4,$B34,$C34),'11OG'!$A$7:$T$135,20,FALSE),0)</f>
        <v>0</v>
      </c>
      <c r="U34" s="158">
        <f>_xlfn.IFNA(VLOOKUP(CONCATENATE($U$4,$B34,$C34),'12VIRT'!$A$7:$T$135,20,FALSE),0)</f>
        <v>0</v>
      </c>
      <c r="V34" s="158">
        <f>_xlfn.IFNA(VLOOKUP(CONCATENATE($V$4,$B34,$C34),'13BUN'!$A$7:$T$133,20,FALSE),0)</f>
        <v>0</v>
      </c>
      <c r="W34" s="158">
        <f>_xlfn.IFNA(VLOOKUP(CONCATENATE($W$4,$B34,$C34),'14SER'!$A$7:$T$135,20,FALSE),0)</f>
        <v>0</v>
      </c>
      <c r="X34" s="158">
        <f>_xlfn.IFNA(VLOOKUP(CONCATENATE($X$4,$B34,$C34),'15OG2'!$A$7:$T$132,20,FALSE),0)</f>
        <v>0</v>
      </c>
      <c r="Y34" s="158">
        <f>_xlfn.IFNA(VLOOKUP(CONCATENATE($Y$4,$B34,$C34),'16BAL2'!$A$7:$T$135,20,FALSE),0)</f>
        <v>0</v>
      </c>
      <c r="Z34" s="158">
        <f>_xlfn.IFNA(VLOOKUP(CONCATENATE($Z$4,$B34,$C34),'17DAR'!$A$7:$T$135,20,FALSE),0)</f>
        <v>0</v>
      </c>
      <c r="AA34" s="158">
        <f>_xlfn.IFNA(VLOOKUP(CONCATENATE($AA$4,$B34,$C34),'18WAL'!$A$7:$T$135,20,FALSE),0)</f>
        <v>0</v>
      </c>
      <c r="AB34" s="158">
        <f>_xlfn.IFNA(VLOOKUP(CONCATENATE($AB$4,$B34,$C34),'19LOG'!$A$7:$T$135,20,FALSE),0)</f>
        <v>0</v>
      </c>
      <c r="AC34" s="158">
        <f>_xlfn.IFNA(VLOOKUP(CONCATENATE($AC$4,$B34,$C34),'20BUN'!$A$7:$T$133,20,FALSE),0)</f>
        <v>0</v>
      </c>
      <c r="AD34" s="158">
        <f>_xlfn.IFNA(VLOOKUP(CONCATENATE($AD$4,$B34,$C34),'21SC'!$A$7:$T$230,20,FALSE),0)</f>
        <v>0</v>
      </c>
      <c r="AE34" s="158">
        <f>_xlfn.IFNA(VLOOKUP(CONCATENATE($AE$4,$B34,$C34),'21SC'!$A$7:$T$230,20,FALSE),0)</f>
        <v>0</v>
      </c>
      <c r="AF34" s="158">
        <f>_xlfn.IFNA(VLOOKUP(CONCATENATE($AF$4,$B34,$C34),'22WAL3'!$A$7:$T$135,20,FALSE),0)</f>
        <v>0</v>
      </c>
      <c r="AG34" s="158">
        <f>_xlfn.IFNA(VLOOKUP(CONCATENATE($AG$4,$B34,$C34),'23OG3'!$A$7:$T$126,20,FALSE),0)</f>
        <v>0</v>
      </c>
      <c r="AH34" s="158">
        <f>_xlfn.IFNA(VLOOKUP(CONCATENATE($AH$4,$B34,$C34),'24WAL4'!$A$7:$T$135,20,FALSE),0)</f>
        <v>0</v>
      </c>
      <c r="AI34" s="158">
        <f>_xlfn.IFNA(VLOOKUP(CONCATENATE($AI$4,$B34,$C34),'25MR'!$A$7:$T$135,20,FALSE),0)</f>
        <v>0</v>
      </c>
      <c r="AJ34" s="47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</row>
    <row r="35" spans="1:81" x14ac:dyDescent="0.2">
      <c r="A35" s="365"/>
      <c r="B35" s="49"/>
      <c r="C35" s="49"/>
      <c r="D35" s="49"/>
      <c r="E35" s="50"/>
      <c r="F35" s="51"/>
      <c r="G35" s="52"/>
      <c r="H35" s="53"/>
      <c r="I35" s="54"/>
      <c r="J35" s="25" t="str">
        <f>_xlfn.IFNA(VLOOKUP(CONCATENATE($J$4,$B35,$C35),'1Bus'!$A$7:$T$96,20,FALSE)," ")</f>
        <v xml:space="preserve"> </v>
      </c>
      <c r="K35" s="25" t="str">
        <f>_xlfn.IFNA(VLOOKUP(CONCATENATE($K$4,$B35,$C35),'2ESP'!$A$7:$T$100,20,FALSE)," ")</f>
        <v xml:space="preserve"> </v>
      </c>
      <c r="L35" s="73" t="str">
        <f>_xlfn.IFNA(VLOOKUP(CONCATENATE($L$4,$B35,$C35),'3RP'!$A$7:$T$100,20,FALSE)," ")</f>
        <v xml:space="preserve"> </v>
      </c>
      <c r="M35" s="25" t="str">
        <f>_xlfn.IFNA(VLOOKUP(CONCATENATE($M$4,$B35,$C35),'4Mur'!$A$7:$T$100,20,FALSE)," ")</f>
        <v xml:space="preserve"> </v>
      </c>
      <c r="N35" s="25" t="str">
        <f>_xlfn.IFNA(VLOOKUP(CONCATENATE($N$4,$B35,$C35),'5BAL'!$A$7:$T$135,20,FALSE)," ")</f>
        <v xml:space="preserve"> </v>
      </c>
      <c r="O35" s="25" t="str">
        <f>_xlfn.IFNA(VLOOKUP(CONCATENATE($O$4,$B35,$C35),'6WP'!$A$7:$T$86,20,FALSE)," ")</f>
        <v xml:space="preserve"> </v>
      </c>
      <c r="P35" s="25" t="str">
        <f>_xlfn.IFNA(VLOOKUP(CONCATENATE($P$4,$B35,$C35),'7SER'!$A$7:$T$135,20,FALSE)," ")</f>
        <v xml:space="preserve"> </v>
      </c>
      <c r="Q35" s="25" t="str">
        <f>_xlfn.IFNA(VLOOKUP(CONCATENATE($Q$4,$B35,$C35),'8MR'!$A$7:$T$135,20,FALSE)," ")</f>
        <v xml:space="preserve"> </v>
      </c>
      <c r="R35" s="25" t="str">
        <f>_xlfn.IFNA(VLOOKUP(CONCATENATE($R$4,$B35,$C35),'9ESP2'!$A$7:$T$135,20,FALSE)," ")</f>
        <v xml:space="preserve"> </v>
      </c>
      <c r="S35" s="25" t="str">
        <f>_xlfn.IFNA(VLOOKUP(CONCATENATE($S$4,$B35,$C35),'10Bus2'!$A$7:$T$135,20,FALSE)," ")</f>
        <v xml:space="preserve"> </v>
      </c>
      <c r="T35" s="25" t="str">
        <f>_xlfn.IFNA(VLOOKUP(CONCATENATE($T$4,$B35,$C35),'11OG'!$A$7:$T$135,20,FALSE)," ")</f>
        <v xml:space="preserve"> </v>
      </c>
      <c r="U35" s="25" t="str">
        <f>_xlfn.IFNA(VLOOKUP(CONCATENATE($U$4,$B35,$C35),'12VIRT'!$A$7:$T$135,20,FALSE)," ")</f>
        <v xml:space="preserve"> </v>
      </c>
      <c r="V35" s="25"/>
      <c r="W35" s="25" t="str">
        <f>_xlfn.IFNA(VLOOKUP(CONCATENATE($W$4,$B35,$C35),'14SER'!$A$7:$T$135,20,FALSE)," ")</f>
        <v xml:space="preserve"> </v>
      </c>
      <c r="X35" s="77" t="str">
        <f>_xlfn.IFNA(VLOOKUP(CONCATENATE($X$4,$B35,$C35),'15OG2'!$A$7:$T$132,20,FALSE)," ")</f>
        <v xml:space="preserve"> </v>
      </c>
      <c r="Y35" s="77" t="str">
        <f>_xlfn.IFNA(VLOOKUP(CONCATENATE($Y$4,$B35,$C35),'16BAL2'!$A$7:$T$135,20,FALSE)," ")</f>
        <v xml:space="preserve"> </v>
      </c>
      <c r="Z35" s="77" t="str">
        <f>_xlfn.IFNA(VLOOKUP(CONCATENATE($Z$4,$B35,$C35),'17DAR'!$A$7:$T$135,20,FALSE)," ")</f>
        <v xml:space="preserve"> </v>
      </c>
      <c r="AA35" s="77" t="str">
        <f>_xlfn.IFNA(VLOOKUP(CONCATENATE($AA$4,$B35,$C35),'18WAL'!$A$7:$T$135,20,FALSE)," ")</f>
        <v xml:space="preserve"> </v>
      </c>
      <c r="AB35" s="77" t="str">
        <f>_xlfn.IFNA(VLOOKUP(CONCATENATE($AB$4,$B35,$C35),'19LOG'!$A$7:$T$135,20,FALSE)," ")</f>
        <v xml:space="preserve"> </v>
      </c>
      <c r="AC35" s="77" t="str">
        <f>_xlfn.IFNA(VLOOKUP(CONCATENATE($AC$4,$B35,$C35),'20BUN'!$A$7:$T$133,20,FALSE)," ")</f>
        <v xml:space="preserve"> </v>
      </c>
      <c r="AD35" s="158">
        <f>_xlfn.IFNA(VLOOKUP(CONCATENATE($AD$4,$B35,$C35),'21SC'!$A$7:$T$230,20,FALSE),0)</f>
        <v>0</v>
      </c>
      <c r="AE35" s="158">
        <f>_xlfn.IFNA(VLOOKUP(CONCATENATE($AE$4,$B35,$C35),'21SC'!$A$7:$T$230,20,FALSE),0)</f>
        <v>0</v>
      </c>
      <c r="AF35" s="158">
        <f>_xlfn.IFNA(VLOOKUP(CONCATENATE($AF$4,$B35,$C35),'22WAL3'!$A$7:$T$135,20,FALSE),0)</f>
        <v>0</v>
      </c>
      <c r="AG35" s="158">
        <f>_xlfn.IFNA(VLOOKUP(CONCATENATE($AG$4,$B35,$C35),'23OG3'!$A$7:$T$126,20,FALSE),0)</f>
        <v>0</v>
      </c>
      <c r="AH35" s="158">
        <f>_xlfn.IFNA(VLOOKUP(CONCATENATE($AH$4,$B35,$C35),'24WAL4'!$A$7:$T$135,20,FALSE),0)</f>
        <v>0</v>
      </c>
      <c r="AI35" s="158">
        <f>_xlfn.IFNA(VLOOKUP(CONCATENATE($AI$4,$B35,$C35),'25MR'!$A$7:$T$135,20,FALSE),0)</f>
        <v>0</v>
      </c>
      <c r="AJ35" s="47"/>
    </row>
    <row r="36" spans="1:81" x14ac:dyDescent="0.2">
      <c r="A36" s="365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</sheetData>
  <sortState xmlns:xlrd2="http://schemas.microsoft.com/office/spreadsheetml/2017/richdata2" ref="B5:AI16">
    <sortCondition descending="1" ref="H5:H16"/>
    <sortCondition ref="I5:I16"/>
    <sortCondition descending="1" ref="G5:G16"/>
  </sortState>
  <mergeCells count="42">
    <mergeCell ref="A1:A36"/>
    <mergeCell ref="AF1:AF2"/>
    <mergeCell ref="AG1:AG2"/>
    <mergeCell ref="AH1:AH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K1:K2"/>
    <mergeCell ref="M1:M2"/>
    <mergeCell ref="N1:N2"/>
    <mergeCell ref="V1:V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L1:L2"/>
    <mergeCell ref="T1:T2"/>
    <mergeCell ref="H1:H2"/>
    <mergeCell ref="J1:J2"/>
    <mergeCell ref="AD3:AE3"/>
    <mergeCell ref="X1:X2"/>
    <mergeCell ref="W1:W2"/>
    <mergeCell ref="P1:P2"/>
    <mergeCell ref="AI1:AI2"/>
    <mergeCell ref="Z1:Z2"/>
    <mergeCell ref="AA1:AA2"/>
    <mergeCell ref="AB1:AB2"/>
    <mergeCell ref="AC1:AC2"/>
    <mergeCell ref="AD1:AE2"/>
  </mergeCells>
  <conditionalFormatting sqref="J6:AI11 AD35:AI35 J13:AI34">
    <cfRule type="containsText" dxfId="67" priority="5" operator="containsText" text="0">
      <formula>NOT(ISERROR(SEARCH("0",J6)))</formula>
    </cfRule>
    <cfRule type="cellIs" dxfId="66" priority="6" operator="greaterThan">
      <formula>0</formula>
    </cfRule>
  </conditionalFormatting>
  <conditionalFormatting sqref="B37:B1048576 B1:B2">
    <cfRule type="duplicateValues" dxfId="65" priority="356"/>
  </conditionalFormatting>
  <conditionalFormatting sqref="J12:AI12">
    <cfRule type="containsText" dxfId="1" priority="1" operator="containsText" text="0">
      <formula>NOT(ISERROR(SEARCH("0",J12)))</formula>
    </cfRule>
    <cfRule type="cellIs" dxfId="0" priority="2" operator="greaterThan">
      <formula>0</formula>
    </cfRule>
  </conditionalFormatting>
  <pageMargins left="0.25" right="0.25" top="0.75" bottom="0.75" header="0.3" footer="0.3"/>
  <pageSetup paperSize="8" fitToHeight="0" pageOrder="overThenDown" orientation="landscape"/>
  <headerFooter alignWithMargins="0"/>
  <ignoredErrors>
    <ignoredError sqref="J18:AI35 J13:AI16 J6:AI11 I6:I16" emptyCellReferenc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574D-484F-4AC8-817A-DB4A95E1D523}">
  <sheetPr>
    <tabColor rgb="FFF2F2F2"/>
    <pageSetUpPr fitToPage="1"/>
  </sheetPr>
  <dimension ref="A1:CC50"/>
  <sheetViews>
    <sheetView zoomScale="90" zoomScaleNormal="90" zoomScaleSheetLayoutView="90" workbookViewId="0">
      <selection activeCell="B6" sqref="B6:D6"/>
    </sheetView>
  </sheetViews>
  <sheetFormatPr defaultColWidth="26.85546875" defaultRowHeight="12.75" x14ac:dyDescent="0.2"/>
  <cols>
    <col min="1" max="1" width="3.42578125" style="20" bestFit="1" customWidth="1"/>
    <col min="2" max="2" width="19.85546875" style="7" bestFit="1" customWidth="1"/>
    <col min="3" max="3" width="28.7109375" style="7" bestFit="1" customWidth="1"/>
    <col min="4" max="4" width="13.5703125" style="7" bestFit="1" customWidth="1"/>
    <col min="5" max="5" width="10.42578125" style="20" bestFit="1" customWidth="1"/>
    <col min="6" max="6" width="4.140625" style="10" bestFit="1" customWidth="1"/>
    <col min="7" max="7" width="10" style="10" bestFit="1" customWidth="1"/>
    <col min="8" max="8" width="5.85546875" style="6" bestFit="1" customWidth="1"/>
    <col min="9" max="9" width="9.7109375" style="2" bestFit="1" customWidth="1"/>
    <col min="10" max="10" width="6.85546875" style="1" bestFit="1" customWidth="1"/>
    <col min="11" max="11" width="5.5703125" style="1" bestFit="1" customWidth="1"/>
    <col min="12" max="13" width="6.42578125" style="76" bestFit="1" customWidth="1"/>
    <col min="14" max="14" width="6.42578125" style="1" bestFit="1" customWidth="1"/>
    <col min="15" max="16" width="6.42578125" style="76" bestFit="1" customWidth="1"/>
    <col min="17" max="18" width="5.85546875" style="76" bestFit="1" customWidth="1"/>
    <col min="19" max="20" width="6.85546875" style="76" bestFit="1" customWidth="1"/>
    <col min="21" max="21" width="5.285156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0" width="5.7109375" style="12" customWidth="1"/>
    <col min="31" max="33" width="6.7109375" style="214" bestFit="1" customWidth="1"/>
    <col min="34" max="34" width="6.42578125" style="214" bestFit="1" customWidth="1"/>
    <col min="35" max="35" width="6.28515625" style="214" bestFit="1" customWidth="1"/>
    <col min="36" max="36" width="2.85546875" style="214" customWidth="1"/>
    <col min="37" max="16384" width="26.85546875" style="20"/>
  </cols>
  <sheetData>
    <row r="1" spans="1:81" s="14" customFormat="1" ht="12.75" customHeight="1" x14ac:dyDescent="0.2">
      <c r="A1" s="365" t="s">
        <v>0</v>
      </c>
      <c r="B1" s="361" t="s">
        <v>3</v>
      </c>
      <c r="C1" s="361" t="s">
        <v>110</v>
      </c>
      <c r="D1" s="361" t="s">
        <v>5</v>
      </c>
      <c r="E1" s="361" t="s">
        <v>6</v>
      </c>
      <c r="F1" s="363" t="s">
        <v>7</v>
      </c>
      <c r="G1" s="366" t="s">
        <v>8</v>
      </c>
      <c r="H1" s="361" t="s">
        <v>9</v>
      </c>
      <c r="I1" s="369" t="s">
        <v>1226</v>
      </c>
      <c r="J1" s="360">
        <v>43779</v>
      </c>
      <c r="K1" s="360">
        <v>43863</v>
      </c>
      <c r="L1" s="360">
        <v>43876</v>
      </c>
      <c r="M1" s="360">
        <v>43877</v>
      </c>
      <c r="N1" s="360">
        <v>43883</v>
      </c>
      <c r="O1" s="360">
        <v>43884</v>
      </c>
      <c r="P1" s="360">
        <v>43890</v>
      </c>
      <c r="Q1" s="360">
        <v>43891</v>
      </c>
      <c r="R1" s="360">
        <v>43892</v>
      </c>
      <c r="S1" s="360">
        <v>43905</v>
      </c>
      <c r="T1" s="360">
        <v>43912</v>
      </c>
      <c r="U1" s="360">
        <v>43984</v>
      </c>
      <c r="V1" s="360">
        <v>44002</v>
      </c>
      <c r="W1" s="360">
        <v>44002</v>
      </c>
      <c r="X1" s="360">
        <v>44010</v>
      </c>
      <c r="Y1" s="360">
        <v>44024</v>
      </c>
      <c r="Z1" s="360">
        <v>44037</v>
      </c>
      <c r="AA1" s="360">
        <v>44038</v>
      </c>
      <c r="AB1" s="360">
        <v>44038</v>
      </c>
      <c r="AC1" s="360">
        <v>44044</v>
      </c>
      <c r="AD1" s="360">
        <v>44057</v>
      </c>
      <c r="AE1" s="360"/>
      <c r="AF1" s="360">
        <v>44063</v>
      </c>
      <c r="AG1" s="360">
        <v>44073</v>
      </c>
      <c r="AH1" s="360">
        <v>44108</v>
      </c>
      <c r="AI1" s="360">
        <v>44115</v>
      </c>
      <c r="AJ1" s="47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s="14" customFormat="1" ht="12.75" customHeight="1" x14ac:dyDescent="0.2">
      <c r="A2" s="365"/>
      <c r="B2" s="362"/>
      <c r="C2" s="362"/>
      <c r="D2" s="362"/>
      <c r="E2" s="362"/>
      <c r="F2" s="364"/>
      <c r="G2" s="367"/>
      <c r="H2" s="362"/>
      <c r="I2" s="368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47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s="14" customFormat="1" x14ac:dyDescent="0.2">
      <c r="A3" s="365"/>
      <c r="B3" s="362" t="s">
        <v>11</v>
      </c>
      <c r="C3" s="362" t="s">
        <v>12</v>
      </c>
      <c r="D3" s="362" t="s">
        <v>31</v>
      </c>
      <c r="E3" s="362" t="s">
        <v>13</v>
      </c>
      <c r="F3" s="364"/>
      <c r="G3" s="367" t="s">
        <v>14</v>
      </c>
      <c r="H3" s="362" t="s">
        <v>15</v>
      </c>
      <c r="I3" s="368" t="s">
        <v>1218</v>
      </c>
      <c r="J3" s="83" t="s">
        <v>17</v>
      </c>
      <c r="K3" s="83" t="s">
        <v>18</v>
      </c>
      <c r="L3" s="83" t="s">
        <v>19</v>
      </c>
      <c r="M3" s="83" t="s">
        <v>20</v>
      </c>
      <c r="N3" s="83" t="s">
        <v>21</v>
      </c>
      <c r="O3" s="83" t="s">
        <v>22</v>
      </c>
      <c r="P3" s="83" t="s">
        <v>23</v>
      </c>
      <c r="Q3" s="83" t="s">
        <v>24</v>
      </c>
      <c r="R3" s="83" t="s">
        <v>18</v>
      </c>
      <c r="S3" s="83" t="s">
        <v>17</v>
      </c>
      <c r="T3" s="83" t="s">
        <v>25</v>
      </c>
      <c r="U3" s="83" t="s">
        <v>26</v>
      </c>
      <c r="V3" s="83" t="s">
        <v>30</v>
      </c>
      <c r="W3" s="83" t="s">
        <v>23</v>
      </c>
      <c r="X3" s="83" t="s">
        <v>25</v>
      </c>
      <c r="Y3" s="83" t="s">
        <v>21</v>
      </c>
      <c r="Z3" s="83" t="s">
        <v>27</v>
      </c>
      <c r="AA3" s="83" t="s">
        <v>28</v>
      </c>
      <c r="AB3" s="83" t="s">
        <v>29</v>
      </c>
      <c r="AC3" s="83" t="s">
        <v>30</v>
      </c>
      <c r="AD3" s="359" t="s">
        <v>1187</v>
      </c>
      <c r="AE3" s="359"/>
      <c r="AF3" s="83" t="s">
        <v>28</v>
      </c>
      <c r="AG3" s="83" t="s">
        <v>25</v>
      </c>
      <c r="AH3" s="83" t="s">
        <v>28</v>
      </c>
      <c r="AI3" s="83" t="s">
        <v>24</v>
      </c>
      <c r="AJ3" s="47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s="15" customFormat="1" x14ac:dyDescent="0.2">
      <c r="A4" s="365"/>
      <c r="B4" s="362" t="s">
        <v>11</v>
      </c>
      <c r="C4" s="362" t="s">
        <v>12</v>
      </c>
      <c r="D4" s="362" t="s">
        <v>31</v>
      </c>
      <c r="E4" s="362" t="s">
        <v>13</v>
      </c>
      <c r="F4" s="364"/>
      <c r="G4" s="367" t="s">
        <v>14</v>
      </c>
      <c r="H4" s="362" t="s">
        <v>15</v>
      </c>
      <c r="I4" s="368"/>
      <c r="J4" s="110" t="s">
        <v>80</v>
      </c>
      <c r="K4" s="110" t="s">
        <v>80</v>
      </c>
      <c r="L4" s="110" t="s">
        <v>80</v>
      </c>
      <c r="M4" s="110" t="s">
        <v>80</v>
      </c>
      <c r="N4" s="110" t="s">
        <v>80</v>
      </c>
      <c r="O4" s="110" t="s">
        <v>80</v>
      </c>
      <c r="P4" s="110" t="s">
        <v>80</v>
      </c>
      <c r="Q4" s="110" t="s">
        <v>80</v>
      </c>
      <c r="R4" s="110" t="s">
        <v>80</v>
      </c>
      <c r="S4" s="110" t="s">
        <v>80</v>
      </c>
      <c r="T4" s="110" t="s">
        <v>80</v>
      </c>
      <c r="U4" s="110" t="s">
        <v>80</v>
      </c>
      <c r="V4" s="110" t="s">
        <v>80</v>
      </c>
      <c r="W4" s="110" t="s">
        <v>80</v>
      </c>
      <c r="X4" s="110" t="s">
        <v>80</v>
      </c>
      <c r="Y4" s="110" t="s">
        <v>80</v>
      </c>
      <c r="Z4" s="110" t="s">
        <v>80</v>
      </c>
      <c r="AA4" s="110" t="s">
        <v>80</v>
      </c>
      <c r="AB4" s="110" t="s">
        <v>80</v>
      </c>
      <c r="AC4" s="110" t="s">
        <v>80</v>
      </c>
      <c r="AD4" s="110" t="s">
        <v>1155</v>
      </c>
      <c r="AE4" s="110" t="s">
        <v>1160</v>
      </c>
      <c r="AF4" s="110" t="s">
        <v>80</v>
      </c>
      <c r="AG4" s="110" t="s">
        <v>80</v>
      </c>
      <c r="AH4" s="110" t="s">
        <v>80</v>
      </c>
      <c r="AI4" s="110" t="s">
        <v>80</v>
      </c>
      <c r="AJ4" s="47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15" customFormat="1" x14ac:dyDescent="0.2">
      <c r="A5" s="365"/>
      <c r="B5" s="233"/>
      <c r="C5" s="105"/>
      <c r="D5" s="105"/>
      <c r="E5" s="105"/>
      <c r="F5" s="106"/>
      <c r="G5" s="137" t="s">
        <v>14</v>
      </c>
      <c r="H5" s="138" t="s">
        <v>15</v>
      </c>
      <c r="I5" s="139" t="s">
        <v>16</v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4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1" customFormat="1" x14ac:dyDescent="0.2">
      <c r="A6" s="365"/>
      <c r="B6" s="446" t="s">
        <v>60</v>
      </c>
      <c r="C6" s="446" t="s">
        <v>485</v>
      </c>
      <c r="D6" s="446" t="s">
        <v>126</v>
      </c>
      <c r="E6" s="447">
        <v>44015</v>
      </c>
      <c r="F6" s="448">
        <v>15</v>
      </c>
      <c r="G6" s="449">
        <f t="shared" ref="G6:G17" si="0">COUNTIF(J6:AI6,"&gt;0")</f>
        <v>4</v>
      </c>
      <c r="H6" s="450">
        <f t="shared" ref="H6:H17" si="1">SUM(J6:AI6)</f>
        <v>30</v>
      </c>
      <c r="I6" s="451">
        <f t="shared" ref="I6:I17" si="2">RANK(H6,$H$6:$H$17)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2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7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7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14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0</v>
      </c>
      <c r="AJ6" s="452"/>
    </row>
    <row r="7" spans="1:81" s="1" customFormat="1" x14ac:dyDescent="0.2">
      <c r="A7" s="365"/>
      <c r="B7" s="446" t="s">
        <v>70</v>
      </c>
      <c r="C7" s="454" t="s">
        <v>932</v>
      </c>
      <c r="D7" s="454" t="s">
        <v>623</v>
      </c>
      <c r="E7" s="459">
        <v>43863</v>
      </c>
      <c r="F7" s="455">
        <v>15</v>
      </c>
      <c r="G7" s="449">
        <f t="shared" si="0"/>
        <v>4</v>
      </c>
      <c r="H7" s="450">
        <f t="shared" si="1"/>
        <v>29</v>
      </c>
      <c r="I7" s="451">
        <f t="shared" si="2"/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7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0</v>
      </c>
      <c r="U7" s="421">
        <f>_xlfn.IFNA(VLOOKUP(CONCATENATE($U$4,$B7,$C7),'12VIRT'!$A$7:$T$135,20,FALSE),0)</f>
        <v>0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0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12</v>
      </c>
      <c r="AE7" s="421">
        <f>_xlfn.IFNA(VLOOKUP(CONCATENATE($AE$4,$B7,$C7),'21SC'!$A$7:$T$230,20,FALSE),0)</f>
        <v>3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0</v>
      </c>
      <c r="AH7" s="421">
        <f>_xlfn.IFNA(VLOOKUP(CONCATENATE($AH$4,$B7,$C7),'24WAL4'!$A$7:$T$135,20,FALSE),0)</f>
        <v>0</v>
      </c>
      <c r="AI7" s="421">
        <f>_xlfn.IFNA(VLOOKUP(CONCATENATE($AI$4,$B7,$C7),'25MR'!$A$7:$T$135,20,FALSE),0)</f>
        <v>7</v>
      </c>
      <c r="AJ7" s="452"/>
    </row>
    <row r="8" spans="1:81" s="1" customFormat="1" x14ac:dyDescent="0.2">
      <c r="A8" s="365"/>
      <c r="B8" s="446" t="s">
        <v>144</v>
      </c>
      <c r="C8" s="446" t="s">
        <v>962</v>
      </c>
      <c r="D8" s="446" t="s">
        <v>315</v>
      </c>
      <c r="E8" s="447">
        <v>44025</v>
      </c>
      <c r="F8" s="448">
        <v>16</v>
      </c>
      <c r="G8" s="449">
        <f t="shared" si="0"/>
        <v>3</v>
      </c>
      <c r="H8" s="450">
        <f t="shared" si="1"/>
        <v>22</v>
      </c>
      <c r="I8" s="451">
        <f t="shared" si="2"/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0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5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7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0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10</v>
      </c>
      <c r="AE8" s="421">
        <f>_xlfn.IFNA(VLOOKUP(CONCATENATE($AE$4,$B8,$C8),'21SC'!$A$7:$T$230,20,FALSE),0)</f>
        <v>0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0</v>
      </c>
      <c r="AH8" s="421">
        <f>_xlfn.IFNA(VLOOKUP(CONCATENATE($AH$4,$B8,$C8),'24WAL4'!$A$7:$T$135,20,FALSE),0)</f>
        <v>0</v>
      </c>
      <c r="AI8" s="421">
        <f>_xlfn.IFNA(VLOOKUP(CONCATENATE($AI$4,$B8,$C8),'25MR'!$A$7:$T$135,20,FALSE),0)</f>
        <v>0</v>
      </c>
      <c r="AJ8" s="452"/>
    </row>
    <row r="9" spans="1:81" s="1" customFormat="1" x14ac:dyDescent="0.2">
      <c r="A9" s="365"/>
      <c r="B9" s="446" t="s">
        <v>503</v>
      </c>
      <c r="C9" s="446" t="s">
        <v>556</v>
      </c>
      <c r="D9" s="446" t="s">
        <v>468</v>
      </c>
      <c r="E9" s="447">
        <v>43876</v>
      </c>
      <c r="F9" s="448">
        <v>16</v>
      </c>
      <c r="G9" s="449">
        <f t="shared" si="0"/>
        <v>4</v>
      </c>
      <c r="H9" s="450">
        <f t="shared" si="1"/>
        <v>20</v>
      </c>
      <c r="I9" s="451">
        <f t="shared" si="2"/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4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7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0</v>
      </c>
      <c r="V9" s="421">
        <f>_xlfn.IFNA(VLOOKUP(CONCATENATE($V$4,$B9,$C9),'13BUN'!$A$7:$T$133,20,FALSE),0)</f>
        <v>7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0</v>
      </c>
      <c r="Y9" s="421">
        <f>_xlfn.IFNA(VLOOKUP(CONCATENATE($Y$4,$B9,$C9),'16BAL2'!$A$7:$T$135,20,FALSE),0)</f>
        <v>0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2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0</v>
      </c>
      <c r="AH9" s="421">
        <f>_xlfn.IFNA(VLOOKUP(CONCATENATE($AH$4,$B9,$C9),'24WAL4'!$A$7:$T$135,20,FALSE),0)</f>
        <v>0</v>
      </c>
      <c r="AI9" s="421">
        <f>_xlfn.IFNA(VLOOKUP(CONCATENATE($AI$4,$B9,$C9),'25MR'!$A$7:$T$135,20,FALSE),0)</f>
        <v>0</v>
      </c>
      <c r="AJ9" s="452"/>
    </row>
    <row r="10" spans="1:81" s="1" customFormat="1" x14ac:dyDescent="0.2">
      <c r="A10" s="365"/>
      <c r="B10" s="446" t="s">
        <v>473</v>
      </c>
      <c r="C10" s="446" t="s">
        <v>474</v>
      </c>
      <c r="D10" s="446" t="s">
        <v>467</v>
      </c>
      <c r="E10" s="447">
        <v>44054</v>
      </c>
      <c r="F10" s="448">
        <v>16</v>
      </c>
      <c r="G10" s="449">
        <f t="shared" si="0"/>
        <v>3</v>
      </c>
      <c r="H10" s="450">
        <f t="shared" si="1"/>
        <v>12</v>
      </c>
      <c r="I10" s="451">
        <f t="shared" si="2"/>
        <v>5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0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0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0</v>
      </c>
      <c r="V10" s="421">
        <f>_xlfn.IFNA(VLOOKUP(CONCATENATE($V$4,$B10,$C10),'13BUN'!$A$7:$T$133,20,FALSE),0)</f>
        <v>0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0</v>
      </c>
      <c r="Y10" s="421">
        <f>_xlfn.IFNA(VLOOKUP(CONCATENATE($Y$4,$B10,$C10),'16BAL2'!$A$7:$T$135,20,FALSE),0)</f>
        <v>5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0</v>
      </c>
      <c r="AB10" s="421">
        <f>_xlfn.IFNA(VLOOKUP(CONCATENATE($AB$4,$B10,$C10),'19LOG'!$A$7:$T$135,20,FALSE),0)</f>
        <v>0</v>
      </c>
      <c r="AC10" s="421">
        <f>_xlfn.IFNA(VLOOKUP(CONCATENATE($AC$4,$B10,$C10),'20BUN'!$A$7:$T$133,20,FALSE),0)</f>
        <v>0</v>
      </c>
      <c r="AD10" s="421">
        <f>_xlfn.IFNA(VLOOKUP(CONCATENATE($AD$4,$B10,$C10),'21SC'!$A$7:$T$230,20,FALSE),0)</f>
        <v>2</v>
      </c>
      <c r="AE10" s="421">
        <f>_xlfn.IFNA(VLOOKUP(CONCATENATE($AE$4,$B10,$C10),'21SC'!$A$7:$T$230,20,FALSE),0)</f>
        <v>0</v>
      </c>
      <c r="AF10" s="421">
        <f>_xlfn.IFNA(VLOOKUP(CONCATENATE($AF$4,$B10,$C10),'22WAL3'!$A$7:$T$135,20,FALSE),0)</f>
        <v>0</v>
      </c>
      <c r="AG10" s="421">
        <f>_xlfn.IFNA(VLOOKUP(CONCATENATE($AG$4,$B10,$C10),'23OG3'!$A$7:$T$126,20,FALSE),0)</f>
        <v>0</v>
      </c>
      <c r="AH10" s="421">
        <f>_xlfn.IFNA(VLOOKUP(CONCATENATE($AH$4,$B10,$C10),'24WAL4'!$A$7:$T$135,20,FALSE),0)</f>
        <v>5</v>
      </c>
      <c r="AI10" s="421">
        <f>_xlfn.IFNA(VLOOKUP(CONCATENATE($AI$4,$B10,$C10),'25MR'!$A$7:$T$135,20,FALSE),0)</f>
        <v>0</v>
      </c>
      <c r="AJ10" s="452"/>
    </row>
    <row r="11" spans="1:81" s="1" customFormat="1" x14ac:dyDescent="0.2">
      <c r="A11" s="365"/>
      <c r="B11" s="446" t="s">
        <v>111</v>
      </c>
      <c r="C11" s="446" t="s">
        <v>112</v>
      </c>
      <c r="D11" s="446" t="s">
        <v>597</v>
      </c>
      <c r="E11" s="447">
        <v>43984</v>
      </c>
      <c r="F11" s="448">
        <v>16</v>
      </c>
      <c r="G11" s="449">
        <f t="shared" si="0"/>
        <v>2</v>
      </c>
      <c r="H11" s="450">
        <f t="shared" si="1"/>
        <v>11</v>
      </c>
      <c r="I11" s="451">
        <f t="shared" si="2"/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0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0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0</v>
      </c>
      <c r="X11" s="421">
        <f>_xlfn.IFNA(VLOOKUP(CONCATENATE($X$4,$B11,$C11),'15OG2'!$A$7:$T$132,20,FALSE),0)</f>
        <v>0</v>
      </c>
      <c r="Y11" s="421">
        <f>_xlfn.IFNA(VLOOKUP(CONCATENATE($Y$4,$B11,$C11),'16BAL2'!$A$7:$T$135,20,FALSE),0)</f>
        <v>0</v>
      </c>
      <c r="Z11" s="421">
        <f>_xlfn.IFNA(VLOOKUP(CONCATENATE($Z$4,$B11,$C11),'17DAR'!$A$7:$T$135,20,FALSE),0)</f>
        <v>0</v>
      </c>
      <c r="AA11" s="421">
        <f>_xlfn.IFNA(VLOOKUP(CONCATENATE($AA$4,$B11,$C11),'18WAL'!$A$7:$T$135,20,FALSE),0)</f>
        <v>6</v>
      </c>
      <c r="AB11" s="421">
        <f>_xlfn.IFNA(VLOOKUP(CONCATENATE($AB$4,$B11,$C11),'19LOG'!$A$7:$T$135,20,FALSE),0)</f>
        <v>0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0</v>
      </c>
      <c r="AE11" s="421">
        <f>_xlfn.IFNA(VLOOKUP(CONCATENATE($AE$4,$B11,$C11),'21SC'!$A$7:$T$230,20,FALSE),0)</f>
        <v>0</v>
      </c>
      <c r="AF11" s="421">
        <f>_xlfn.IFNA(VLOOKUP(CONCATENATE($AF$4,$B11,$C11),'22WAL3'!$A$7:$T$135,20,FALSE),0)</f>
        <v>5</v>
      </c>
      <c r="AG11" s="421">
        <f>_xlfn.IFNA(VLOOKUP(CONCATENATE($AG$4,$B11,$C11),'23OG3'!$A$7:$T$126,20,FALSE),0)</f>
        <v>0</v>
      </c>
      <c r="AH11" s="421">
        <f>_xlfn.IFNA(VLOOKUP(CONCATENATE($AH$4,$B11,$C11),'24WAL4'!$A$7:$T$135,20,FALSE),0)</f>
        <v>0</v>
      </c>
      <c r="AI11" s="421">
        <f>_xlfn.IFNA(VLOOKUP(CONCATENATE($AI$4,$B11,$C11),'25MR'!$A$7:$T$135,20,FALSE),0)</f>
        <v>0</v>
      </c>
      <c r="AJ11" s="452"/>
    </row>
    <row r="12" spans="1:81" s="305" customFormat="1" x14ac:dyDescent="0.2">
      <c r="A12" s="365"/>
      <c r="B12" s="238"/>
      <c r="C12" s="238"/>
      <c r="D12" s="238"/>
      <c r="E12" s="239"/>
      <c r="F12" s="240"/>
      <c r="G12" s="241"/>
      <c r="H12" s="242"/>
      <c r="I12" s="243"/>
      <c r="J12" s="244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47"/>
    </row>
    <row r="13" spans="1:81" s="37" customFormat="1" x14ac:dyDescent="0.2">
      <c r="A13" s="365"/>
      <c r="B13" s="49" t="s">
        <v>69</v>
      </c>
      <c r="C13" s="49" t="s">
        <v>1222</v>
      </c>
      <c r="D13" s="49" t="s">
        <v>315</v>
      </c>
      <c r="E13" s="50">
        <v>44005</v>
      </c>
      <c r="F13" s="51">
        <v>14</v>
      </c>
      <c r="G13" s="123">
        <f t="shared" si="0"/>
        <v>3</v>
      </c>
      <c r="H13" s="53">
        <f t="shared" si="1"/>
        <v>10</v>
      </c>
      <c r="I13" s="119">
        <f t="shared" si="2"/>
        <v>7</v>
      </c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2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4</v>
      </c>
      <c r="AE13" s="158">
        <f>_xlfn.IFNA(VLOOKUP(CONCATENATE($AE$4,$B13,$C13),'21SC'!$A$7:$T$230,20,FALSE),0)</f>
        <v>4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47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</row>
    <row r="14" spans="1:81" s="37" customFormat="1" x14ac:dyDescent="0.2">
      <c r="A14" s="365"/>
      <c r="B14" s="49" t="s">
        <v>117</v>
      </c>
      <c r="C14" s="49" t="s">
        <v>930</v>
      </c>
      <c r="D14" s="49" t="s">
        <v>220</v>
      </c>
      <c r="E14" s="50">
        <v>43878</v>
      </c>
      <c r="F14" s="51">
        <v>14</v>
      </c>
      <c r="G14" s="123">
        <f t="shared" si="0"/>
        <v>2</v>
      </c>
      <c r="H14" s="53">
        <f t="shared" si="1"/>
        <v>9</v>
      </c>
      <c r="I14" s="119">
        <f t="shared" si="2"/>
        <v>8</v>
      </c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3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6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47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</row>
    <row r="15" spans="1:81" s="37" customFormat="1" x14ac:dyDescent="0.2">
      <c r="A15" s="365"/>
      <c r="B15" s="49" t="s">
        <v>137</v>
      </c>
      <c r="C15" s="49" t="s">
        <v>139</v>
      </c>
      <c r="D15" s="49" t="s">
        <v>315</v>
      </c>
      <c r="E15" s="50">
        <v>43844</v>
      </c>
      <c r="F15" s="51">
        <v>14</v>
      </c>
      <c r="G15" s="123">
        <f t="shared" si="0"/>
        <v>3</v>
      </c>
      <c r="H15" s="53">
        <f t="shared" si="1"/>
        <v>7</v>
      </c>
      <c r="I15" s="119">
        <f t="shared" si="2"/>
        <v>9</v>
      </c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4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2</v>
      </c>
      <c r="AE15" s="158">
        <f>_xlfn.IFNA(VLOOKUP(CONCATENATE($AE$4,$B15,$C15),'21SC'!$A$7:$T$230,20,FALSE),0)</f>
        <v>1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47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</row>
    <row r="16" spans="1:81" s="37" customFormat="1" x14ac:dyDescent="0.2">
      <c r="A16" s="365"/>
      <c r="B16" s="49" t="s">
        <v>471</v>
      </c>
      <c r="C16" s="49" t="s">
        <v>931</v>
      </c>
      <c r="D16" s="49" t="s">
        <v>126</v>
      </c>
      <c r="E16" s="50">
        <v>43877</v>
      </c>
      <c r="F16" s="51">
        <v>16</v>
      </c>
      <c r="G16" s="123">
        <f t="shared" si="0"/>
        <v>3</v>
      </c>
      <c r="H16" s="53">
        <f t="shared" si="1"/>
        <v>4</v>
      </c>
      <c r="I16" s="119">
        <f t="shared" si="2"/>
        <v>10</v>
      </c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1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1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2</v>
      </c>
      <c r="AE16" s="158">
        <f>_xlfn.IFNA(VLOOKUP(CONCATENATE($AE$4,$B16,$C16),'21SC'!$A$7:$T$230,20,FALSE),0)</f>
        <v>0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47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</row>
    <row r="17" spans="1:81" s="297" customFormat="1" x14ac:dyDescent="0.2">
      <c r="A17" s="365"/>
      <c r="B17" s="49" t="s">
        <v>131</v>
      </c>
      <c r="C17" s="49" t="s">
        <v>132</v>
      </c>
      <c r="D17" s="49" t="s">
        <v>313</v>
      </c>
      <c r="E17" s="50">
        <v>44046</v>
      </c>
      <c r="F17" s="51">
        <v>16</v>
      </c>
      <c r="G17" s="123">
        <f t="shared" si="0"/>
        <v>2</v>
      </c>
      <c r="H17" s="53">
        <f t="shared" si="1"/>
        <v>3</v>
      </c>
      <c r="I17" s="119">
        <f t="shared" si="2"/>
        <v>11</v>
      </c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0</v>
      </c>
      <c r="Q17" s="158">
        <f>_xlfn.IFNA(VLOOKUP(CONCATENATE($Q$4,$B17,$C17),'8MR'!$A$7:$T$135,20,FALSE),0)</f>
        <v>0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2</v>
      </c>
      <c r="AE17" s="158">
        <f>_xlfn.IFNA(VLOOKUP(CONCATENATE($AE$4,$B17,$C17),'21SC'!$A$7:$T$230,20,FALSE),0)</f>
        <v>1</v>
      </c>
      <c r="AF17" s="158">
        <f>_xlfn.IFNA(VLOOKUP(CONCATENATE($AF$4,$B17,$C17),'22WAL3'!$A$7:$T$135,20,FALSE),0)</f>
        <v>0</v>
      </c>
      <c r="AG17" s="158">
        <f>_xlfn.IFNA(VLOOKUP(CONCATENATE($AG$4,$B17,$C17),'23OG3'!$A$7:$T$126,20,FALSE),0)</f>
        <v>0</v>
      </c>
      <c r="AH17" s="158">
        <f>_xlfn.IFNA(VLOOKUP(CONCATENATE($AH$4,$B17,$C17),'24WAL4'!$A$7:$T$135,20,FALSE),0)</f>
        <v>0</v>
      </c>
      <c r="AI17" s="158">
        <f>_xlfn.IFNA(VLOOKUP(CONCATENATE($AI$4,$B17,$C17),'25MR'!$A$7:$T$135,20,FALSE),0)</f>
        <v>0</v>
      </c>
      <c r="AJ17" s="47"/>
    </row>
    <row r="18" spans="1:81" s="229" customFormat="1" x14ac:dyDescent="0.2">
      <c r="A18" s="365"/>
      <c r="B18" s="238"/>
      <c r="C18" s="238"/>
      <c r="D18" s="238"/>
      <c r="E18" s="239"/>
      <c r="F18" s="240"/>
      <c r="G18" s="241"/>
      <c r="H18" s="242"/>
      <c r="I18" s="243"/>
      <c r="J18" s="244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47"/>
    </row>
    <row r="19" spans="1:81" s="37" customFormat="1" x14ac:dyDescent="0.2">
      <c r="A19" s="365"/>
      <c r="B19" s="49" t="s">
        <v>532</v>
      </c>
      <c r="C19" s="49" t="s">
        <v>68</v>
      </c>
      <c r="D19" s="49" t="s">
        <v>44</v>
      </c>
      <c r="E19" s="50">
        <v>43833</v>
      </c>
      <c r="F19" s="51">
        <v>16</v>
      </c>
      <c r="G19" s="123">
        <f t="shared" ref="G19:G49" si="3">COUNTIF(J19:AI19,"&gt;0")</f>
        <v>1</v>
      </c>
      <c r="H19" s="53">
        <f t="shared" ref="H19:H49" si="4">SUM(J19:AI19)</f>
        <v>7</v>
      </c>
      <c r="I19" s="119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7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47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</row>
    <row r="20" spans="1:81" s="37" customFormat="1" x14ac:dyDescent="0.2">
      <c r="A20" s="365"/>
      <c r="B20" s="49" t="s">
        <v>69</v>
      </c>
      <c r="C20" s="49" t="s">
        <v>942</v>
      </c>
      <c r="D20" s="49" t="s">
        <v>315</v>
      </c>
      <c r="E20" s="50">
        <v>43892</v>
      </c>
      <c r="F20" s="51">
        <v>14</v>
      </c>
      <c r="G20" s="123">
        <f t="shared" si="3"/>
        <v>1</v>
      </c>
      <c r="H20" s="53">
        <f t="shared" si="4"/>
        <v>7</v>
      </c>
      <c r="I20" s="119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7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47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</row>
    <row r="21" spans="1:81" s="37" customFormat="1" x14ac:dyDescent="0.2">
      <c r="A21" s="365"/>
      <c r="B21" s="49" t="s">
        <v>125</v>
      </c>
      <c r="C21" s="49" t="s">
        <v>292</v>
      </c>
      <c r="D21" s="49" t="s">
        <v>512</v>
      </c>
      <c r="E21" s="50">
        <v>43853</v>
      </c>
      <c r="F21" s="51">
        <v>14</v>
      </c>
      <c r="G21" s="123">
        <f t="shared" si="3"/>
        <v>1</v>
      </c>
      <c r="H21" s="53">
        <f t="shared" si="4"/>
        <v>7</v>
      </c>
      <c r="I21" s="119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7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47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</row>
    <row r="22" spans="1:81" s="37" customFormat="1" x14ac:dyDescent="0.2">
      <c r="A22" s="365"/>
      <c r="B22" s="49" t="s">
        <v>61</v>
      </c>
      <c r="C22" s="49" t="s">
        <v>62</v>
      </c>
      <c r="D22" s="49" t="s">
        <v>183</v>
      </c>
      <c r="E22" s="50">
        <v>43891</v>
      </c>
      <c r="F22" s="51">
        <v>16</v>
      </c>
      <c r="G22" s="123">
        <f t="shared" si="3"/>
        <v>1</v>
      </c>
      <c r="H22" s="53">
        <f t="shared" si="4"/>
        <v>7</v>
      </c>
      <c r="I22" s="119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7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47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</row>
    <row r="23" spans="1:81" x14ac:dyDescent="0.2">
      <c r="A23" s="365"/>
      <c r="B23" s="49" t="s">
        <v>113</v>
      </c>
      <c r="C23" s="49" t="s">
        <v>114</v>
      </c>
      <c r="D23" s="49" t="s">
        <v>946</v>
      </c>
      <c r="E23" s="50">
        <v>43877</v>
      </c>
      <c r="F23" s="51">
        <v>16</v>
      </c>
      <c r="G23" s="123">
        <f t="shared" si="3"/>
        <v>1</v>
      </c>
      <c r="H23" s="53">
        <f t="shared" si="4"/>
        <v>6</v>
      </c>
      <c r="I23" s="119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6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47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</row>
    <row r="24" spans="1:81" x14ac:dyDescent="0.2">
      <c r="A24" s="365"/>
      <c r="B24" s="49" t="s">
        <v>65</v>
      </c>
      <c r="C24" s="49" t="s">
        <v>66</v>
      </c>
      <c r="D24" s="49" t="s">
        <v>482</v>
      </c>
      <c r="E24" s="50">
        <v>43923</v>
      </c>
      <c r="F24" s="51">
        <v>16</v>
      </c>
      <c r="G24" s="123">
        <f t="shared" si="3"/>
        <v>1</v>
      </c>
      <c r="H24" s="53">
        <f t="shared" si="4"/>
        <v>6</v>
      </c>
      <c r="I24" s="119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6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47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</row>
    <row r="25" spans="1:81" s="66" customFormat="1" x14ac:dyDescent="0.2">
      <c r="A25" s="365"/>
      <c r="B25" s="49" t="s">
        <v>115</v>
      </c>
      <c r="C25" s="49" t="s">
        <v>116</v>
      </c>
      <c r="D25" s="49" t="s">
        <v>44</v>
      </c>
      <c r="E25" s="50">
        <v>44015</v>
      </c>
      <c r="F25" s="51">
        <v>15</v>
      </c>
      <c r="G25" s="123">
        <f t="shared" si="3"/>
        <v>1</v>
      </c>
      <c r="H25" s="53">
        <f t="shared" si="4"/>
        <v>6</v>
      </c>
      <c r="I25" s="119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0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6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0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15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47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</row>
    <row r="26" spans="1:81" s="66" customFormat="1" x14ac:dyDescent="0.2">
      <c r="A26" s="365"/>
      <c r="B26" s="49" t="s">
        <v>77</v>
      </c>
      <c r="C26" s="49" t="s">
        <v>78</v>
      </c>
      <c r="D26" s="49" t="s">
        <v>854</v>
      </c>
      <c r="E26" s="50">
        <v>43997</v>
      </c>
      <c r="F26" s="51">
        <v>13</v>
      </c>
      <c r="G26" s="123">
        <f t="shared" si="3"/>
        <v>1</v>
      </c>
      <c r="H26" s="53">
        <f t="shared" si="4"/>
        <v>2</v>
      </c>
      <c r="I26" s="119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0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2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0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47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</row>
    <row r="27" spans="1:81" s="66" customFormat="1" x14ac:dyDescent="0.2">
      <c r="A27" s="365"/>
      <c r="B27" s="49" t="s">
        <v>63</v>
      </c>
      <c r="C27" s="49" t="s">
        <v>64</v>
      </c>
      <c r="D27" s="49" t="s">
        <v>196</v>
      </c>
      <c r="E27" s="50">
        <v>44075</v>
      </c>
      <c r="F27" s="51">
        <v>16</v>
      </c>
      <c r="G27" s="123">
        <f t="shared" si="3"/>
        <v>1</v>
      </c>
      <c r="H27" s="53">
        <f t="shared" si="4"/>
        <v>2</v>
      </c>
      <c r="I27" s="119"/>
      <c r="J27" s="159">
        <f>_xlfn.IFNA(VLOOKUP(CONCATENATE($J$4,$B27,$C27),'1Bus'!$A$7:$T$133,20,FALSE),0)</f>
        <v>0</v>
      </c>
      <c r="K27" s="158">
        <f>_xlfn.IFNA(VLOOKUP(CONCATENATE($K$4,$B27,$C27),'2ESP'!$A$7:$T$133,20,FALSE),0)</f>
        <v>0</v>
      </c>
      <c r="L27" s="158">
        <f>_xlfn.IFNA(VLOOKUP(CONCATENATE($L$4,$B27,$C27),'3RP'!$A$7:$T$135,20,FALSE),0)</f>
        <v>0</v>
      </c>
      <c r="M27" s="158">
        <f>_xlfn.IFNA(VLOOKUP(CONCATENATE($M$4,$B27,$C27),'4Mur'!$A$7:$T$135,20,FALSE),0)</f>
        <v>0</v>
      </c>
      <c r="N27" s="158">
        <f>_xlfn.IFNA(VLOOKUP(CONCATENATE($N$4,$B27,$C27),'5BAL'!$A$7:$T$135,20,FALSE),0)</f>
        <v>0</v>
      </c>
      <c r="O27" s="158">
        <f>_xlfn.IFNA(VLOOKUP(CONCATENATE($O$4,$B27,$C27),'6WP'!$A$7:$T$135,20,FALSE),0)</f>
        <v>0</v>
      </c>
      <c r="P27" s="158">
        <f>_xlfn.IFNA(VLOOKUP(CONCATENATE($P$4,$B27,$C27),'7SER'!$A$7:$T$135,20,FALSE),0)</f>
        <v>0</v>
      </c>
      <c r="Q27" s="158">
        <f>_xlfn.IFNA(VLOOKUP(CONCATENATE($Q$4,$B27,$C27),'8MR'!$A$7:$T$135,20,FALSE),0)</f>
        <v>0</v>
      </c>
      <c r="R27" s="158">
        <f>_xlfn.IFNA(VLOOKUP(CONCATENATE($R$4,$B27,$C27),'9ESP2'!$A$7:$T$135,20,FALSE),0)</f>
        <v>0</v>
      </c>
      <c r="S27" s="158">
        <f>_xlfn.IFNA(VLOOKUP(CONCATENATE($S$4,$B27,$C27),'10Bus2'!$A$7:$T$135,20,FALSE),0)</f>
        <v>0</v>
      </c>
      <c r="T27" s="158">
        <f>_xlfn.IFNA(VLOOKUP(CONCATENATE($T$4,$B27,$C27),'11OG'!$A$7:$T$135,20,FALSE),0)</f>
        <v>0</v>
      </c>
      <c r="U27" s="158">
        <f>_xlfn.IFNA(VLOOKUP(CONCATENATE($U$4,$B27,$C27),'12VIRT'!$A$7:$T$135,20,FALSE),0)</f>
        <v>0</v>
      </c>
      <c r="V27" s="158">
        <f>_xlfn.IFNA(VLOOKUP(CONCATENATE($V$4,$B27,$C27),'13BUN'!$A$7:$T$133,20,FALSE),0)</f>
        <v>0</v>
      </c>
      <c r="W27" s="158">
        <f>_xlfn.IFNA(VLOOKUP(CONCATENATE($W$4,$B27,$C27),'14SER'!$A$7:$T$135,20,FALSE),0)</f>
        <v>0</v>
      </c>
      <c r="X27" s="158">
        <f>_xlfn.IFNA(VLOOKUP(CONCATENATE($X$4,$B27,$C27),'15OG2'!$A$7:$T$132,20,FALSE),0)</f>
        <v>0</v>
      </c>
      <c r="Y27" s="158">
        <f>_xlfn.IFNA(VLOOKUP(CONCATENATE($Y$4,$B27,$C27),'16BAL2'!$A$7:$T$135,20,FALSE),0)</f>
        <v>0</v>
      </c>
      <c r="Z27" s="158">
        <f>_xlfn.IFNA(VLOOKUP(CONCATENATE($Z$4,$B27,$C27),'17DAR'!$A$7:$T$135,20,FALSE),0)</f>
        <v>0</v>
      </c>
      <c r="AA27" s="158">
        <f>_xlfn.IFNA(VLOOKUP(CONCATENATE($AA$4,$B27,$C27),'18WAL'!$A$7:$T$135,20,FALSE),0)</f>
        <v>0</v>
      </c>
      <c r="AB27" s="158">
        <f>_xlfn.IFNA(VLOOKUP(CONCATENATE($AB$4,$B27,$C27),'19LOG'!$A$7:$T$135,20,FALSE),0)</f>
        <v>0</v>
      </c>
      <c r="AC27" s="158">
        <f>_xlfn.IFNA(VLOOKUP(CONCATENATE($AC$4,$B27,$C27),'20BUN'!$A$7:$T$133,20,FALSE),0)</f>
        <v>0</v>
      </c>
      <c r="AD27" s="158">
        <f>_xlfn.IFNA(VLOOKUP(CONCATENATE($AD$4,$B27,$C27),'21SC'!$A$7:$T$230,20,FALSE),0)</f>
        <v>2</v>
      </c>
      <c r="AE27" s="158">
        <f>_xlfn.IFNA(VLOOKUP(CONCATENATE($AE$4,$B27,$C27),'21SC'!$A$7:$T$230,20,FALSE),0)</f>
        <v>0</v>
      </c>
      <c r="AF27" s="158">
        <f>_xlfn.IFNA(VLOOKUP(CONCATENATE($AF$4,$B27,$C27),'22WAL3'!$A$7:$T$135,20,FALSE),0)</f>
        <v>0</v>
      </c>
      <c r="AG27" s="158">
        <f>_xlfn.IFNA(VLOOKUP(CONCATENATE($AG$4,$B27,$C27),'23OG3'!$A$7:$T$126,20,FALSE),0)</f>
        <v>0</v>
      </c>
      <c r="AH27" s="158">
        <f>_xlfn.IFNA(VLOOKUP(CONCATENATE($AH$4,$B27,$C27),'24WAL4'!$A$7:$T$135,20,FALSE),0)</f>
        <v>0</v>
      </c>
      <c r="AI27" s="158">
        <f>_xlfn.IFNA(VLOOKUP(CONCATENATE($AI$4,$B27,$C27),'25MR'!$A$7:$T$135,20,FALSE),0)</f>
        <v>0</v>
      </c>
      <c r="AJ27" s="47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</row>
    <row r="28" spans="1:81" s="66" customFormat="1" x14ac:dyDescent="0.2">
      <c r="A28" s="365"/>
      <c r="B28" s="49" t="s">
        <v>119</v>
      </c>
      <c r="C28" s="49" t="s">
        <v>846</v>
      </c>
      <c r="D28" s="49" t="s">
        <v>597</v>
      </c>
      <c r="E28" s="50">
        <v>43878</v>
      </c>
      <c r="F28" s="51">
        <v>16</v>
      </c>
      <c r="G28" s="123">
        <f t="shared" si="3"/>
        <v>0</v>
      </c>
      <c r="H28" s="53">
        <f t="shared" si="4"/>
        <v>0</v>
      </c>
      <c r="I28" s="119"/>
      <c r="J28" s="159">
        <f>_xlfn.IFNA(VLOOKUP(CONCATENATE($J$4,$B28,$C28),'1Bus'!$A$7:$T$133,20,FALSE),0)</f>
        <v>0</v>
      </c>
      <c r="K28" s="158">
        <f>_xlfn.IFNA(VLOOKUP(CONCATENATE($K$4,$B28,$C28),'2ESP'!$A$7:$T$133,20,FALSE),0)</f>
        <v>0</v>
      </c>
      <c r="L28" s="158">
        <f>_xlfn.IFNA(VLOOKUP(CONCATENATE($L$4,$B28,$C28),'3RP'!$A$7:$T$135,20,FALSE),0)</f>
        <v>0</v>
      </c>
      <c r="M28" s="158">
        <f>_xlfn.IFNA(VLOOKUP(CONCATENATE($M$4,$B28,$C28),'4Mur'!$A$7:$T$135,20,FALSE),0)</f>
        <v>0</v>
      </c>
      <c r="N28" s="158">
        <f>_xlfn.IFNA(VLOOKUP(CONCATENATE($N$4,$B28,$C28),'5BAL'!$A$7:$T$135,20,FALSE),0)</f>
        <v>0</v>
      </c>
      <c r="O28" s="158">
        <f>_xlfn.IFNA(VLOOKUP(CONCATENATE($O$4,$B28,$C28),'6WP'!$A$7:$T$135,20,FALSE),0)</f>
        <v>0</v>
      </c>
      <c r="P28" s="158">
        <f>_xlfn.IFNA(VLOOKUP(CONCATENATE($P$4,$B28,$C28),'7SER'!$A$7:$T$135,20,FALSE),0)</f>
        <v>0</v>
      </c>
      <c r="Q28" s="158">
        <f>_xlfn.IFNA(VLOOKUP(CONCATENATE($Q$4,$B28,$C28),'8MR'!$A$7:$T$135,20,FALSE),0)</f>
        <v>0</v>
      </c>
      <c r="R28" s="158">
        <f>_xlfn.IFNA(VLOOKUP(CONCATENATE($R$4,$B28,$C28),'9ESP2'!$A$7:$T$135,20,FALSE),0)</f>
        <v>0</v>
      </c>
      <c r="S28" s="158">
        <f>_xlfn.IFNA(VLOOKUP(CONCATENATE($S$4,$B28,$C28),'10Bus2'!$A$7:$T$135,20,FALSE),0)</f>
        <v>0</v>
      </c>
      <c r="T28" s="158">
        <f>_xlfn.IFNA(VLOOKUP(CONCATENATE($T$4,$B28,$C28),'11OG'!$A$7:$T$135,20,FALSE),0)</f>
        <v>0</v>
      </c>
      <c r="U28" s="158">
        <f>_xlfn.IFNA(VLOOKUP(CONCATENATE($U$4,$B28,$C28),'12VIRT'!$A$7:$T$135,20,FALSE),0)</f>
        <v>0</v>
      </c>
      <c r="V28" s="158">
        <f>_xlfn.IFNA(VLOOKUP(CONCATENATE($V$4,$B28,$C28),'13BUN'!$A$7:$T$133,20,FALSE),0)</f>
        <v>0</v>
      </c>
      <c r="W28" s="158">
        <f>_xlfn.IFNA(VLOOKUP(CONCATENATE($W$4,$B28,$C28),'14SER'!$A$7:$T$135,20,FALSE),0)</f>
        <v>0</v>
      </c>
      <c r="X28" s="158">
        <f>_xlfn.IFNA(VLOOKUP(CONCATENATE($X$4,$B28,$C28),'15OG2'!$A$7:$T$132,20,FALSE),0)</f>
        <v>0</v>
      </c>
      <c r="Y28" s="158">
        <f>_xlfn.IFNA(VLOOKUP(CONCATENATE($Y$4,$B28,$C28),'16BAL2'!$A$7:$T$135,20,FALSE),0)</f>
        <v>0</v>
      </c>
      <c r="Z28" s="158">
        <f>_xlfn.IFNA(VLOOKUP(CONCATENATE($Z$4,$B28,$C28),'17DAR'!$A$7:$T$135,20,FALSE),0)</f>
        <v>0</v>
      </c>
      <c r="AA28" s="158">
        <f>_xlfn.IFNA(VLOOKUP(CONCATENATE($AA$4,$B28,$C28),'18WAL'!$A$7:$T$135,20,FALSE),0)</f>
        <v>0</v>
      </c>
      <c r="AB28" s="158">
        <f>_xlfn.IFNA(VLOOKUP(CONCATENATE($AB$4,$B28,$C28),'19LOG'!$A$7:$T$135,20,FALSE),0)</f>
        <v>0</v>
      </c>
      <c r="AC28" s="158">
        <f>_xlfn.IFNA(VLOOKUP(CONCATENATE($AC$4,$B28,$C28),'20BUN'!$A$7:$T$133,20,FALSE),0)</f>
        <v>0</v>
      </c>
      <c r="AD28" s="158">
        <f>_xlfn.IFNA(VLOOKUP(CONCATENATE($AD$4,$B28,$C28),'21SC'!$A$7:$T$230,20,FALSE),0)</f>
        <v>0</v>
      </c>
      <c r="AE28" s="158">
        <f>_xlfn.IFNA(VLOOKUP(CONCATENATE($AE$4,$B28,$C28),'21SC'!$A$7:$T$230,20,FALSE),0)</f>
        <v>0</v>
      </c>
      <c r="AF28" s="158">
        <f>_xlfn.IFNA(VLOOKUP(CONCATENATE($AF$4,$B28,$C28),'22WAL3'!$A$7:$T$135,20,FALSE),0)</f>
        <v>0</v>
      </c>
      <c r="AG28" s="158">
        <f>_xlfn.IFNA(VLOOKUP(CONCATENATE($AG$4,$B28,$C28),'23OG3'!$A$7:$T$126,20,FALSE),0)</f>
        <v>0</v>
      </c>
      <c r="AH28" s="158">
        <f>_xlfn.IFNA(VLOOKUP(CONCATENATE($AH$4,$B28,$C28),'24WAL4'!$A$7:$T$135,20,FALSE),0)</f>
        <v>0</v>
      </c>
      <c r="AI28" s="158">
        <f>_xlfn.IFNA(VLOOKUP(CONCATENATE($AI$4,$B28,$C28),'25MR'!$A$7:$T$135,20,FALSE),0)</f>
        <v>0</v>
      </c>
      <c r="AJ28" s="47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</row>
    <row r="29" spans="1:81" s="66" customFormat="1" x14ac:dyDescent="0.2">
      <c r="A29" s="365"/>
      <c r="B29" s="49" t="s">
        <v>119</v>
      </c>
      <c r="C29" s="49" t="s">
        <v>120</v>
      </c>
      <c r="D29" s="49" t="s">
        <v>597</v>
      </c>
      <c r="E29" s="50">
        <v>43878</v>
      </c>
      <c r="F29" s="51">
        <v>16</v>
      </c>
      <c r="G29" s="123">
        <f t="shared" si="3"/>
        <v>0</v>
      </c>
      <c r="H29" s="53">
        <f t="shared" si="4"/>
        <v>0</v>
      </c>
      <c r="I29" s="119"/>
      <c r="J29" s="159">
        <f>_xlfn.IFNA(VLOOKUP(CONCATENATE($J$4,$B29,$C29),'1Bus'!$A$7:$T$133,20,FALSE),0)</f>
        <v>0</v>
      </c>
      <c r="K29" s="158">
        <f>_xlfn.IFNA(VLOOKUP(CONCATENATE($K$4,$B29,$C29),'2ESP'!$A$7:$T$133,20,FALSE),0)</f>
        <v>0</v>
      </c>
      <c r="L29" s="158">
        <f>_xlfn.IFNA(VLOOKUP(CONCATENATE($L$4,$B29,$C29),'3RP'!$A$7:$T$135,20,FALSE),0)</f>
        <v>0</v>
      </c>
      <c r="M29" s="158">
        <f>_xlfn.IFNA(VLOOKUP(CONCATENATE($M$4,$B29,$C29),'4Mur'!$A$7:$T$135,20,FALSE),0)</f>
        <v>0</v>
      </c>
      <c r="N29" s="158">
        <f>_xlfn.IFNA(VLOOKUP(CONCATENATE($N$4,$B29,$C29),'5BAL'!$A$7:$T$135,20,FALSE),0)</f>
        <v>0</v>
      </c>
      <c r="O29" s="158">
        <f>_xlfn.IFNA(VLOOKUP(CONCATENATE($O$4,$B29,$C29),'6WP'!$A$7:$T$135,20,FALSE),0)</f>
        <v>0</v>
      </c>
      <c r="P29" s="158">
        <f>_xlfn.IFNA(VLOOKUP(CONCATENATE($P$4,$B29,$C29),'7SER'!$A$7:$T$135,20,FALSE),0)</f>
        <v>0</v>
      </c>
      <c r="Q29" s="158">
        <f>_xlfn.IFNA(VLOOKUP(CONCATENATE($Q$4,$B29,$C29),'8MR'!$A$7:$T$135,20,FALSE),0)</f>
        <v>0</v>
      </c>
      <c r="R29" s="158">
        <f>_xlfn.IFNA(VLOOKUP(CONCATENATE($R$4,$B29,$C29),'9ESP2'!$A$7:$T$135,20,FALSE),0)</f>
        <v>0</v>
      </c>
      <c r="S29" s="158">
        <f>_xlfn.IFNA(VLOOKUP(CONCATENATE($S$4,$B29,$C29),'10Bus2'!$A$7:$T$135,20,FALSE),0)</f>
        <v>0</v>
      </c>
      <c r="T29" s="158">
        <f>_xlfn.IFNA(VLOOKUP(CONCATENATE($T$4,$B29,$C29),'11OG'!$A$7:$T$135,20,FALSE),0)</f>
        <v>0</v>
      </c>
      <c r="U29" s="158">
        <f>_xlfn.IFNA(VLOOKUP(CONCATENATE($U$4,$B29,$C29),'12VIRT'!$A$7:$T$135,20,FALSE),0)</f>
        <v>0</v>
      </c>
      <c r="V29" s="158">
        <f>_xlfn.IFNA(VLOOKUP(CONCATENATE($V$4,$B29,$C29),'13BUN'!$A$7:$T$133,20,FALSE),0)</f>
        <v>0</v>
      </c>
      <c r="W29" s="158">
        <f>_xlfn.IFNA(VLOOKUP(CONCATENATE($W$4,$B29,$C29),'14SER'!$A$7:$T$135,20,FALSE),0)</f>
        <v>0</v>
      </c>
      <c r="X29" s="158">
        <f>_xlfn.IFNA(VLOOKUP(CONCATENATE($X$4,$B29,$C29),'15OG2'!$A$7:$T$132,20,FALSE),0)</f>
        <v>0</v>
      </c>
      <c r="Y29" s="158">
        <f>_xlfn.IFNA(VLOOKUP(CONCATENATE($Y$4,$B29,$C29),'16BAL2'!$A$7:$T$135,20,FALSE),0)</f>
        <v>0</v>
      </c>
      <c r="Z29" s="158">
        <f>_xlfn.IFNA(VLOOKUP(CONCATENATE($Z$4,$B29,$C29),'17DAR'!$A$7:$T$135,20,FALSE),0)</f>
        <v>0</v>
      </c>
      <c r="AA29" s="158">
        <f>_xlfn.IFNA(VLOOKUP(CONCATENATE($AA$4,$B29,$C29),'18WAL'!$A$7:$T$135,20,FALSE),0)</f>
        <v>0</v>
      </c>
      <c r="AB29" s="158">
        <f>_xlfn.IFNA(VLOOKUP(CONCATENATE($AB$4,$B29,$C29),'19LOG'!$A$7:$T$135,20,FALSE),0)</f>
        <v>0</v>
      </c>
      <c r="AC29" s="158">
        <f>_xlfn.IFNA(VLOOKUP(CONCATENATE($AC$4,$B29,$C29),'20BUN'!$A$7:$T$133,20,FALSE),0)</f>
        <v>0</v>
      </c>
      <c r="AD29" s="158">
        <f>_xlfn.IFNA(VLOOKUP(CONCATENATE($AD$4,$B29,$C29),'21SC'!$A$7:$T$230,20,FALSE),0)</f>
        <v>0</v>
      </c>
      <c r="AE29" s="158">
        <f>_xlfn.IFNA(VLOOKUP(CONCATENATE($AE$4,$B29,$C29),'21SC'!$A$7:$T$230,20,FALSE),0)</f>
        <v>0</v>
      </c>
      <c r="AF29" s="158">
        <f>_xlfn.IFNA(VLOOKUP(CONCATENATE($AF$4,$B29,$C29),'22WAL3'!$A$7:$T$135,20,FALSE),0)</f>
        <v>0</v>
      </c>
      <c r="AG29" s="158">
        <f>_xlfn.IFNA(VLOOKUP(CONCATENATE($AG$4,$B29,$C29),'23OG3'!$A$7:$T$126,20,FALSE),0)</f>
        <v>0</v>
      </c>
      <c r="AH29" s="158">
        <f>_xlfn.IFNA(VLOOKUP(CONCATENATE($AH$4,$B29,$C29),'24WAL4'!$A$7:$T$135,20,FALSE),0)</f>
        <v>0</v>
      </c>
      <c r="AI29" s="158">
        <f>_xlfn.IFNA(VLOOKUP(CONCATENATE($AI$4,$B29,$C29),'25MR'!$A$7:$T$135,20,FALSE),0)</f>
        <v>0</v>
      </c>
      <c r="AJ29" s="47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</row>
    <row r="30" spans="1:81" s="66" customFormat="1" x14ac:dyDescent="0.2">
      <c r="A30" s="365"/>
      <c r="B30" s="49" t="s">
        <v>121</v>
      </c>
      <c r="C30" s="49" t="s">
        <v>122</v>
      </c>
      <c r="D30" s="49" t="s">
        <v>123</v>
      </c>
      <c r="E30" s="50">
        <v>43877</v>
      </c>
      <c r="F30" s="51">
        <v>16</v>
      </c>
      <c r="G30" s="123">
        <f t="shared" si="3"/>
        <v>0</v>
      </c>
      <c r="H30" s="53">
        <f t="shared" si="4"/>
        <v>0</v>
      </c>
      <c r="I30" s="119"/>
      <c r="J30" s="159">
        <f>_xlfn.IFNA(VLOOKUP(CONCATENATE($J$4,$B30,$C30),'1Bus'!$A$7:$T$133,20,FALSE),0)</f>
        <v>0</v>
      </c>
      <c r="K30" s="158">
        <f>_xlfn.IFNA(VLOOKUP(CONCATENATE($K$4,$B30,$C30),'2ESP'!$A$7:$T$133,20,FALSE),0)</f>
        <v>0</v>
      </c>
      <c r="L30" s="158">
        <f>_xlfn.IFNA(VLOOKUP(CONCATENATE($L$4,$B30,$C30),'3RP'!$A$7:$T$135,20,FALSE),0)</f>
        <v>0</v>
      </c>
      <c r="M30" s="158">
        <f>_xlfn.IFNA(VLOOKUP(CONCATENATE($M$4,$B30,$C30),'4Mur'!$A$7:$T$135,20,FALSE),0)</f>
        <v>0</v>
      </c>
      <c r="N30" s="158">
        <f>_xlfn.IFNA(VLOOKUP(CONCATENATE($N$4,$B30,$C30),'5BAL'!$A$7:$T$135,20,FALSE),0)</f>
        <v>0</v>
      </c>
      <c r="O30" s="158">
        <f>_xlfn.IFNA(VLOOKUP(CONCATENATE($O$4,$B30,$C30),'6WP'!$A$7:$T$135,20,FALSE),0)</f>
        <v>0</v>
      </c>
      <c r="P30" s="158">
        <f>_xlfn.IFNA(VLOOKUP(CONCATENATE($P$4,$B30,$C30),'7SER'!$A$7:$T$135,20,FALSE),0)</f>
        <v>0</v>
      </c>
      <c r="Q30" s="158">
        <f>_xlfn.IFNA(VLOOKUP(CONCATENATE($Q$4,$B30,$C30),'8MR'!$A$7:$T$135,20,FALSE),0)</f>
        <v>0</v>
      </c>
      <c r="R30" s="158">
        <f>_xlfn.IFNA(VLOOKUP(CONCATENATE($R$4,$B30,$C30),'9ESP2'!$A$7:$T$135,20,FALSE),0)</f>
        <v>0</v>
      </c>
      <c r="S30" s="158">
        <f>_xlfn.IFNA(VLOOKUP(CONCATENATE($S$4,$B30,$C30),'10Bus2'!$A$7:$T$135,20,FALSE),0)</f>
        <v>0</v>
      </c>
      <c r="T30" s="158">
        <f>_xlfn.IFNA(VLOOKUP(CONCATENATE($T$4,$B30,$C30),'11OG'!$A$7:$T$135,20,FALSE),0)</f>
        <v>0</v>
      </c>
      <c r="U30" s="158">
        <f>_xlfn.IFNA(VLOOKUP(CONCATENATE($U$4,$B30,$C30),'12VIRT'!$A$7:$T$135,20,FALSE),0)</f>
        <v>0</v>
      </c>
      <c r="V30" s="158">
        <f>_xlfn.IFNA(VLOOKUP(CONCATENATE($V$4,$B30,$C30),'13BUN'!$A$7:$T$133,20,FALSE),0)</f>
        <v>0</v>
      </c>
      <c r="W30" s="158">
        <f>_xlfn.IFNA(VLOOKUP(CONCATENATE($W$4,$B30,$C30),'14SER'!$A$7:$T$135,20,FALSE),0)</f>
        <v>0</v>
      </c>
      <c r="X30" s="158">
        <f>_xlfn.IFNA(VLOOKUP(CONCATENATE($X$4,$B30,$C30),'15OG2'!$A$7:$T$132,20,FALSE),0)</f>
        <v>0</v>
      </c>
      <c r="Y30" s="158">
        <f>_xlfn.IFNA(VLOOKUP(CONCATENATE($Y$4,$B30,$C30),'16BAL2'!$A$7:$T$135,20,FALSE),0)</f>
        <v>0</v>
      </c>
      <c r="Z30" s="158">
        <f>_xlfn.IFNA(VLOOKUP(CONCATENATE($Z$4,$B30,$C30),'17DAR'!$A$7:$T$135,20,FALSE),0)</f>
        <v>0</v>
      </c>
      <c r="AA30" s="158">
        <f>_xlfn.IFNA(VLOOKUP(CONCATENATE($AA$4,$B30,$C30),'18WAL'!$A$7:$T$135,20,FALSE),0)</f>
        <v>0</v>
      </c>
      <c r="AB30" s="158">
        <f>_xlfn.IFNA(VLOOKUP(CONCATENATE($AB$4,$B30,$C30),'19LOG'!$A$7:$T$135,20,FALSE),0)</f>
        <v>0</v>
      </c>
      <c r="AC30" s="158">
        <f>_xlfn.IFNA(VLOOKUP(CONCATENATE($AC$4,$B30,$C30),'20BUN'!$A$7:$T$133,20,FALSE),0)</f>
        <v>0</v>
      </c>
      <c r="AD30" s="158">
        <f>_xlfn.IFNA(VLOOKUP(CONCATENATE($AD$4,$B30,$C30),'21SC'!$A$7:$T$230,20,FALSE),0)</f>
        <v>0</v>
      </c>
      <c r="AE30" s="158">
        <f>_xlfn.IFNA(VLOOKUP(CONCATENATE($AE$4,$B30,$C30),'21SC'!$A$7:$T$230,20,FALSE),0)</f>
        <v>0</v>
      </c>
      <c r="AF30" s="158">
        <f>_xlfn.IFNA(VLOOKUP(CONCATENATE($AF$4,$B30,$C30),'22WAL3'!$A$7:$T$135,20,FALSE),0)</f>
        <v>0</v>
      </c>
      <c r="AG30" s="158">
        <f>_xlfn.IFNA(VLOOKUP(CONCATENATE($AG$4,$B30,$C30),'23OG3'!$A$7:$T$126,20,FALSE),0)</f>
        <v>0</v>
      </c>
      <c r="AH30" s="158">
        <f>_xlfn.IFNA(VLOOKUP(CONCATENATE($AH$4,$B30,$C30),'24WAL4'!$A$7:$T$135,20,FALSE),0)</f>
        <v>0</v>
      </c>
      <c r="AI30" s="158">
        <f>_xlfn.IFNA(VLOOKUP(CONCATENATE($AI$4,$B30,$C30),'25MR'!$A$7:$T$135,20,FALSE),0)</f>
        <v>0</v>
      </c>
      <c r="AJ30" s="47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</row>
    <row r="31" spans="1:81" s="66" customFormat="1" x14ac:dyDescent="0.2">
      <c r="A31" s="365"/>
      <c r="B31" s="49" t="s">
        <v>532</v>
      </c>
      <c r="C31" s="49" t="s">
        <v>124</v>
      </c>
      <c r="D31" s="49" t="s">
        <v>44</v>
      </c>
      <c r="E31" s="50">
        <v>44076</v>
      </c>
      <c r="F31" s="51">
        <v>16</v>
      </c>
      <c r="G31" s="123">
        <f t="shared" si="3"/>
        <v>0</v>
      </c>
      <c r="H31" s="53">
        <f t="shared" si="4"/>
        <v>0</v>
      </c>
      <c r="I31" s="119"/>
      <c r="J31" s="159">
        <f>_xlfn.IFNA(VLOOKUP(CONCATENATE($J$4,$B31,$C31),'1Bus'!$A$7:$T$133,20,FALSE),0)</f>
        <v>0</v>
      </c>
      <c r="K31" s="158">
        <f>_xlfn.IFNA(VLOOKUP(CONCATENATE($K$4,$B31,$C31),'2ESP'!$A$7:$T$133,20,FALSE),0)</f>
        <v>0</v>
      </c>
      <c r="L31" s="158">
        <f>_xlfn.IFNA(VLOOKUP(CONCATENATE($L$4,$B31,$C31),'3RP'!$A$7:$T$135,20,FALSE),0)</f>
        <v>0</v>
      </c>
      <c r="M31" s="158">
        <f>_xlfn.IFNA(VLOOKUP(CONCATENATE($M$4,$B31,$C31),'4Mur'!$A$7:$T$135,20,FALSE),0)</f>
        <v>0</v>
      </c>
      <c r="N31" s="158">
        <f>_xlfn.IFNA(VLOOKUP(CONCATENATE($N$4,$B31,$C31),'5BAL'!$A$7:$T$135,20,FALSE),0)</f>
        <v>0</v>
      </c>
      <c r="O31" s="158">
        <f>_xlfn.IFNA(VLOOKUP(CONCATENATE($O$4,$B31,$C31),'6WP'!$A$7:$T$135,20,FALSE),0)</f>
        <v>0</v>
      </c>
      <c r="P31" s="158">
        <f>_xlfn.IFNA(VLOOKUP(CONCATENATE($P$4,$B31,$C31),'7SER'!$A$7:$T$135,20,FALSE),0)</f>
        <v>0</v>
      </c>
      <c r="Q31" s="158">
        <f>_xlfn.IFNA(VLOOKUP(CONCATENATE($Q$4,$B31,$C31),'8MR'!$A$7:$T$135,20,FALSE),0)</f>
        <v>0</v>
      </c>
      <c r="R31" s="158">
        <f>_xlfn.IFNA(VLOOKUP(CONCATENATE($R$4,$B31,$C31),'9ESP2'!$A$7:$T$135,20,FALSE),0)</f>
        <v>0</v>
      </c>
      <c r="S31" s="158">
        <f>_xlfn.IFNA(VLOOKUP(CONCATENATE($S$4,$B31,$C31),'10Bus2'!$A$7:$T$135,20,FALSE),0)</f>
        <v>0</v>
      </c>
      <c r="T31" s="158">
        <f>_xlfn.IFNA(VLOOKUP(CONCATENATE($T$4,$B31,$C31),'11OG'!$A$7:$T$135,20,FALSE),0)</f>
        <v>0</v>
      </c>
      <c r="U31" s="158">
        <f>_xlfn.IFNA(VLOOKUP(CONCATENATE($U$4,$B31,$C31),'12VIRT'!$A$7:$T$135,20,FALSE),0)</f>
        <v>0</v>
      </c>
      <c r="V31" s="158">
        <f>_xlfn.IFNA(VLOOKUP(CONCATENATE($V$4,$B31,$C31),'13BUN'!$A$7:$T$133,20,FALSE),0)</f>
        <v>0</v>
      </c>
      <c r="W31" s="158">
        <f>_xlfn.IFNA(VLOOKUP(CONCATENATE($W$4,$B31,$C31),'14SER'!$A$7:$T$135,20,FALSE),0)</f>
        <v>0</v>
      </c>
      <c r="X31" s="158">
        <f>_xlfn.IFNA(VLOOKUP(CONCATENATE($X$4,$B31,$C31),'15OG2'!$A$7:$T$132,20,FALSE),0)</f>
        <v>0</v>
      </c>
      <c r="Y31" s="158">
        <f>_xlfn.IFNA(VLOOKUP(CONCATENATE($Y$4,$B31,$C31),'16BAL2'!$A$7:$T$135,20,FALSE),0)</f>
        <v>0</v>
      </c>
      <c r="Z31" s="158">
        <f>_xlfn.IFNA(VLOOKUP(CONCATENATE($Z$4,$B31,$C31),'17DAR'!$A$7:$T$135,20,FALSE),0)</f>
        <v>0</v>
      </c>
      <c r="AA31" s="158">
        <f>_xlfn.IFNA(VLOOKUP(CONCATENATE($AA$4,$B31,$C31),'18WAL'!$A$7:$T$135,20,FALSE),0)</f>
        <v>0</v>
      </c>
      <c r="AB31" s="158">
        <f>_xlfn.IFNA(VLOOKUP(CONCATENATE($AB$4,$B31,$C31),'19LOG'!$A$7:$T$135,20,FALSE),0)</f>
        <v>0</v>
      </c>
      <c r="AC31" s="158">
        <f>_xlfn.IFNA(VLOOKUP(CONCATENATE($AC$4,$B31,$C31),'20BUN'!$A$7:$T$133,20,FALSE),0)</f>
        <v>0</v>
      </c>
      <c r="AD31" s="158">
        <f>_xlfn.IFNA(VLOOKUP(CONCATENATE($AD$4,$B31,$C31),'21SC'!$A$7:$T$230,20,FALSE),0)</f>
        <v>0</v>
      </c>
      <c r="AE31" s="158">
        <f>_xlfn.IFNA(VLOOKUP(CONCATENATE($AE$4,$B31,$C31),'21SC'!$A$7:$T$230,20,FALSE),0)</f>
        <v>0</v>
      </c>
      <c r="AF31" s="158">
        <f>_xlfn.IFNA(VLOOKUP(CONCATENATE($AF$4,$B31,$C31),'22WAL3'!$A$7:$T$135,20,FALSE),0)</f>
        <v>0</v>
      </c>
      <c r="AG31" s="158">
        <f>_xlfn.IFNA(VLOOKUP(CONCATENATE($AG$4,$B31,$C31),'23OG3'!$A$7:$T$126,20,FALSE),0)</f>
        <v>0</v>
      </c>
      <c r="AH31" s="158">
        <f>_xlfn.IFNA(VLOOKUP(CONCATENATE($AH$4,$B31,$C31),'24WAL4'!$A$7:$T$135,20,FALSE),0)</f>
        <v>0</v>
      </c>
      <c r="AI31" s="158">
        <f>_xlfn.IFNA(VLOOKUP(CONCATENATE($AI$4,$B31,$C31),'25MR'!$A$7:$T$135,20,FALSE),0)</f>
        <v>0</v>
      </c>
      <c r="AJ31" s="47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</row>
    <row r="32" spans="1:81" s="66" customFormat="1" x14ac:dyDescent="0.2">
      <c r="A32" s="365"/>
      <c r="B32" s="49" t="s">
        <v>125</v>
      </c>
      <c r="C32" s="49" t="s">
        <v>936</v>
      </c>
      <c r="D32" s="49" t="s">
        <v>512</v>
      </c>
      <c r="E32" s="50">
        <v>43853</v>
      </c>
      <c r="F32" s="51">
        <v>14</v>
      </c>
      <c r="G32" s="123">
        <f t="shared" si="3"/>
        <v>0</v>
      </c>
      <c r="H32" s="53">
        <f t="shared" si="4"/>
        <v>0</v>
      </c>
      <c r="I32" s="119"/>
      <c r="J32" s="159">
        <f>_xlfn.IFNA(VLOOKUP(CONCATENATE($J$4,$B32,$C32),'1Bus'!$A$7:$T$133,20,FALSE),0)</f>
        <v>0</v>
      </c>
      <c r="K32" s="158">
        <f>_xlfn.IFNA(VLOOKUP(CONCATENATE($K$4,$B32,$C32),'2ESP'!$A$7:$T$133,20,FALSE),0)</f>
        <v>0</v>
      </c>
      <c r="L32" s="158">
        <f>_xlfn.IFNA(VLOOKUP(CONCATENATE($L$4,$B32,$C32),'3RP'!$A$7:$T$135,20,FALSE),0)</f>
        <v>0</v>
      </c>
      <c r="M32" s="158">
        <f>_xlfn.IFNA(VLOOKUP(CONCATENATE($M$4,$B32,$C32),'4Mur'!$A$7:$T$135,20,FALSE),0)</f>
        <v>0</v>
      </c>
      <c r="N32" s="158">
        <f>_xlfn.IFNA(VLOOKUP(CONCATENATE($N$4,$B32,$C32),'5BAL'!$A$7:$T$135,20,FALSE),0)</f>
        <v>0</v>
      </c>
      <c r="O32" s="158">
        <f>_xlfn.IFNA(VLOOKUP(CONCATENATE($O$4,$B32,$C32),'6WP'!$A$7:$T$135,20,FALSE),0)</f>
        <v>0</v>
      </c>
      <c r="P32" s="158">
        <f>_xlfn.IFNA(VLOOKUP(CONCATENATE($P$4,$B32,$C32),'7SER'!$A$7:$T$135,20,FALSE),0)</f>
        <v>0</v>
      </c>
      <c r="Q32" s="158">
        <f>_xlfn.IFNA(VLOOKUP(CONCATENATE($Q$4,$B32,$C32),'8MR'!$A$7:$T$135,20,FALSE),0)</f>
        <v>0</v>
      </c>
      <c r="R32" s="158">
        <f>_xlfn.IFNA(VLOOKUP(CONCATENATE($R$4,$B32,$C32),'9ESP2'!$A$7:$T$135,20,FALSE),0)</f>
        <v>0</v>
      </c>
      <c r="S32" s="158">
        <f>_xlfn.IFNA(VLOOKUP(CONCATENATE($S$4,$B32,$C32),'10Bus2'!$A$7:$T$135,20,FALSE),0)</f>
        <v>0</v>
      </c>
      <c r="T32" s="158">
        <f>_xlfn.IFNA(VLOOKUP(CONCATENATE($T$4,$B32,$C32),'11OG'!$A$7:$T$135,20,FALSE),0)</f>
        <v>0</v>
      </c>
      <c r="U32" s="158">
        <f>_xlfn.IFNA(VLOOKUP(CONCATENATE($U$4,$B32,$C32),'12VIRT'!$A$7:$T$135,20,FALSE),0)</f>
        <v>0</v>
      </c>
      <c r="V32" s="158">
        <f>_xlfn.IFNA(VLOOKUP(CONCATENATE($V$4,$B32,$C32),'13BUN'!$A$7:$T$133,20,FALSE),0)</f>
        <v>0</v>
      </c>
      <c r="W32" s="158">
        <f>_xlfn.IFNA(VLOOKUP(CONCATENATE($W$4,$B32,$C32),'14SER'!$A$7:$T$135,20,FALSE),0)</f>
        <v>0</v>
      </c>
      <c r="X32" s="158">
        <f>_xlfn.IFNA(VLOOKUP(CONCATENATE($X$4,$B32,$C32),'15OG2'!$A$7:$T$132,20,FALSE),0)</f>
        <v>0</v>
      </c>
      <c r="Y32" s="158">
        <f>_xlfn.IFNA(VLOOKUP(CONCATENATE($Y$4,$B32,$C32),'16BAL2'!$A$7:$T$135,20,FALSE),0)</f>
        <v>0</v>
      </c>
      <c r="Z32" s="158">
        <f>_xlfn.IFNA(VLOOKUP(CONCATENATE($Z$4,$B32,$C32),'17DAR'!$A$7:$T$135,20,FALSE),0)</f>
        <v>0</v>
      </c>
      <c r="AA32" s="158">
        <f>_xlfn.IFNA(VLOOKUP(CONCATENATE($AA$4,$B32,$C32),'18WAL'!$A$7:$T$135,20,FALSE),0)</f>
        <v>0</v>
      </c>
      <c r="AB32" s="158">
        <f>_xlfn.IFNA(VLOOKUP(CONCATENATE($AB$4,$B32,$C32),'19LOG'!$A$7:$T$135,20,FALSE),0)</f>
        <v>0</v>
      </c>
      <c r="AC32" s="158">
        <f>_xlfn.IFNA(VLOOKUP(CONCATENATE($AC$4,$B32,$C32),'20BUN'!$A$7:$T$133,20,FALSE),0)</f>
        <v>0</v>
      </c>
      <c r="AD32" s="158">
        <f>_xlfn.IFNA(VLOOKUP(CONCATENATE($AD$4,$B32,$C32),'21SC'!$A$7:$T$230,20,FALSE),0)</f>
        <v>0</v>
      </c>
      <c r="AE32" s="158">
        <f>_xlfn.IFNA(VLOOKUP(CONCATENATE($AE$4,$B32,$C32),'21SC'!$A$7:$T$230,20,FALSE),0)</f>
        <v>0</v>
      </c>
      <c r="AF32" s="158">
        <f>_xlfn.IFNA(VLOOKUP(CONCATENATE($AF$4,$B32,$C32),'22WAL3'!$A$7:$T$135,20,FALSE),0)</f>
        <v>0</v>
      </c>
      <c r="AG32" s="158">
        <f>_xlfn.IFNA(VLOOKUP(CONCATENATE($AG$4,$B32,$C32),'23OG3'!$A$7:$T$126,20,FALSE),0)</f>
        <v>0</v>
      </c>
      <c r="AH32" s="158">
        <f>_xlfn.IFNA(VLOOKUP(CONCATENATE($AH$4,$B32,$C32),'24WAL4'!$A$7:$T$135,20,FALSE),0)</f>
        <v>0</v>
      </c>
      <c r="AI32" s="158">
        <f>_xlfn.IFNA(VLOOKUP(CONCATENATE($AI$4,$B32,$C32),'25MR'!$A$7:$T$135,20,FALSE),0)</f>
        <v>0</v>
      </c>
      <c r="AJ32" s="47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</row>
    <row r="33" spans="1:81" s="66" customFormat="1" x14ac:dyDescent="0.2">
      <c r="A33" s="365"/>
      <c r="B33" s="49" t="s">
        <v>125</v>
      </c>
      <c r="C33" s="49" t="s">
        <v>937</v>
      </c>
      <c r="D33" s="49" t="s">
        <v>512</v>
      </c>
      <c r="E33" s="50">
        <v>43853</v>
      </c>
      <c r="F33" s="51">
        <v>14</v>
      </c>
      <c r="G33" s="123">
        <f t="shared" si="3"/>
        <v>0</v>
      </c>
      <c r="H33" s="53">
        <f t="shared" si="4"/>
        <v>0</v>
      </c>
      <c r="I33" s="119"/>
      <c r="J33" s="159">
        <f>_xlfn.IFNA(VLOOKUP(CONCATENATE($J$4,$B33,$C33),'1Bus'!$A$7:$T$133,20,FALSE),0)</f>
        <v>0</v>
      </c>
      <c r="K33" s="158">
        <f>_xlfn.IFNA(VLOOKUP(CONCATENATE($K$4,$B33,$C33),'2ESP'!$A$7:$T$133,20,FALSE),0)</f>
        <v>0</v>
      </c>
      <c r="L33" s="158">
        <f>_xlfn.IFNA(VLOOKUP(CONCATENATE($L$4,$B33,$C33),'3RP'!$A$7:$T$135,20,FALSE),0)</f>
        <v>0</v>
      </c>
      <c r="M33" s="158">
        <f>_xlfn.IFNA(VLOOKUP(CONCATENATE($M$4,$B33,$C33),'4Mur'!$A$7:$T$135,20,FALSE),0)</f>
        <v>0</v>
      </c>
      <c r="N33" s="158">
        <f>_xlfn.IFNA(VLOOKUP(CONCATENATE($N$4,$B33,$C33),'5BAL'!$A$7:$T$135,20,FALSE),0)</f>
        <v>0</v>
      </c>
      <c r="O33" s="158">
        <f>_xlfn.IFNA(VLOOKUP(CONCATENATE($O$4,$B33,$C33),'6WP'!$A$7:$T$135,20,FALSE),0)</f>
        <v>0</v>
      </c>
      <c r="P33" s="158">
        <f>_xlfn.IFNA(VLOOKUP(CONCATENATE($P$4,$B33,$C33),'7SER'!$A$7:$T$135,20,FALSE),0)</f>
        <v>0</v>
      </c>
      <c r="Q33" s="158">
        <f>_xlfn.IFNA(VLOOKUP(CONCATENATE($Q$4,$B33,$C33),'8MR'!$A$7:$T$135,20,FALSE),0)</f>
        <v>0</v>
      </c>
      <c r="R33" s="158">
        <f>_xlfn.IFNA(VLOOKUP(CONCATENATE($R$4,$B33,$C33),'9ESP2'!$A$7:$T$135,20,FALSE),0)</f>
        <v>0</v>
      </c>
      <c r="S33" s="158">
        <f>_xlfn.IFNA(VLOOKUP(CONCATENATE($S$4,$B33,$C33),'10Bus2'!$A$7:$T$135,20,FALSE),0)</f>
        <v>0</v>
      </c>
      <c r="T33" s="158">
        <f>_xlfn.IFNA(VLOOKUP(CONCATENATE($T$4,$B33,$C33),'11OG'!$A$7:$T$135,20,FALSE),0)</f>
        <v>0</v>
      </c>
      <c r="U33" s="158">
        <f>_xlfn.IFNA(VLOOKUP(CONCATENATE($U$4,$B33,$C33),'12VIRT'!$A$7:$T$135,20,FALSE),0)</f>
        <v>0</v>
      </c>
      <c r="V33" s="158">
        <f>_xlfn.IFNA(VLOOKUP(CONCATENATE($V$4,$B33,$C33),'13BUN'!$A$7:$T$133,20,FALSE),0)</f>
        <v>0</v>
      </c>
      <c r="W33" s="158">
        <f>_xlfn.IFNA(VLOOKUP(CONCATENATE($W$4,$B33,$C33),'14SER'!$A$7:$T$135,20,FALSE),0)</f>
        <v>0</v>
      </c>
      <c r="X33" s="158">
        <f>_xlfn.IFNA(VLOOKUP(CONCATENATE($X$4,$B33,$C33),'15OG2'!$A$7:$T$132,20,FALSE),0)</f>
        <v>0</v>
      </c>
      <c r="Y33" s="158">
        <f>_xlfn.IFNA(VLOOKUP(CONCATENATE($Y$4,$B33,$C33),'16BAL2'!$A$7:$T$135,20,FALSE),0)</f>
        <v>0</v>
      </c>
      <c r="Z33" s="158">
        <f>_xlfn.IFNA(VLOOKUP(CONCATENATE($Z$4,$B33,$C33),'17DAR'!$A$7:$T$135,20,FALSE),0)</f>
        <v>0</v>
      </c>
      <c r="AA33" s="158">
        <f>_xlfn.IFNA(VLOOKUP(CONCATENATE($AA$4,$B33,$C33),'18WAL'!$A$7:$T$135,20,FALSE),0)</f>
        <v>0</v>
      </c>
      <c r="AB33" s="158">
        <f>_xlfn.IFNA(VLOOKUP(CONCATENATE($AB$4,$B33,$C33),'19LOG'!$A$7:$T$135,20,FALSE),0)</f>
        <v>0</v>
      </c>
      <c r="AC33" s="158">
        <f>_xlfn.IFNA(VLOOKUP(CONCATENATE($AC$4,$B33,$C33),'20BUN'!$A$7:$T$133,20,FALSE),0)</f>
        <v>0</v>
      </c>
      <c r="AD33" s="158">
        <f>_xlfn.IFNA(VLOOKUP(CONCATENATE($AD$4,$B33,$C33),'21SC'!$A$7:$T$230,20,FALSE),0)</f>
        <v>0</v>
      </c>
      <c r="AE33" s="158">
        <f>_xlfn.IFNA(VLOOKUP(CONCATENATE($AE$4,$B33,$C33),'21SC'!$A$7:$T$230,20,FALSE),0)</f>
        <v>0</v>
      </c>
      <c r="AF33" s="158">
        <f>_xlfn.IFNA(VLOOKUP(CONCATENATE($AF$4,$B33,$C33),'22WAL3'!$A$7:$T$135,20,FALSE),0)</f>
        <v>0</v>
      </c>
      <c r="AG33" s="158">
        <f>_xlfn.IFNA(VLOOKUP(CONCATENATE($AG$4,$B33,$C33),'23OG3'!$A$7:$T$126,20,FALSE),0)</f>
        <v>0</v>
      </c>
      <c r="AH33" s="158">
        <f>_xlfn.IFNA(VLOOKUP(CONCATENATE($AH$4,$B33,$C33),'24WAL4'!$A$7:$T$135,20,FALSE),0)</f>
        <v>0</v>
      </c>
      <c r="AI33" s="158">
        <f>_xlfn.IFNA(VLOOKUP(CONCATENATE($AI$4,$B33,$C33),'25MR'!$A$7:$T$135,20,FALSE),0)</f>
        <v>0</v>
      </c>
      <c r="AJ33" s="47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</row>
    <row r="34" spans="1:81" s="66" customFormat="1" x14ac:dyDescent="0.2">
      <c r="A34" s="365"/>
      <c r="B34" s="49" t="s">
        <v>125</v>
      </c>
      <c r="C34" s="49" t="s">
        <v>285</v>
      </c>
      <c r="D34" s="49" t="s">
        <v>512</v>
      </c>
      <c r="E34" s="50">
        <v>43853</v>
      </c>
      <c r="F34" s="51">
        <v>14</v>
      </c>
      <c r="G34" s="123">
        <f t="shared" si="3"/>
        <v>0</v>
      </c>
      <c r="H34" s="53">
        <f t="shared" si="4"/>
        <v>0</v>
      </c>
      <c r="I34" s="119"/>
      <c r="J34" s="159">
        <f>_xlfn.IFNA(VLOOKUP(CONCATENATE($J$4,$B34,$C34),'1Bus'!$A$7:$T$133,20,FALSE),0)</f>
        <v>0</v>
      </c>
      <c r="K34" s="158">
        <f>_xlfn.IFNA(VLOOKUP(CONCATENATE($K$4,$B34,$C34),'2ESP'!$A$7:$T$133,20,FALSE),0)</f>
        <v>0</v>
      </c>
      <c r="L34" s="158">
        <f>_xlfn.IFNA(VLOOKUP(CONCATENATE($L$4,$B34,$C34),'3RP'!$A$7:$T$135,20,FALSE),0)</f>
        <v>0</v>
      </c>
      <c r="M34" s="158">
        <f>_xlfn.IFNA(VLOOKUP(CONCATENATE($M$4,$B34,$C34),'4Mur'!$A$7:$T$135,20,FALSE),0)</f>
        <v>0</v>
      </c>
      <c r="N34" s="158">
        <f>_xlfn.IFNA(VLOOKUP(CONCATENATE($N$4,$B34,$C34),'5BAL'!$A$7:$T$135,20,FALSE),0)</f>
        <v>0</v>
      </c>
      <c r="O34" s="158">
        <f>_xlfn.IFNA(VLOOKUP(CONCATENATE($O$4,$B34,$C34),'6WP'!$A$7:$T$135,20,FALSE),0)</f>
        <v>0</v>
      </c>
      <c r="P34" s="158">
        <f>_xlfn.IFNA(VLOOKUP(CONCATENATE($P$4,$B34,$C34),'7SER'!$A$7:$T$135,20,FALSE),0)</f>
        <v>0</v>
      </c>
      <c r="Q34" s="158">
        <f>_xlfn.IFNA(VLOOKUP(CONCATENATE($Q$4,$B34,$C34),'8MR'!$A$7:$T$135,20,FALSE),0)</f>
        <v>0</v>
      </c>
      <c r="R34" s="158">
        <f>_xlfn.IFNA(VLOOKUP(CONCATENATE($R$4,$B34,$C34),'9ESP2'!$A$7:$T$135,20,FALSE),0)</f>
        <v>0</v>
      </c>
      <c r="S34" s="158">
        <f>_xlfn.IFNA(VLOOKUP(CONCATENATE($S$4,$B34,$C34),'10Bus2'!$A$7:$T$135,20,FALSE),0)</f>
        <v>0</v>
      </c>
      <c r="T34" s="158">
        <f>_xlfn.IFNA(VLOOKUP(CONCATENATE($T$4,$B34,$C34),'11OG'!$A$7:$T$135,20,FALSE),0)</f>
        <v>0</v>
      </c>
      <c r="U34" s="158">
        <f>_xlfn.IFNA(VLOOKUP(CONCATENATE($U$4,$B34,$C34),'12VIRT'!$A$7:$T$135,20,FALSE),0)</f>
        <v>0</v>
      </c>
      <c r="V34" s="158">
        <f>_xlfn.IFNA(VLOOKUP(CONCATENATE($V$4,$B34,$C34),'13BUN'!$A$7:$T$133,20,FALSE),0)</f>
        <v>0</v>
      </c>
      <c r="W34" s="158">
        <f>_xlfn.IFNA(VLOOKUP(CONCATENATE($W$4,$B34,$C34),'14SER'!$A$7:$T$135,20,FALSE),0)</f>
        <v>0</v>
      </c>
      <c r="X34" s="158">
        <f>_xlfn.IFNA(VLOOKUP(CONCATENATE($X$4,$B34,$C34),'15OG2'!$A$7:$T$132,20,FALSE),0)</f>
        <v>0</v>
      </c>
      <c r="Y34" s="158">
        <f>_xlfn.IFNA(VLOOKUP(CONCATENATE($Y$4,$B34,$C34),'16BAL2'!$A$7:$T$135,20,FALSE),0)</f>
        <v>0</v>
      </c>
      <c r="Z34" s="158">
        <f>_xlfn.IFNA(VLOOKUP(CONCATENATE($Z$4,$B34,$C34),'17DAR'!$A$7:$T$135,20,FALSE),0)</f>
        <v>0</v>
      </c>
      <c r="AA34" s="158">
        <f>_xlfn.IFNA(VLOOKUP(CONCATENATE($AA$4,$B34,$C34),'18WAL'!$A$7:$T$135,20,FALSE),0)</f>
        <v>0</v>
      </c>
      <c r="AB34" s="158">
        <f>_xlfn.IFNA(VLOOKUP(CONCATENATE($AB$4,$B34,$C34),'19LOG'!$A$7:$T$135,20,FALSE),0)</f>
        <v>0</v>
      </c>
      <c r="AC34" s="158">
        <f>_xlfn.IFNA(VLOOKUP(CONCATENATE($AC$4,$B34,$C34),'20BUN'!$A$7:$T$133,20,FALSE),0)</f>
        <v>0</v>
      </c>
      <c r="AD34" s="158">
        <f>_xlfn.IFNA(VLOOKUP(CONCATENATE($AD$4,$B34,$C34),'21SC'!$A$7:$T$230,20,FALSE),0)</f>
        <v>0</v>
      </c>
      <c r="AE34" s="158">
        <f>_xlfn.IFNA(VLOOKUP(CONCATENATE($AE$4,$B34,$C34),'21SC'!$A$7:$T$230,20,FALSE),0)</f>
        <v>0</v>
      </c>
      <c r="AF34" s="158">
        <f>_xlfn.IFNA(VLOOKUP(CONCATENATE($AF$4,$B34,$C34),'22WAL3'!$A$7:$T$135,20,FALSE),0)</f>
        <v>0</v>
      </c>
      <c r="AG34" s="158">
        <f>_xlfn.IFNA(VLOOKUP(CONCATENATE($AG$4,$B34,$C34),'23OG3'!$A$7:$T$126,20,FALSE),0)</f>
        <v>0</v>
      </c>
      <c r="AH34" s="158">
        <f>_xlfn.IFNA(VLOOKUP(CONCATENATE($AH$4,$B34,$C34),'24WAL4'!$A$7:$T$135,20,FALSE),0)</f>
        <v>0</v>
      </c>
      <c r="AI34" s="158">
        <f>_xlfn.IFNA(VLOOKUP(CONCATENATE($AI$4,$B34,$C34),'25MR'!$A$7:$T$135,20,FALSE),0)</f>
        <v>0</v>
      </c>
      <c r="AJ34" s="47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</row>
    <row r="35" spans="1:81" s="66" customFormat="1" x14ac:dyDescent="0.2">
      <c r="A35" s="365"/>
      <c r="B35" s="49" t="s">
        <v>127</v>
      </c>
      <c r="C35" s="49" t="s">
        <v>128</v>
      </c>
      <c r="D35" s="49" t="s">
        <v>482</v>
      </c>
      <c r="E35" s="50">
        <v>43853</v>
      </c>
      <c r="F35" s="51">
        <v>16</v>
      </c>
      <c r="G35" s="123">
        <f t="shared" si="3"/>
        <v>0</v>
      </c>
      <c r="H35" s="53">
        <f t="shared" si="4"/>
        <v>0</v>
      </c>
      <c r="I35" s="119"/>
      <c r="J35" s="159">
        <f>_xlfn.IFNA(VLOOKUP(CONCATENATE($J$4,$B35,$C35),'1Bus'!$A$7:$T$133,20,FALSE),0)</f>
        <v>0</v>
      </c>
      <c r="K35" s="158">
        <f>_xlfn.IFNA(VLOOKUP(CONCATENATE($K$4,$B35,$C35),'2ESP'!$A$7:$T$133,20,FALSE),0)</f>
        <v>0</v>
      </c>
      <c r="L35" s="158">
        <f>_xlfn.IFNA(VLOOKUP(CONCATENATE($L$4,$B35,$C35),'3RP'!$A$7:$T$135,20,FALSE),0)</f>
        <v>0</v>
      </c>
      <c r="M35" s="158">
        <f>_xlfn.IFNA(VLOOKUP(CONCATENATE($M$4,$B35,$C35),'4Mur'!$A$7:$T$135,20,FALSE),0)</f>
        <v>0</v>
      </c>
      <c r="N35" s="158">
        <f>_xlfn.IFNA(VLOOKUP(CONCATENATE($N$4,$B35,$C35),'5BAL'!$A$7:$T$135,20,FALSE),0)</f>
        <v>0</v>
      </c>
      <c r="O35" s="158">
        <f>_xlfn.IFNA(VLOOKUP(CONCATENATE($O$4,$B35,$C35),'6WP'!$A$7:$T$135,20,FALSE),0)</f>
        <v>0</v>
      </c>
      <c r="P35" s="158">
        <f>_xlfn.IFNA(VLOOKUP(CONCATENATE($P$4,$B35,$C35),'7SER'!$A$7:$T$135,20,FALSE),0)</f>
        <v>0</v>
      </c>
      <c r="Q35" s="158">
        <f>_xlfn.IFNA(VLOOKUP(CONCATENATE($Q$4,$B35,$C35),'8MR'!$A$7:$T$135,20,FALSE),0)</f>
        <v>0</v>
      </c>
      <c r="R35" s="158">
        <f>_xlfn.IFNA(VLOOKUP(CONCATENATE($R$4,$B35,$C35),'9ESP2'!$A$7:$T$135,20,FALSE),0)</f>
        <v>0</v>
      </c>
      <c r="S35" s="158">
        <f>_xlfn.IFNA(VLOOKUP(CONCATENATE($S$4,$B35,$C35),'10Bus2'!$A$7:$T$135,20,FALSE),0)</f>
        <v>0</v>
      </c>
      <c r="T35" s="158">
        <f>_xlfn.IFNA(VLOOKUP(CONCATENATE($T$4,$B35,$C35),'11OG'!$A$7:$T$135,20,FALSE),0)</f>
        <v>0</v>
      </c>
      <c r="U35" s="158">
        <f>_xlfn.IFNA(VLOOKUP(CONCATENATE($U$4,$B35,$C35),'12VIRT'!$A$7:$T$135,20,FALSE),0)</f>
        <v>0</v>
      </c>
      <c r="V35" s="158">
        <f>_xlfn.IFNA(VLOOKUP(CONCATENATE($V$4,$B35,$C35),'13BUN'!$A$7:$T$133,20,FALSE),0)</f>
        <v>0</v>
      </c>
      <c r="W35" s="158">
        <f>_xlfn.IFNA(VLOOKUP(CONCATENATE($W$4,$B35,$C35),'14SER'!$A$7:$T$135,20,FALSE),0)</f>
        <v>0</v>
      </c>
      <c r="X35" s="158">
        <f>_xlfn.IFNA(VLOOKUP(CONCATENATE($X$4,$B35,$C35),'15OG2'!$A$7:$T$132,20,FALSE),0)</f>
        <v>0</v>
      </c>
      <c r="Y35" s="158">
        <f>_xlfn.IFNA(VLOOKUP(CONCATENATE($Y$4,$B35,$C35),'16BAL2'!$A$7:$T$135,20,FALSE),0)</f>
        <v>0</v>
      </c>
      <c r="Z35" s="158">
        <f>_xlfn.IFNA(VLOOKUP(CONCATENATE($Z$4,$B35,$C35),'17DAR'!$A$7:$T$135,20,FALSE),0)</f>
        <v>0</v>
      </c>
      <c r="AA35" s="158">
        <f>_xlfn.IFNA(VLOOKUP(CONCATENATE($AA$4,$B35,$C35),'18WAL'!$A$7:$T$135,20,FALSE),0)</f>
        <v>0</v>
      </c>
      <c r="AB35" s="158">
        <f>_xlfn.IFNA(VLOOKUP(CONCATENATE($AB$4,$B35,$C35),'19LOG'!$A$7:$T$135,20,FALSE),0)</f>
        <v>0</v>
      </c>
      <c r="AC35" s="158">
        <f>_xlfn.IFNA(VLOOKUP(CONCATENATE($AC$4,$B35,$C35),'20BUN'!$A$7:$T$133,20,FALSE),0)</f>
        <v>0</v>
      </c>
      <c r="AD35" s="158">
        <f>_xlfn.IFNA(VLOOKUP(CONCATENATE($AD$4,$B35,$C35),'21SC'!$A$7:$T$230,20,FALSE),0)</f>
        <v>0</v>
      </c>
      <c r="AE35" s="158">
        <f>_xlfn.IFNA(VLOOKUP(CONCATENATE($AE$4,$B35,$C35),'21SC'!$A$7:$T$230,20,FALSE),0)</f>
        <v>0</v>
      </c>
      <c r="AF35" s="158">
        <f>_xlfn.IFNA(VLOOKUP(CONCATENATE($AF$4,$B35,$C35),'22WAL3'!$A$7:$T$135,20,FALSE),0)</f>
        <v>0</v>
      </c>
      <c r="AG35" s="158">
        <f>_xlfn.IFNA(VLOOKUP(CONCATENATE($AG$4,$B35,$C35),'23OG3'!$A$7:$T$126,20,FALSE),0)</f>
        <v>0</v>
      </c>
      <c r="AH35" s="158">
        <f>_xlfn.IFNA(VLOOKUP(CONCATENATE($AH$4,$B35,$C35),'24WAL4'!$A$7:$T$135,20,FALSE),0)</f>
        <v>0</v>
      </c>
      <c r="AI35" s="158">
        <f>_xlfn.IFNA(VLOOKUP(CONCATENATE($AI$4,$B35,$C35),'25MR'!$A$7:$T$135,20,FALSE),0)</f>
        <v>0</v>
      </c>
      <c r="AJ35" s="47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</row>
    <row r="36" spans="1:81" s="66" customFormat="1" x14ac:dyDescent="0.2">
      <c r="A36" s="365"/>
      <c r="B36" s="49" t="s">
        <v>929</v>
      </c>
      <c r="C36" s="49" t="s">
        <v>525</v>
      </c>
      <c r="D36" s="49" t="s">
        <v>512</v>
      </c>
      <c r="E36" s="50">
        <v>43787</v>
      </c>
      <c r="F36" s="51">
        <v>14</v>
      </c>
      <c r="G36" s="123">
        <f t="shared" si="3"/>
        <v>0</v>
      </c>
      <c r="H36" s="53">
        <f t="shared" si="4"/>
        <v>0</v>
      </c>
      <c r="I36" s="119"/>
      <c r="J36" s="159">
        <f>_xlfn.IFNA(VLOOKUP(CONCATENATE($J$4,$B36,$C36),'1Bus'!$A$7:$T$133,20,FALSE),0)</f>
        <v>0</v>
      </c>
      <c r="K36" s="158">
        <f>_xlfn.IFNA(VLOOKUP(CONCATENATE($K$4,$B36,$C36),'2ESP'!$A$7:$T$133,20,FALSE),0)</f>
        <v>0</v>
      </c>
      <c r="L36" s="158">
        <f>_xlfn.IFNA(VLOOKUP(CONCATENATE($L$4,$B36,$C36),'3RP'!$A$7:$T$135,20,FALSE),0)</f>
        <v>0</v>
      </c>
      <c r="M36" s="158">
        <f>_xlfn.IFNA(VLOOKUP(CONCATENATE($M$4,$B36,$C36),'4Mur'!$A$7:$T$135,20,FALSE),0)</f>
        <v>0</v>
      </c>
      <c r="N36" s="158">
        <f>_xlfn.IFNA(VLOOKUP(CONCATENATE($N$4,$B36,$C36),'5BAL'!$A$7:$T$135,20,FALSE),0)</f>
        <v>0</v>
      </c>
      <c r="O36" s="158">
        <f>_xlfn.IFNA(VLOOKUP(CONCATENATE($O$4,$B36,$C36),'6WP'!$A$7:$T$135,20,FALSE),0)</f>
        <v>0</v>
      </c>
      <c r="P36" s="158">
        <f>_xlfn.IFNA(VLOOKUP(CONCATENATE($P$4,$B36,$C36),'7SER'!$A$7:$T$135,20,FALSE),0)</f>
        <v>0</v>
      </c>
      <c r="Q36" s="158">
        <f>_xlfn.IFNA(VLOOKUP(CONCATENATE($Q$4,$B36,$C36),'8MR'!$A$7:$T$135,20,FALSE),0)</f>
        <v>0</v>
      </c>
      <c r="R36" s="158">
        <f>_xlfn.IFNA(VLOOKUP(CONCATENATE($R$4,$B36,$C36),'9ESP2'!$A$7:$T$135,20,FALSE),0)</f>
        <v>0</v>
      </c>
      <c r="S36" s="158">
        <f>_xlfn.IFNA(VLOOKUP(CONCATENATE($S$4,$B36,$C36),'10Bus2'!$A$7:$T$135,20,FALSE),0)</f>
        <v>0</v>
      </c>
      <c r="T36" s="158">
        <f>_xlfn.IFNA(VLOOKUP(CONCATENATE($T$4,$B36,$C36),'11OG'!$A$7:$T$135,20,FALSE),0)</f>
        <v>0</v>
      </c>
      <c r="U36" s="158">
        <f>_xlfn.IFNA(VLOOKUP(CONCATENATE($U$4,$B36,$C36),'12VIRT'!$A$7:$T$135,20,FALSE),0)</f>
        <v>0</v>
      </c>
      <c r="V36" s="158">
        <f>_xlfn.IFNA(VLOOKUP(CONCATENATE($V$4,$B36,$C36),'13BUN'!$A$7:$T$133,20,FALSE),0)</f>
        <v>0</v>
      </c>
      <c r="W36" s="158">
        <f>_xlfn.IFNA(VLOOKUP(CONCATENATE($W$4,$B36,$C36),'14SER'!$A$7:$T$135,20,FALSE),0)</f>
        <v>0</v>
      </c>
      <c r="X36" s="158">
        <f>_xlfn.IFNA(VLOOKUP(CONCATENATE($X$4,$B36,$C36),'15OG2'!$A$7:$T$132,20,FALSE),0)</f>
        <v>0</v>
      </c>
      <c r="Y36" s="158">
        <f>_xlfn.IFNA(VLOOKUP(CONCATENATE($Y$4,$B36,$C36),'16BAL2'!$A$7:$T$135,20,FALSE),0)</f>
        <v>0</v>
      </c>
      <c r="Z36" s="158">
        <f>_xlfn.IFNA(VLOOKUP(CONCATENATE($Z$4,$B36,$C36),'17DAR'!$A$7:$T$135,20,FALSE),0)</f>
        <v>0</v>
      </c>
      <c r="AA36" s="158">
        <f>_xlfn.IFNA(VLOOKUP(CONCATENATE($AA$4,$B36,$C36),'18WAL'!$A$7:$T$135,20,FALSE),0)</f>
        <v>0</v>
      </c>
      <c r="AB36" s="158">
        <f>_xlfn.IFNA(VLOOKUP(CONCATENATE($AB$4,$B36,$C36),'19LOG'!$A$7:$T$135,20,FALSE),0)</f>
        <v>0</v>
      </c>
      <c r="AC36" s="158">
        <f>_xlfn.IFNA(VLOOKUP(CONCATENATE($AC$4,$B36,$C36),'20BUN'!$A$7:$T$133,20,FALSE),0)</f>
        <v>0</v>
      </c>
      <c r="AD36" s="158">
        <f>_xlfn.IFNA(VLOOKUP(CONCATENATE($AD$4,$B36,$C36),'21SC'!$A$7:$T$230,20,FALSE),0)</f>
        <v>0</v>
      </c>
      <c r="AE36" s="158">
        <f>_xlfn.IFNA(VLOOKUP(CONCATENATE($AE$4,$B36,$C36),'21SC'!$A$7:$T$230,20,FALSE),0)</f>
        <v>0</v>
      </c>
      <c r="AF36" s="158">
        <f>_xlfn.IFNA(VLOOKUP(CONCATENATE($AF$4,$B36,$C36),'22WAL3'!$A$7:$T$135,20,FALSE),0)</f>
        <v>0</v>
      </c>
      <c r="AG36" s="158">
        <f>_xlfn.IFNA(VLOOKUP(CONCATENATE($AG$4,$B36,$C36),'23OG3'!$A$7:$T$126,20,FALSE),0)</f>
        <v>0</v>
      </c>
      <c r="AH36" s="158">
        <f>_xlfn.IFNA(VLOOKUP(CONCATENATE($AH$4,$B36,$C36),'24WAL4'!$A$7:$T$135,20,FALSE),0)</f>
        <v>0</v>
      </c>
      <c r="AI36" s="158">
        <f>_xlfn.IFNA(VLOOKUP(CONCATENATE($AI$4,$B36,$C36),'25MR'!$A$7:$T$135,20,FALSE),0)</f>
        <v>0</v>
      </c>
      <c r="AJ36" s="47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</row>
    <row r="37" spans="1:81" s="66" customFormat="1" x14ac:dyDescent="0.2">
      <c r="A37" s="365"/>
      <c r="B37" s="49" t="s">
        <v>60</v>
      </c>
      <c r="C37" s="49" t="s">
        <v>943</v>
      </c>
      <c r="D37" s="49" t="s">
        <v>220</v>
      </c>
      <c r="E37" s="50">
        <v>44015</v>
      </c>
      <c r="F37" s="51">
        <v>15</v>
      </c>
      <c r="G37" s="123">
        <f t="shared" si="3"/>
        <v>0</v>
      </c>
      <c r="H37" s="53">
        <f t="shared" si="4"/>
        <v>0</v>
      </c>
      <c r="I37" s="119"/>
      <c r="J37" s="159">
        <f>_xlfn.IFNA(VLOOKUP(CONCATENATE($J$4,$B37,$C37),'1Bus'!$A$7:$T$133,20,FALSE),0)</f>
        <v>0</v>
      </c>
      <c r="K37" s="158">
        <f>_xlfn.IFNA(VLOOKUP(CONCATENATE($K$4,$B37,$C37),'2ESP'!$A$7:$T$133,20,FALSE),0)</f>
        <v>0</v>
      </c>
      <c r="L37" s="158">
        <f>_xlfn.IFNA(VLOOKUP(CONCATENATE($L$4,$B37,$C37),'3RP'!$A$7:$T$135,20,FALSE),0)</f>
        <v>0</v>
      </c>
      <c r="M37" s="158">
        <f>_xlfn.IFNA(VLOOKUP(CONCATENATE($M$4,$B37,$C37),'4Mur'!$A$7:$T$135,20,FALSE),0)</f>
        <v>0</v>
      </c>
      <c r="N37" s="158">
        <f>_xlfn.IFNA(VLOOKUP(CONCATENATE($N$4,$B37,$C37),'5BAL'!$A$7:$T$135,20,FALSE),0)</f>
        <v>0</v>
      </c>
      <c r="O37" s="158">
        <f>_xlfn.IFNA(VLOOKUP(CONCATENATE($O$4,$B37,$C37),'6WP'!$A$7:$T$135,20,FALSE),0)</f>
        <v>0</v>
      </c>
      <c r="P37" s="158">
        <f>_xlfn.IFNA(VLOOKUP(CONCATENATE($P$4,$B37,$C37),'7SER'!$A$7:$T$135,20,FALSE),0)</f>
        <v>0</v>
      </c>
      <c r="Q37" s="158">
        <f>_xlfn.IFNA(VLOOKUP(CONCATENATE($Q$4,$B37,$C37),'8MR'!$A$7:$T$135,20,FALSE),0)</f>
        <v>0</v>
      </c>
      <c r="R37" s="158">
        <f>_xlfn.IFNA(VLOOKUP(CONCATENATE($R$4,$B37,$C37),'9ESP2'!$A$7:$T$135,20,FALSE),0)</f>
        <v>0</v>
      </c>
      <c r="S37" s="158">
        <f>_xlfn.IFNA(VLOOKUP(CONCATENATE($S$4,$B37,$C37),'10Bus2'!$A$7:$T$135,20,FALSE),0)</f>
        <v>0</v>
      </c>
      <c r="T37" s="158">
        <f>_xlfn.IFNA(VLOOKUP(CONCATENATE($T$4,$B37,$C37),'11OG'!$A$7:$T$135,20,FALSE),0)</f>
        <v>0</v>
      </c>
      <c r="U37" s="158">
        <f>_xlfn.IFNA(VLOOKUP(CONCATENATE($U$4,$B37,$C37),'12VIRT'!$A$7:$T$135,20,FALSE),0)</f>
        <v>0</v>
      </c>
      <c r="V37" s="158">
        <f>_xlfn.IFNA(VLOOKUP(CONCATENATE($V$4,$B37,$C37),'13BUN'!$A$7:$T$133,20,FALSE),0)</f>
        <v>0</v>
      </c>
      <c r="W37" s="158">
        <f>_xlfn.IFNA(VLOOKUP(CONCATENATE($W$4,$B37,$C37),'14SER'!$A$7:$T$135,20,FALSE),0)</f>
        <v>0</v>
      </c>
      <c r="X37" s="158">
        <f>_xlfn.IFNA(VLOOKUP(CONCATENATE($X$4,$B37,$C37),'15OG2'!$A$7:$T$132,20,FALSE),0)</f>
        <v>0</v>
      </c>
      <c r="Y37" s="158">
        <f>_xlfn.IFNA(VLOOKUP(CONCATENATE($Y$4,$B37,$C37),'16BAL2'!$A$7:$T$135,20,FALSE),0)</f>
        <v>0</v>
      </c>
      <c r="Z37" s="158">
        <f>_xlfn.IFNA(VLOOKUP(CONCATENATE($Z$4,$B37,$C37),'17DAR'!$A$7:$T$135,20,FALSE),0)</f>
        <v>0</v>
      </c>
      <c r="AA37" s="158">
        <f>_xlfn.IFNA(VLOOKUP(CONCATENATE($AA$4,$B37,$C37),'18WAL'!$A$7:$T$135,20,FALSE),0)</f>
        <v>0</v>
      </c>
      <c r="AB37" s="158">
        <f>_xlfn.IFNA(VLOOKUP(CONCATENATE($AB$4,$B37,$C37),'19LOG'!$A$7:$T$135,20,FALSE),0)</f>
        <v>0</v>
      </c>
      <c r="AC37" s="158">
        <f>_xlfn.IFNA(VLOOKUP(CONCATENATE($AC$4,$B37,$C37),'20BUN'!$A$7:$T$133,20,FALSE),0)</f>
        <v>0</v>
      </c>
      <c r="AD37" s="158">
        <f>_xlfn.IFNA(VLOOKUP(CONCATENATE($AD$4,$B37,$C37),'21SC'!$A$7:$T$230,20,FALSE),0)</f>
        <v>0</v>
      </c>
      <c r="AE37" s="158">
        <f>_xlfn.IFNA(VLOOKUP(CONCATENATE($AE$4,$B37,$C37),'21SC'!$A$7:$T$230,20,FALSE),0)</f>
        <v>0</v>
      </c>
      <c r="AF37" s="158">
        <f>_xlfn.IFNA(VLOOKUP(CONCATENATE($AF$4,$B37,$C37),'22WAL3'!$A$7:$T$135,20,FALSE),0)</f>
        <v>0</v>
      </c>
      <c r="AG37" s="158">
        <f>_xlfn.IFNA(VLOOKUP(CONCATENATE($AG$4,$B37,$C37),'23OG3'!$A$7:$T$126,20,FALSE),0)</f>
        <v>0</v>
      </c>
      <c r="AH37" s="158">
        <f>_xlfn.IFNA(VLOOKUP(CONCATENATE($AH$4,$B37,$C37),'24WAL4'!$A$7:$T$135,20,FALSE),0)</f>
        <v>0</v>
      </c>
      <c r="AI37" s="158">
        <f>_xlfn.IFNA(VLOOKUP(CONCATENATE($AI$4,$B37,$C37),'25MR'!$A$7:$T$135,20,FALSE),0)</f>
        <v>0</v>
      </c>
      <c r="AJ37" s="47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s="66" customFormat="1" x14ac:dyDescent="0.2">
      <c r="A38" s="365"/>
      <c r="B38" s="49" t="s">
        <v>65</v>
      </c>
      <c r="C38" s="49" t="s">
        <v>944</v>
      </c>
      <c r="D38" s="49" t="s">
        <v>482</v>
      </c>
      <c r="E38" s="50">
        <v>43923</v>
      </c>
      <c r="F38" s="51">
        <v>16</v>
      </c>
      <c r="G38" s="123">
        <f t="shared" si="3"/>
        <v>0</v>
      </c>
      <c r="H38" s="53">
        <f t="shared" si="4"/>
        <v>0</v>
      </c>
      <c r="I38" s="119"/>
      <c r="J38" s="159">
        <f>_xlfn.IFNA(VLOOKUP(CONCATENATE($J$4,$B38,$C38),'1Bus'!$A$7:$T$133,20,FALSE),0)</f>
        <v>0</v>
      </c>
      <c r="K38" s="158">
        <f>_xlfn.IFNA(VLOOKUP(CONCATENATE($K$4,$B38,$C38),'2ESP'!$A$7:$T$133,20,FALSE),0)</f>
        <v>0</v>
      </c>
      <c r="L38" s="158">
        <f>_xlfn.IFNA(VLOOKUP(CONCATENATE($L$4,$B38,$C38),'3RP'!$A$7:$T$135,20,FALSE),0)</f>
        <v>0</v>
      </c>
      <c r="M38" s="158">
        <f>_xlfn.IFNA(VLOOKUP(CONCATENATE($M$4,$B38,$C38),'4Mur'!$A$7:$T$135,20,FALSE),0)</f>
        <v>0</v>
      </c>
      <c r="N38" s="158">
        <f>_xlfn.IFNA(VLOOKUP(CONCATENATE($N$4,$B38,$C38),'5BAL'!$A$7:$T$135,20,FALSE),0)</f>
        <v>0</v>
      </c>
      <c r="O38" s="158">
        <f>_xlfn.IFNA(VLOOKUP(CONCATENATE($O$4,$B38,$C38),'6WP'!$A$7:$T$135,20,FALSE),0)</f>
        <v>0</v>
      </c>
      <c r="P38" s="158">
        <f>_xlfn.IFNA(VLOOKUP(CONCATENATE($P$4,$B38,$C38),'7SER'!$A$7:$T$135,20,FALSE),0)</f>
        <v>0</v>
      </c>
      <c r="Q38" s="158">
        <f>_xlfn.IFNA(VLOOKUP(CONCATENATE($Q$4,$B38,$C38),'8MR'!$A$7:$T$135,20,FALSE),0)</f>
        <v>0</v>
      </c>
      <c r="R38" s="158">
        <f>_xlfn.IFNA(VLOOKUP(CONCATENATE($R$4,$B38,$C38),'9ESP2'!$A$7:$T$135,20,FALSE),0)</f>
        <v>0</v>
      </c>
      <c r="S38" s="158">
        <f>_xlfn.IFNA(VLOOKUP(CONCATENATE($S$4,$B38,$C38),'10Bus2'!$A$7:$T$135,20,FALSE),0)</f>
        <v>0</v>
      </c>
      <c r="T38" s="158">
        <f>_xlfn.IFNA(VLOOKUP(CONCATENATE($T$4,$B38,$C38),'11OG'!$A$7:$T$135,20,FALSE),0)</f>
        <v>0</v>
      </c>
      <c r="U38" s="158">
        <f>_xlfn.IFNA(VLOOKUP(CONCATENATE($U$4,$B38,$C38),'12VIRT'!$A$7:$T$135,20,FALSE),0)</f>
        <v>0</v>
      </c>
      <c r="V38" s="158">
        <f>_xlfn.IFNA(VLOOKUP(CONCATENATE($V$4,$B38,$C38),'13BUN'!$A$7:$T$133,20,FALSE),0)</f>
        <v>0</v>
      </c>
      <c r="W38" s="158">
        <f>_xlfn.IFNA(VLOOKUP(CONCATENATE($W$4,$B38,$C38),'14SER'!$A$7:$T$135,20,FALSE),0)</f>
        <v>0</v>
      </c>
      <c r="X38" s="158">
        <f>_xlfn.IFNA(VLOOKUP(CONCATENATE($X$4,$B38,$C38),'15OG2'!$A$7:$T$132,20,FALSE),0)</f>
        <v>0</v>
      </c>
      <c r="Y38" s="158">
        <f>_xlfn.IFNA(VLOOKUP(CONCATENATE($Y$4,$B38,$C38),'16BAL2'!$A$7:$T$135,20,FALSE),0)</f>
        <v>0</v>
      </c>
      <c r="Z38" s="158">
        <f>_xlfn.IFNA(VLOOKUP(CONCATENATE($Z$4,$B38,$C38),'17DAR'!$A$7:$T$135,20,FALSE),0)</f>
        <v>0</v>
      </c>
      <c r="AA38" s="158">
        <f>_xlfn.IFNA(VLOOKUP(CONCATENATE($AA$4,$B38,$C38),'18WAL'!$A$7:$T$135,20,FALSE),0)</f>
        <v>0</v>
      </c>
      <c r="AB38" s="158">
        <f>_xlfn.IFNA(VLOOKUP(CONCATENATE($AB$4,$B38,$C38),'19LOG'!$A$7:$T$135,20,FALSE),0)</f>
        <v>0</v>
      </c>
      <c r="AC38" s="158">
        <f>_xlfn.IFNA(VLOOKUP(CONCATENATE($AC$4,$B38,$C38),'20BUN'!$A$7:$T$133,20,FALSE),0)</f>
        <v>0</v>
      </c>
      <c r="AD38" s="158">
        <f>_xlfn.IFNA(VLOOKUP(CONCATENATE($AD$4,$B38,$C38),'21SC'!$A$7:$T$230,20,FALSE),0)</f>
        <v>0</v>
      </c>
      <c r="AE38" s="158">
        <f>_xlfn.IFNA(VLOOKUP(CONCATENATE($AE$4,$B38,$C38),'21SC'!$A$7:$T$230,20,FALSE),0)</f>
        <v>0</v>
      </c>
      <c r="AF38" s="158">
        <f>_xlfn.IFNA(VLOOKUP(CONCATENATE($AF$4,$B38,$C38),'22WAL3'!$A$7:$T$135,20,FALSE),0)</f>
        <v>0</v>
      </c>
      <c r="AG38" s="158">
        <f>_xlfn.IFNA(VLOOKUP(CONCATENATE($AG$4,$B38,$C38),'23OG3'!$A$7:$T$126,20,FALSE),0)</f>
        <v>0</v>
      </c>
      <c r="AH38" s="158">
        <f>_xlfn.IFNA(VLOOKUP(CONCATENATE($AH$4,$B38,$C38),'24WAL4'!$A$7:$T$135,20,FALSE),0)</f>
        <v>0</v>
      </c>
      <c r="AI38" s="158">
        <f>_xlfn.IFNA(VLOOKUP(CONCATENATE($AI$4,$B38,$C38),'25MR'!$A$7:$T$135,20,FALSE),0)</f>
        <v>0</v>
      </c>
      <c r="AJ38" s="47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</row>
    <row r="39" spans="1:81" s="66" customFormat="1" x14ac:dyDescent="0.2">
      <c r="A39" s="365"/>
      <c r="B39" s="49" t="s">
        <v>928</v>
      </c>
      <c r="C39" s="49" t="s">
        <v>933</v>
      </c>
      <c r="D39" s="49" t="s">
        <v>169</v>
      </c>
      <c r="E39" s="50">
        <v>43908</v>
      </c>
      <c r="F39" s="51">
        <v>15</v>
      </c>
      <c r="G39" s="123">
        <f t="shared" si="3"/>
        <v>0</v>
      </c>
      <c r="H39" s="53">
        <f t="shared" si="4"/>
        <v>0</v>
      </c>
      <c r="I39" s="119"/>
      <c r="J39" s="159">
        <f>_xlfn.IFNA(VLOOKUP(CONCATENATE($J$4,$B39,$C39),'1Bus'!$A$7:$T$133,20,FALSE),0)</f>
        <v>0</v>
      </c>
      <c r="K39" s="158">
        <f>_xlfn.IFNA(VLOOKUP(CONCATENATE($K$4,$B39,$C39),'2ESP'!$A$7:$T$133,20,FALSE),0)</f>
        <v>0</v>
      </c>
      <c r="L39" s="158">
        <f>_xlfn.IFNA(VLOOKUP(CONCATENATE($L$4,$B39,$C39),'3RP'!$A$7:$T$135,20,FALSE),0)</f>
        <v>0</v>
      </c>
      <c r="M39" s="158">
        <f>_xlfn.IFNA(VLOOKUP(CONCATENATE($M$4,$B39,$C39),'4Mur'!$A$7:$T$135,20,FALSE),0)</f>
        <v>0</v>
      </c>
      <c r="N39" s="158">
        <f>_xlfn.IFNA(VLOOKUP(CONCATENATE($N$4,$B39,$C39),'5BAL'!$A$7:$T$135,20,FALSE),0)</f>
        <v>0</v>
      </c>
      <c r="O39" s="158">
        <f>_xlfn.IFNA(VLOOKUP(CONCATENATE($O$4,$B39,$C39),'6WP'!$A$7:$T$135,20,FALSE),0)</f>
        <v>0</v>
      </c>
      <c r="P39" s="158">
        <f>_xlfn.IFNA(VLOOKUP(CONCATENATE($P$4,$B39,$C39),'7SER'!$A$7:$T$135,20,FALSE),0)</f>
        <v>0</v>
      </c>
      <c r="Q39" s="158">
        <f>_xlfn.IFNA(VLOOKUP(CONCATENATE($Q$4,$B39,$C39),'8MR'!$A$7:$T$135,20,FALSE),0)</f>
        <v>0</v>
      </c>
      <c r="R39" s="158">
        <f>_xlfn.IFNA(VLOOKUP(CONCATENATE($R$4,$B39,$C39),'9ESP2'!$A$7:$T$135,20,FALSE),0)</f>
        <v>0</v>
      </c>
      <c r="S39" s="158">
        <f>_xlfn.IFNA(VLOOKUP(CONCATENATE($S$4,$B39,$C39),'10Bus2'!$A$7:$T$135,20,FALSE),0)</f>
        <v>0</v>
      </c>
      <c r="T39" s="158">
        <f>_xlfn.IFNA(VLOOKUP(CONCATENATE($T$4,$B39,$C39),'11OG'!$A$7:$T$135,20,FALSE),0)</f>
        <v>0</v>
      </c>
      <c r="U39" s="158">
        <f>_xlfn.IFNA(VLOOKUP(CONCATENATE($U$4,$B39,$C39),'12VIRT'!$A$7:$T$135,20,FALSE),0)</f>
        <v>0</v>
      </c>
      <c r="V39" s="158">
        <f>_xlfn.IFNA(VLOOKUP(CONCATENATE($V$4,$B39,$C39),'13BUN'!$A$7:$T$133,20,FALSE),0)</f>
        <v>0</v>
      </c>
      <c r="W39" s="158">
        <f>_xlfn.IFNA(VLOOKUP(CONCATENATE($W$4,$B39,$C39),'14SER'!$A$7:$T$135,20,FALSE),0)</f>
        <v>0</v>
      </c>
      <c r="X39" s="158">
        <f>_xlfn.IFNA(VLOOKUP(CONCATENATE($X$4,$B39,$C39),'15OG2'!$A$7:$T$132,20,FALSE),0)</f>
        <v>0</v>
      </c>
      <c r="Y39" s="158">
        <f>_xlfn.IFNA(VLOOKUP(CONCATENATE($Y$4,$B39,$C39),'16BAL2'!$A$7:$T$135,20,FALSE),0)</f>
        <v>0</v>
      </c>
      <c r="Z39" s="158">
        <f>_xlfn.IFNA(VLOOKUP(CONCATENATE($Z$4,$B39,$C39),'17DAR'!$A$7:$T$135,20,FALSE),0)</f>
        <v>0</v>
      </c>
      <c r="AA39" s="158">
        <f>_xlfn.IFNA(VLOOKUP(CONCATENATE($AA$4,$B39,$C39),'18WAL'!$A$7:$T$135,20,FALSE),0)</f>
        <v>0</v>
      </c>
      <c r="AB39" s="158">
        <f>_xlfn.IFNA(VLOOKUP(CONCATENATE($AB$4,$B39,$C39),'19LOG'!$A$7:$T$135,20,FALSE),0)</f>
        <v>0</v>
      </c>
      <c r="AC39" s="158">
        <f>_xlfn.IFNA(VLOOKUP(CONCATENATE($AC$4,$B39,$C39),'20BUN'!$A$7:$T$133,20,FALSE),0)</f>
        <v>0</v>
      </c>
      <c r="AD39" s="158">
        <f>_xlfn.IFNA(VLOOKUP(CONCATENATE($AD$4,$B39,$C39),'21SC'!$A$7:$T$230,20,FALSE),0)</f>
        <v>0</v>
      </c>
      <c r="AE39" s="158">
        <f>_xlfn.IFNA(VLOOKUP(CONCATENATE($AE$4,$B39,$C39),'21SC'!$A$7:$T$230,20,FALSE),0)</f>
        <v>0</v>
      </c>
      <c r="AF39" s="158">
        <f>_xlfn.IFNA(VLOOKUP(CONCATENATE($AF$4,$B39,$C39),'22WAL3'!$A$7:$T$135,20,FALSE),0)</f>
        <v>0</v>
      </c>
      <c r="AG39" s="158">
        <f>_xlfn.IFNA(VLOOKUP(CONCATENATE($AG$4,$B39,$C39),'23OG3'!$A$7:$T$126,20,FALSE),0)</f>
        <v>0</v>
      </c>
      <c r="AH39" s="158">
        <f>_xlfn.IFNA(VLOOKUP(CONCATENATE($AH$4,$B39,$C39),'24WAL4'!$A$7:$T$135,20,FALSE),0)</f>
        <v>0</v>
      </c>
      <c r="AI39" s="158">
        <f>_xlfn.IFNA(VLOOKUP(CONCATENATE($AI$4,$B39,$C39),'25MR'!$A$7:$T$135,20,FALSE),0)</f>
        <v>0</v>
      </c>
      <c r="AJ39" s="47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</row>
    <row r="40" spans="1:81" s="66" customFormat="1" x14ac:dyDescent="0.2">
      <c r="A40" s="365"/>
      <c r="B40" s="49" t="s">
        <v>129</v>
      </c>
      <c r="C40" s="49" t="s">
        <v>130</v>
      </c>
      <c r="D40" s="49" t="s">
        <v>220</v>
      </c>
      <c r="E40" s="50">
        <v>43858</v>
      </c>
      <c r="F40" s="51">
        <v>15</v>
      </c>
      <c r="G40" s="123">
        <f t="shared" si="3"/>
        <v>0</v>
      </c>
      <c r="H40" s="53">
        <f t="shared" si="4"/>
        <v>0</v>
      </c>
      <c r="I40" s="119"/>
      <c r="J40" s="159">
        <f>_xlfn.IFNA(VLOOKUP(CONCATENATE($J$4,$B40,$C40),'1Bus'!$A$7:$T$133,20,FALSE),0)</f>
        <v>0</v>
      </c>
      <c r="K40" s="158">
        <f>_xlfn.IFNA(VLOOKUP(CONCATENATE($K$4,$B40,$C40),'2ESP'!$A$7:$T$133,20,FALSE),0)</f>
        <v>0</v>
      </c>
      <c r="L40" s="158">
        <f>_xlfn.IFNA(VLOOKUP(CONCATENATE($L$4,$B40,$C40),'3RP'!$A$7:$T$135,20,FALSE),0)</f>
        <v>0</v>
      </c>
      <c r="M40" s="158">
        <f>_xlfn.IFNA(VLOOKUP(CONCATENATE($M$4,$B40,$C40),'4Mur'!$A$7:$T$135,20,FALSE),0)</f>
        <v>0</v>
      </c>
      <c r="N40" s="158">
        <f>_xlfn.IFNA(VLOOKUP(CONCATENATE($N$4,$B40,$C40),'5BAL'!$A$7:$T$135,20,FALSE),0)</f>
        <v>0</v>
      </c>
      <c r="O40" s="158">
        <f>_xlfn.IFNA(VLOOKUP(CONCATENATE($O$4,$B40,$C40),'6WP'!$A$7:$T$135,20,FALSE),0)</f>
        <v>0</v>
      </c>
      <c r="P40" s="158">
        <f>_xlfn.IFNA(VLOOKUP(CONCATENATE($P$4,$B40,$C40),'7SER'!$A$7:$T$135,20,FALSE),0)</f>
        <v>0</v>
      </c>
      <c r="Q40" s="158">
        <f>_xlfn.IFNA(VLOOKUP(CONCATENATE($Q$4,$B40,$C40),'8MR'!$A$7:$T$135,20,FALSE),0)</f>
        <v>0</v>
      </c>
      <c r="R40" s="158">
        <f>_xlfn.IFNA(VLOOKUP(CONCATENATE($R$4,$B40,$C40),'9ESP2'!$A$7:$T$135,20,FALSE),0)</f>
        <v>0</v>
      </c>
      <c r="S40" s="158">
        <f>_xlfn.IFNA(VLOOKUP(CONCATENATE($S$4,$B40,$C40),'10Bus2'!$A$7:$T$135,20,FALSE),0)</f>
        <v>0</v>
      </c>
      <c r="T40" s="158">
        <f>_xlfn.IFNA(VLOOKUP(CONCATENATE($T$4,$B40,$C40),'11OG'!$A$7:$T$135,20,FALSE),0)</f>
        <v>0</v>
      </c>
      <c r="U40" s="158">
        <f>_xlfn.IFNA(VLOOKUP(CONCATENATE($U$4,$B40,$C40),'12VIRT'!$A$7:$T$135,20,FALSE),0)</f>
        <v>0</v>
      </c>
      <c r="V40" s="158">
        <f>_xlfn.IFNA(VLOOKUP(CONCATENATE($V$4,$B40,$C40),'13BUN'!$A$7:$T$133,20,FALSE),0)</f>
        <v>0</v>
      </c>
      <c r="W40" s="158">
        <f>_xlfn.IFNA(VLOOKUP(CONCATENATE($W$4,$B40,$C40),'14SER'!$A$7:$T$135,20,FALSE),0)</f>
        <v>0</v>
      </c>
      <c r="X40" s="158">
        <f>_xlfn.IFNA(VLOOKUP(CONCATENATE($X$4,$B40,$C40),'15OG2'!$A$7:$T$132,20,FALSE),0)</f>
        <v>0</v>
      </c>
      <c r="Y40" s="158">
        <f>_xlfn.IFNA(VLOOKUP(CONCATENATE($Y$4,$B40,$C40),'16BAL2'!$A$7:$T$135,20,FALSE),0)</f>
        <v>0</v>
      </c>
      <c r="Z40" s="158">
        <f>_xlfn.IFNA(VLOOKUP(CONCATENATE($Z$4,$B40,$C40),'17DAR'!$A$7:$T$135,20,FALSE),0)</f>
        <v>0</v>
      </c>
      <c r="AA40" s="158">
        <f>_xlfn.IFNA(VLOOKUP(CONCATENATE($AA$4,$B40,$C40),'18WAL'!$A$7:$T$135,20,FALSE),0)</f>
        <v>0</v>
      </c>
      <c r="AB40" s="158">
        <f>_xlfn.IFNA(VLOOKUP(CONCATENATE($AB$4,$B40,$C40),'19LOG'!$A$7:$T$135,20,FALSE),0)</f>
        <v>0</v>
      </c>
      <c r="AC40" s="158">
        <f>_xlfn.IFNA(VLOOKUP(CONCATENATE($AC$4,$B40,$C40),'20BUN'!$A$7:$T$133,20,FALSE),0)</f>
        <v>0</v>
      </c>
      <c r="AD40" s="158">
        <f>_xlfn.IFNA(VLOOKUP(CONCATENATE($AD$4,$B40,$C40),'21SC'!$A$7:$T$230,20,FALSE),0)</f>
        <v>0</v>
      </c>
      <c r="AE40" s="158">
        <f>_xlfn.IFNA(VLOOKUP(CONCATENATE($AE$4,$B40,$C40),'21SC'!$A$7:$T$230,20,FALSE),0)</f>
        <v>0</v>
      </c>
      <c r="AF40" s="158">
        <f>_xlfn.IFNA(VLOOKUP(CONCATENATE($AF$4,$B40,$C40),'22WAL3'!$A$7:$T$135,20,FALSE),0)</f>
        <v>0</v>
      </c>
      <c r="AG40" s="158">
        <f>_xlfn.IFNA(VLOOKUP(CONCATENATE($AG$4,$B40,$C40),'23OG3'!$A$7:$T$126,20,FALSE),0)</f>
        <v>0</v>
      </c>
      <c r="AH40" s="158">
        <f>_xlfn.IFNA(VLOOKUP(CONCATENATE($AH$4,$B40,$C40),'24WAL4'!$A$7:$T$135,20,FALSE),0)</f>
        <v>0</v>
      </c>
      <c r="AI40" s="158">
        <f>_xlfn.IFNA(VLOOKUP(CONCATENATE($AI$4,$B40,$C40),'25MR'!$A$7:$T$135,20,FALSE),0)</f>
        <v>0</v>
      </c>
      <c r="AJ40" s="47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</row>
    <row r="41" spans="1:81" s="66" customFormat="1" x14ac:dyDescent="0.2">
      <c r="A41" s="365"/>
      <c r="B41" s="49" t="s">
        <v>133</v>
      </c>
      <c r="C41" s="49" t="s">
        <v>134</v>
      </c>
      <c r="D41" s="49" t="s">
        <v>196</v>
      </c>
      <c r="E41" s="50">
        <v>43885</v>
      </c>
      <c r="F41" s="51">
        <v>16</v>
      </c>
      <c r="G41" s="123">
        <f t="shared" si="3"/>
        <v>0</v>
      </c>
      <c r="H41" s="53">
        <f t="shared" si="4"/>
        <v>0</v>
      </c>
      <c r="I41" s="119"/>
      <c r="J41" s="159">
        <f>_xlfn.IFNA(VLOOKUP(CONCATENATE($J$4,$B41,$C41),'1Bus'!$A$7:$T$133,20,FALSE),0)</f>
        <v>0</v>
      </c>
      <c r="K41" s="158">
        <f>_xlfn.IFNA(VLOOKUP(CONCATENATE($K$4,$B41,$C41),'2ESP'!$A$7:$T$133,20,FALSE),0)</f>
        <v>0</v>
      </c>
      <c r="L41" s="158">
        <f>_xlfn.IFNA(VLOOKUP(CONCATENATE($L$4,$B41,$C41),'3RP'!$A$7:$T$135,20,FALSE),0)</f>
        <v>0</v>
      </c>
      <c r="M41" s="158">
        <f>_xlfn.IFNA(VLOOKUP(CONCATENATE($M$4,$B41,$C41),'4Mur'!$A$7:$T$135,20,FALSE),0)</f>
        <v>0</v>
      </c>
      <c r="N41" s="158">
        <f>_xlfn.IFNA(VLOOKUP(CONCATENATE($N$4,$B41,$C41),'5BAL'!$A$7:$T$135,20,FALSE),0)</f>
        <v>0</v>
      </c>
      <c r="O41" s="158">
        <f>_xlfn.IFNA(VLOOKUP(CONCATENATE($O$4,$B41,$C41),'6WP'!$A$7:$T$135,20,FALSE),0)</f>
        <v>0</v>
      </c>
      <c r="P41" s="158">
        <f>_xlfn.IFNA(VLOOKUP(CONCATENATE($P$4,$B41,$C41),'7SER'!$A$7:$T$135,20,FALSE),0)</f>
        <v>0</v>
      </c>
      <c r="Q41" s="158">
        <f>_xlfn.IFNA(VLOOKUP(CONCATENATE($Q$4,$B41,$C41),'8MR'!$A$7:$T$135,20,FALSE),0)</f>
        <v>0</v>
      </c>
      <c r="R41" s="158">
        <f>_xlfn.IFNA(VLOOKUP(CONCATENATE($R$4,$B41,$C41),'9ESP2'!$A$7:$T$135,20,FALSE),0)</f>
        <v>0</v>
      </c>
      <c r="S41" s="158">
        <f>_xlfn.IFNA(VLOOKUP(CONCATENATE($S$4,$B41,$C41),'10Bus2'!$A$7:$T$135,20,FALSE),0)</f>
        <v>0</v>
      </c>
      <c r="T41" s="158">
        <f>_xlfn.IFNA(VLOOKUP(CONCATENATE($T$4,$B41,$C41),'11OG'!$A$7:$T$135,20,FALSE),0)</f>
        <v>0</v>
      </c>
      <c r="U41" s="158">
        <f>_xlfn.IFNA(VLOOKUP(CONCATENATE($U$4,$B41,$C41),'12VIRT'!$A$7:$T$135,20,FALSE),0)</f>
        <v>0</v>
      </c>
      <c r="V41" s="158">
        <f>_xlfn.IFNA(VLOOKUP(CONCATENATE($V$4,$B41,$C41),'13BUN'!$A$7:$T$133,20,FALSE),0)</f>
        <v>0</v>
      </c>
      <c r="W41" s="158">
        <f>_xlfn.IFNA(VLOOKUP(CONCATENATE($W$4,$B41,$C41),'14SER'!$A$7:$T$135,20,FALSE),0)</f>
        <v>0</v>
      </c>
      <c r="X41" s="158">
        <f>_xlfn.IFNA(VLOOKUP(CONCATENATE($X$4,$B41,$C41),'15OG2'!$A$7:$T$132,20,FALSE),0)</f>
        <v>0</v>
      </c>
      <c r="Y41" s="158">
        <f>_xlfn.IFNA(VLOOKUP(CONCATENATE($Y$4,$B41,$C41),'16BAL2'!$A$7:$T$135,20,FALSE),0)</f>
        <v>0</v>
      </c>
      <c r="Z41" s="158">
        <f>_xlfn.IFNA(VLOOKUP(CONCATENATE($Z$4,$B41,$C41),'17DAR'!$A$7:$T$135,20,FALSE),0)</f>
        <v>0</v>
      </c>
      <c r="AA41" s="158">
        <f>_xlfn.IFNA(VLOOKUP(CONCATENATE($AA$4,$B41,$C41),'18WAL'!$A$7:$T$135,20,FALSE),0)</f>
        <v>0</v>
      </c>
      <c r="AB41" s="158">
        <f>_xlfn.IFNA(VLOOKUP(CONCATENATE($AB$4,$B41,$C41),'19LOG'!$A$7:$T$135,20,FALSE),0)</f>
        <v>0</v>
      </c>
      <c r="AC41" s="158">
        <f>_xlfn.IFNA(VLOOKUP(CONCATENATE($AC$4,$B41,$C41),'20BUN'!$A$7:$T$133,20,FALSE),0)</f>
        <v>0</v>
      </c>
      <c r="AD41" s="158">
        <f>_xlfn.IFNA(VLOOKUP(CONCATENATE($AD$4,$B41,$C41),'21SC'!$A$7:$T$230,20,FALSE),0)</f>
        <v>0</v>
      </c>
      <c r="AE41" s="158">
        <f>_xlfn.IFNA(VLOOKUP(CONCATENATE($AE$4,$B41,$C41),'21SC'!$A$7:$T$230,20,FALSE),0)</f>
        <v>0</v>
      </c>
      <c r="AF41" s="158">
        <f>_xlfn.IFNA(VLOOKUP(CONCATENATE($AF$4,$B41,$C41),'22WAL3'!$A$7:$T$135,20,FALSE),0)</f>
        <v>0</v>
      </c>
      <c r="AG41" s="158">
        <f>_xlfn.IFNA(VLOOKUP(CONCATENATE($AG$4,$B41,$C41),'23OG3'!$A$7:$T$126,20,FALSE),0)</f>
        <v>0</v>
      </c>
      <c r="AH41" s="158">
        <f>_xlfn.IFNA(VLOOKUP(CONCATENATE($AH$4,$B41,$C41),'24WAL4'!$A$7:$T$135,20,FALSE),0)</f>
        <v>0</v>
      </c>
      <c r="AI41" s="158">
        <f>_xlfn.IFNA(VLOOKUP(CONCATENATE($AI$4,$B41,$C41),'25MR'!$A$7:$T$135,20,FALSE),0)</f>
        <v>0</v>
      </c>
      <c r="AJ41" s="47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</row>
    <row r="42" spans="1:81" s="66" customFormat="1" x14ac:dyDescent="0.2">
      <c r="A42" s="365"/>
      <c r="B42" s="49" t="s">
        <v>121</v>
      </c>
      <c r="C42" s="49" t="s">
        <v>135</v>
      </c>
      <c r="D42" s="49" t="s">
        <v>851</v>
      </c>
      <c r="E42" s="50">
        <v>43855</v>
      </c>
      <c r="F42" s="51">
        <v>16</v>
      </c>
      <c r="G42" s="123">
        <f t="shared" si="3"/>
        <v>0</v>
      </c>
      <c r="H42" s="53">
        <f t="shared" si="4"/>
        <v>0</v>
      </c>
      <c r="I42" s="119"/>
      <c r="J42" s="159">
        <f>_xlfn.IFNA(VLOOKUP(CONCATENATE($J$4,$B42,$C42),'1Bus'!$A$7:$T$133,20,FALSE),0)</f>
        <v>0</v>
      </c>
      <c r="K42" s="158">
        <f>_xlfn.IFNA(VLOOKUP(CONCATENATE($K$4,$B42,$C42),'2ESP'!$A$7:$T$133,20,FALSE),0)</f>
        <v>0</v>
      </c>
      <c r="L42" s="158">
        <f>_xlfn.IFNA(VLOOKUP(CONCATENATE($L$4,$B42,$C42),'3RP'!$A$7:$T$135,20,FALSE),0)</f>
        <v>0</v>
      </c>
      <c r="M42" s="158">
        <f>_xlfn.IFNA(VLOOKUP(CONCATENATE($M$4,$B42,$C42),'4Mur'!$A$7:$T$135,20,FALSE),0)</f>
        <v>0</v>
      </c>
      <c r="N42" s="158">
        <f>_xlfn.IFNA(VLOOKUP(CONCATENATE($N$4,$B42,$C42),'5BAL'!$A$7:$T$135,20,FALSE),0)</f>
        <v>0</v>
      </c>
      <c r="O42" s="158">
        <f>_xlfn.IFNA(VLOOKUP(CONCATENATE($O$4,$B42,$C42),'6WP'!$A$7:$T$135,20,FALSE),0)</f>
        <v>0</v>
      </c>
      <c r="P42" s="158">
        <f>_xlfn.IFNA(VLOOKUP(CONCATENATE($P$4,$B42,$C42),'7SER'!$A$7:$T$135,20,FALSE),0)</f>
        <v>0</v>
      </c>
      <c r="Q42" s="158">
        <f>_xlfn.IFNA(VLOOKUP(CONCATENATE($Q$4,$B42,$C42),'8MR'!$A$7:$T$135,20,FALSE),0)</f>
        <v>0</v>
      </c>
      <c r="R42" s="158">
        <f>_xlfn.IFNA(VLOOKUP(CONCATENATE($R$4,$B42,$C42),'9ESP2'!$A$7:$T$135,20,FALSE),0)</f>
        <v>0</v>
      </c>
      <c r="S42" s="158">
        <f>_xlfn.IFNA(VLOOKUP(CONCATENATE($S$4,$B42,$C42),'10Bus2'!$A$7:$T$135,20,FALSE),0)</f>
        <v>0</v>
      </c>
      <c r="T42" s="158">
        <f>_xlfn.IFNA(VLOOKUP(CONCATENATE($T$4,$B42,$C42),'11OG'!$A$7:$T$135,20,FALSE),0)</f>
        <v>0</v>
      </c>
      <c r="U42" s="158">
        <f>_xlfn.IFNA(VLOOKUP(CONCATENATE($U$4,$B42,$C42),'12VIRT'!$A$7:$T$135,20,FALSE),0)</f>
        <v>0</v>
      </c>
      <c r="V42" s="158">
        <f>_xlfn.IFNA(VLOOKUP(CONCATENATE($V$4,$B42,$C42),'13BUN'!$A$7:$T$133,20,FALSE),0)</f>
        <v>0</v>
      </c>
      <c r="W42" s="158">
        <f>_xlfn.IFNA(VLOOKUP(CONCATENATE($W$4,$B42,$C42),'14SER'!$A$7:$T$135,20,FALSE),0)</f>
        <v>0</v>
      </c>
      <c r="X42" s="158">
        <f>_xlfn.IFNA(VLOOKUP(CONCATENATE($X$4,$B42,$C42),'15OG2'!$A$7:$T$132,20,FALSE),0)</f>
        <v>0</v>
      </c>
      <c r="Y42" s="158">
        <f>_xlfn.IFNA(VLOOKUP(CONCATENATE($Y$4,$B42,$C42),'16BAL2'!$A$7:$T$135,20,FALSE),0)</f>
        <v>0</v>
      </c>
      <c r="Z42" s="158">
        <f>_xlfn.IFNA(VLOOKUP(CONCATENATE($Z$4,$B42,$C42),'17DAR'!$A$7:$T$135,20,FALSE),0)</f>
        <v>0</v>
      </c>
      <c r="AA42" s="158">
        <f>_xlfn.IFNA(VLOOKUP(CONCATENATE($AA$4,$B42,$C42),'18WAL'!$A$7:$T$135,20,FALSE),0)</f>
        <v>0</v>
      </c>
      <c r="AB42" s="158">
        <f>_xlfn.IFNA(VLOOKUP(CONCATENATE($AB$4,$B42,$C42),'19LOG'!$A$7:$T$135,20,FALSE),0)</f>
        <v>0</v>
      </c>
      <c r="AC42" s="158">
        <f>_xlfn.IFNA(VLOOKUP(CONCATENATE($AC$4,$B42,$C42),'20BUN'!$A$7:$T$133,20,FALSE),0)</f>
        <v>0</v>
      </c>
      <c r="AD42" s="158">
        <f>_xlfn.IFNA(VLOOKUP(CONCATENATE($AD$4,$B42,$C42),'21SC'!$A$7:$T$230,20,FALSE),0)</f>
        <v>0</v>
      </c>
      <c r="AE42" s="158">
        <f>_xlfn.IFNA(VLOOKUP(CONCATENATE($AE$4,$B42,$C42),'21SC'!$A$7:$T$230,20,FALSE),0)</f>
        <v>0</v>
      </c>
      <c r="AF42" s="158">
        <f>_xlfn.IFNA(VLOOKUP(CONCATENATE($AF$4,$B42,$C42),'22WAL3'!$A$7:$T$135,20,FALSE),0)</f>
        <v>0</v>
      </c>
      <c r="AG42" s="158">
        <f>_xlfn.IFNA(VLOOKUP(CONCATENATE($AG$4,$B42,$C42),'23OG3'!$A$7:$T$126,20,FALSE),0)</f>
        <v>0</v>
      </c>
      <c r="AH42" s="158">
        <f>_xlfn.IFNA(VLOOKUP(CONCATENATE($AH$4,$B42,$C42),'24WAL4'!$A$7:$T$135,20,FALSE),0)</f>
        <v>0</v>
      </c>
      <c r="AI42" s="158">
        <f>_xlfn.IFNA(VLOOKUP(CONCATENATE($AI$4,$B42,$C42),'25MR'!$A$7:$T$135,20,FALSE),0)</f>
        <v>0</v>
      </c>
      <c r="AJ42" s="47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</row>
    <row r="43" spans="1:81" s="66" customFormat="1" x14ac:dyDescent="0.2">
      <c r="A43" s="365"/>
      <c r="B43" s="49" t="s">
        <v>136</v>
      </c>
      <c r="C43" s="49" t="s">
        <v>934</v>
      </c>
      <c r="D43" s="49" t="s">
        <v>482</v>
      </c>
      <c r="E43" s="50">
        <v>43845</v>
      </c>
      <c r="F43" s="51">
        <v>16</v>
      </c>
      <c r="G43" s="123">
        <f t="shared" si="3"/>
        <v>0</v>
      </c>
      <c r="H43" s="53">
        <f t="shared" si="4"/>
        <v>0</v>
      </c>
      <c r="I43" s="119"/>
      <c r="J43" s="159">
        <f>_xlfn.IFNA(VLOOKUP(CONCATENATE($J$4,$B43,$C43),'1Bus'!$A$7:$T$133,20,FALSE),0)</f>
        <v>0</v>
      </c>
      <c r="K43" s="158">
        <f>_xlfn.IFNA(VLOOKUP(CONCATENATE($K$4,$B43,$C43),'2ESP'!$A$7:$T$133,20,FALSE),0)</f>
        <v>0</v>
      </c>
      <c r="L43" s="158">
        <f>_xlfn.IFNA(VLOOKUP(CONCATENATE($L$4,$B43,$C43),'3RP'!$A$7:$T$135,20,FALSE),0)</f>
        <v>0</v>
      </c>
      <c r="M43" s="158">
        <f>_xlfn.IFNA(VLOOKUP(CONCATENATE($M$4,$B43,$C43),'4Mur'!$A$7:$T$135,20,FALSE),0)</f>
        <v>0</v>
      </c>
      <c r="N43" s="158">
        <f>_xlfn.IFNA(VLOOKUP(CONCATENATE($N$4,$B43,$C43),'5BAL'!$A$7:$T$135,20,FALSE),0)</f>
        <v>0</v>
      </c>
      <c r="O43" s="158">
        <f>_xlfn.IFNA(VLOOKUP(CONCATENATE($O$4,$B43,$C43),'6WP'!$A$7:$T$135,20,FALSE),0)</f>
        <v>0</v>
      </c>
      <c r="P43" s="158">
        <f>_xlfn.IFNA(VLOOKUP(CONCATENATE($P$4,$B43,$C43),'7SER'!$A$7:$T$135,20,FALSE),0)</f>
        <v>0</v>
      </c>
      <c r="Q43" s="158">
        <f>_xlfn.IFNA(VLOOKUP(CONCATENATE($Q$4,$B43,$C43),'8MR'!$A$7:$T$135,20,FALSE),0)</f>
        <v>0</v>
      </c>
      <c r="R43" s="158">
        <f>_xlfn.IFNA(VLOOKUP(CONCATENATE($R$4,$B43,$C43),'9ESP2'!$A$7:$T$135,20,FALSE),0)</f>
        <v>0</v>
      </c>
      <c r="S43" s="158">
        <f>_xlfn.IFNA(VLOOKUP(CONCATENATE($S$4,$B43,$C43),'10Bus2'!$A$7:$T$135,20,FALSE),0)</f>
        <v>0</v>
      </c>
      <c r="T43" s="158">
        <f>_xlfn.IFNA(VLOOKUP(CONCATENATE($T$4,$B43,$C43),'11OG'!$A$7:$T$135,20,FALSE),0)</f>
        <v>0</v>
      </c>
      <c r="U43" s="158">
        <f>_xlfn.IFNA(VLOOKUP(CONCATENATE($U$4,$B43,$C43),'12VIRT'!$A$7:$T$135,20,FALSE),0)</f>
        <v>0</v>
      </c>
      <c r="V43" s="158">
        <f>_xlfn.IFNA(VLOOKUP(CONCATENATE($V$4,$B43,$C43),'13BUN'!$A$7:$T$133,20,FALSE),0)</f>
        <v>0</v>
      </c>
      <c r="W43" s="158">
        <f>_xlfn.IFNA(VLOOKUP(CONCATENATE($W$4,$B43,$C43),'14SER'!$A$7:$T$135,20,FALSE),0)</f>
        <v>0</v>
      </c>
      <c r="X43" s="158">
        <f>_xlfn.IFNA(VLOOKUP(CONCATENATE($X$4,$B43,$C43),'15OG2'!$A$7:$T$132,20,FALSE),0)</f>
        <v>0</v>
      </c>
      <c r="Y43" s="158">
        <f>_xlfn.IFNA(VLOOKUP(CONCATENATE($Y$4,$B43,$C43),'16BAL2'!$A$7:$T$135,20,FALSE),0)</f>
        <v>0</v>
      </c>
      <c r="Z43" s="158">
        <f>_xlfn.IFNA(VLOOKUP(CONCATENATE($Z$4,$B43,$C43),'17DAR'!$A$7:$T$135,20,FALSE),0)</f>
        <v>0</v>
      </c>
      <c r="AA43" s="158">
        <f>_xlfn.IFNA(VLOOKUP(CONCATENATE($AA$4,$B43,$C43),'18WAL'!$A$7:$T$135,20,FALSE),0)</f>
        <v>0</v>
      </c>
      <c r="AB43" s="158">
        <f>_xlfn.IFNA(VLOOKUP(CONCATENATE($AB$4,$B43,$C43),'19LOG'!$A$7:$T$135,20,FALSE),0)</f>
        <v>0</v>
      </c>
      <c r="AC43" s="158">
        <f>_xlfn.IFNA(VLOOKUP(CONCATENATE($AC$4,$B43,$C43),'20BUN'!$A$7:$T$133,20,FALSE),0)</f>
        <v>0</v>
      </c>
      <c r="AD43" s="158">
        <f>_xlfn.IFNA(VLOOKUP(CONCATENATE($AD$4,$B43,$C43),'21SC'!$A$7:$T$230,20,FALSE),0)</f>
        <v>0</v>
      </c>
      <c r="AE43" s="158">
        <f>_xlfn.IFNA(VLOOKUP(CONCATENATE($AE$4,$B43,$C43),'21SC'!$A$7:$T$230,20,FALSE),0)</f>
        <v>0</v>
      </c>
      <c r="AF43" s="158">
        <f>_xlfn.IFNA(VLOOKUP(CONCATENATE($AF$4,$B43,$C43),'22WAL3'!$A$7:$T$135,20,FALSE),0)</f>
        <v>0</v>
      </c>
      <c r="AG43" s="158">
        <f>_xlfn.IFNA(VLOOKUP(CONCATENATE($AG$4,$B43,$C43),'23OG3'!$A$7:$T$126,20,FALSE),0)</f>
        <v>0</v>
      </c>
      <c r="AH43" s="158">
        <f>_xlfn.IFNA(VLOOKUP(CONCATENATE($AH$4,$B43,$C43),'24WAL4'!$A$7:$T$135,20,FALSE),0)</f>
        <v>0</v>
      </c>
      <c r="AI43" s="158">
        <f>_xlfn.IFNA(VLOOKUP(CONCATENATE($AI$4,$B43,$C43),'25MR'!$A$7:$T$135,20,FALSE),0)</f>
        <v>0</v>
      </c>
      <c r="AJ43" s="47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</row>
    <row r="44" spans="1:81" s="66" customFormat="1" x14ac:dyDescent="0.2">
      <c r="A44" s="365"/>
      <c r="B44" s="49" t="s">
        <v>137</v>
      </c>
      <c r="C44" s="49" t="s">
        <v>138</v>
      </c>
      <c r="D44" s="49" t="s">
        <v>315</v>
      </c>
      <c r="E44" s="50">
        <v>43844</v>
      </c>
      <c r="F44" s="51">
        <v>14</v>
      </c>
      <c r="G44" s="123">
        <f t="shared" si="3"/>
        <v>0</v>
      </c>
      <c r="H44" s="53">
        <f t="shared" si="4"/>
        <v>0</v>
      </c>
      <c r="I44" s="119"/>
      <c r="J44" s="159">
        <f>_xlfn.IFNA(VLOOKUP(CONCATENATE($J$4,$B44,$C44),'1Bus'!$A$7:$T$133,20,FALSE),0)</f>
        <v>0</v>
      </c>
      <c r="K44" s="158">
        <f>_xlfn.IFNA(VLOOKUP(CONCATENATE($K$4,$B44,$C44),'2ESP'!$A$7:$T$133,20,FALSE),0)</f>
        <v>0</v>
      </c>
      <c r="L44" s="158">
        <f>_xlfn.IFNA(VLOOKUP(CONCATENATE($L$4,$B44,$C44),'3RP'!$A$7:$T$135,20,FALSE),0)</f>
        <v>0</v>
      </c>
      <c r="M44" s="158">
        <f>_xlfn.IFNA(VLOOKUP(CONCATENATE($M$4,$B44,$C44),'4Mur'!$A$7:$T$135,20,FALSE),0)</f>
        <v>0</v>
      </c>
      <c r="N44" s="158">
        <f>_xlfn.IFNA(VLOOKUP(CONCATENATE($N$4,$B44,$C44),'5BAL'!$A$7:$T$135,20,FALSE),0)</f>
        <v>0</v>
      </c>
      <c r="O44" s="158">
        <f>_xlfn.IFNA(VLOOKUP(CONCATENATE($O$4,$B44,$C44),'6WP'!$A$7:$T$135,20,FALSE),0)</f>
        <v>0</v>
      </c>
      <c r="P44" s="158">
        <f>_xlfn.IFNA(VLOOKUP(CONCATENATE($P$4,$B44,$C44),'7SER'!$A$7:$T$135,20,FALSE),0)</f>
        <v>0</v>
      </c>
      <c r="Q44" s="158">
        <f>_xlfn.IFNA(VLOOKUP(CONCATENATE($Q$4,$B44,$C44),'8MR'!$A$7:$T$135,20,FALSE),0)</f>
        <v>0</v>
      </c>
      <c r="R44" s="158">
        <f>_xlfn.IFNA(VLOOKUP(CONCATENATE($R$4,$B44,$C44),'9ESP2'!$A$7:$T$135,20,FALSE),0)</f>
        <v>0</v>
      </c>
      <c r="S44" s="158">
        <f>_xlfn.IFNA(VLOOKUP(CONCATENATE($S$4,$B44,$C44),'10Bus2'!$A$7:$T$135,20,FALSE),0)</f>
        <v>0</v>
      </c>
      <c r="T44" s="158">
        <f>_xlfn.IFNA(VLOOKUP(CONCATENATE($T$4,$B44,$C44),'11OG'!$A$7:$T$135,20,FALSE),0)</f>
        <v>0</v>
      </c>
      <c r="U44" s="158">
        <f>_xlfn.IFNA(VLOOKUP(CONCATENATE($U$4,$B44,$C44),'12VIRT'!$A$7:$T$135,20,FALSE),0)</f>
        <v>0</v>
      </c>
      <c r="V44" s="158">
        <f>_xlfn.IFNA(VLOOKUP(CONCATENATE($V$4,$B44,$C44),'13BUN'!$A$7:$T$133,20,FALSE),0)</f>
        <v>0</v>
      </c>
      <c r="W44" s="158">
        <f>_xlfn.IFNA(VLOOKUP(CONCATENATE($W$4,$B44,$C44),'14SER'!$A$7:$T$135,20,FALSE),0)</f>
        <v>0</v>
      </c>
      <c r="X44" s="158">
        <f>_xlfn.IFNA(VLOOKUP(CONCATENATE($X$4,$B44,$C44),'15OG2'!$A$7:$T$132,20,FALSE),0)</f>
        <v>0</v>
      </c>
      <c r="Y44" s="158">
        <f>_xlfn.IFNA(VLOOKUP(CONCATENATE($Y$4,$B44,$C44),'16BAL2'!$A$7:$T$135,20,FALSE),0)</f>
        <v>0</v>
      </c>
      <c r="Z44" s="158">
        <f>_xlfn.IFNA(VLOOKUP(CONCATENATE($Z$4,$B44,$C44),'17DAR'!$A$7:$T$135,20,FALSE),0)</f>
        <v>0</v>
      </c>
      <c r="AA44" s="158">
        <f>_xlfn.IFNA(VLOOKUP(CONCATENATE($AA$4,$B44,$C44),'18WAL'!$A$7:$T$135,20,FALSE),0)</f>
        <v>0</v>
      </c>
      <c r="AB44" s="158">
        <f>_xlfn.IFNA(VLOOKUP(CONCATENATE($AB$4,$B44,$C44),'19LOG'!$A$7:$T$135,20,FALSE),0)</f>
        <v>0</v>
      </c>
      <c r="AC44" s="158">
        <f>_xlfn.IFNA(VLOOKUP(CONCATENATE($AC$4,$B44,$C44),'20BUN'!$A$7:$T$133,20,FALSE),0)</f>
        <v>0</v>
      </c>
      <c r="AD44" s="158">
        <f>_xlfn.IFNA(VLOOKUP(CONCATENATE($AD$4,$B44,$C44),'21SC'!$A$7:$T$230,20,FALSE),0)</f>
        <v>0</v>
      </c>
      <c r="AE44" s="158">
        <f>_xlfn.IFNA(VLOOKUP(CONCATENATE($AE$4,$B44,$C44),'21SC'!$A$7:$T$230,20,FALSE),0)</f>
        <v>0</v>
      </c>
      <c r="AF44" s="158">
        <f>_xlfn.IFNA(VLOOKUP(CONCATENATE($AF$4,$B44,$C44),'22WAL3'!$A$7:$T$135,20,FALSE),0)</f>
        <v>0</v>
      </c>
      <c r="AG44" s="158">
        <f>_xlfn.IFNA(VLOOKUP(CONCATENATE($AG$4,$B44,$C44),'23OG3'!$A$7:$T$126,20,FALSE),0)</f>
        <v>0</v>
      </c>
      <c r="AH44" s="158">
        <f>_xlfn.IFNA(VLOOKUP(CONCATENATE($AH$4,$B44,$C44),'24WAL4'!$A$7:$T$135,20,FALSE),0)</f>
        <v>0</v>
      </c>
      <c r="AI44" s="158">
        <f>_xlfn.IFNA(VLOOKUP(CONCATENATE($AI$4,$B44,$C44),'25MR'!$A$7:$T$135,20,FALSE),0)</f>
        <v>0</v>
      </c>
      <c r="AJ44" s="47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</row>
    <row r="45" spans="1:81" s="66" customFormat="1" x14ac:dyDescent="0.2">
      <c r="A45" s="365"/>
      <c r="B45" s="49" t="s">
        <v>140</v>
      </c>
      <c r="C45" s="49" t="s">
        <v>141</v>
      </c>
      <c r="D45" s="49" t="s">
        <v>220</v>
      </c>
      <c r="E45" s="50">
        <v>43952</v>
      </c>
      <c r="F45" s="51">
        <v>14</v>
      </c>
      <c r="G45" s="123">
        <f t="shared" si="3"/>
        <v>0</v>
      </c>
      <c r="H45" s="53">
        <f t="shared" si="4"/>
        <v>0</v>
      </c>
      <c r="I45" s="119"/>
      <c r="J45" s="159">
        <f>_xlfn.IFNA(VLOOKUP(CONCATENATE($J$4,$B45,$C45),'1Bus'!$A$7:$T$133,20,FALSE),0)</f>
        <v>0</v>
      </c>
      <c r="K45" s="158">
        <f>_xlfn.IFNA(VLOOKUP(CONCATENATE($K$4,$B45,$C45),'2ESP'!$A$7:$T$133,20,FALSE),0)</f>
        <v>0</v>
      </c>
      <c r="L45" s="158">
        <f>_xlfn.IFNA(VLOOKUP(CONCATENATE($L$4,$B45,$C45),'3RP'!$A$7:$T$135,20,FALSE),0)</f>
        <v>0</v>
      </c>
      <c r="M45" s="158">
        <f>_xlfn.IFNA(VLOOKUP(CONCATENATE($M$4,$B45,$C45),'4Mur'!$A$7:$T$135,20,FALSE),0)</f>
        <v>0</v>
      </c>
      <c r="N45" s="158">
        <f>_xlfn.IFNA(VLOOKUP(CONCATENATE($N$4,$B45,$C45),'5BAL'!$A$7:$T$135,20,FALSE),0)</f>
        <v>0</v>
      </c>
      <c r="O45" s="158">
        <f>_xlfn.IFNA(VLOOKUP(CONCATENATE($O$4,$B45,$C45),'6WP'!$A$7:$T$135,20,FALSE),0)</f>
        <v>0</v>
      </c>
      <c r="P45" s="158">
        <f>_xlfn.IFNA(VLOOKUP(CONCATENATE($P$4,$B45,$C45),'7SER'!$A$7:$T$135,20,FALSE),0)</f>
        <v>0</v>
      </c>
      <c r="Q45" s="158">
        <f>_xlfn.IFNA(VLOOKUP(CONCATENATE($Q$4,$B45,$C45),'8MR'!$A$7:$T$135,20,FALSE),0)</f>
        <v>0</v>
      </c>
      <c r="R45" s="158">
        <f>_xlfn.IFNA(VLOOKUP(CONCATENATE($R$4,$B45,$C45),'9ESP2'!$A$7:$T$135,20,FALSE),0)</f>
        <v>0</v>
      </c>
      <c r="S45" s="158">
        <f>_xlfn.IFNA(VLOOKUP(CONCATENATE($S$4,$B45,$C45),'10Bus2'!$A$7:$T$135,20,FALSE),0)</f>
        <v>0</v>
      </c>
      <c r="T45" s="158">
        <f>_xlfn.IFNA(VLOOKUP(CONCATENATE($T$4,$B45,$C45),'11OG'!$A$7:$T$135,20,FALSE),0)</f>
        <v>0</v>
      </c>
      <c r="U45" s="158">
        <f>_xlfn.IFNA(VLOOKUP(CONCATENATE($U$4,$B45,$C45),'12VIRT'!$A$7:$T$135,20,FALSE),0)</f>
        <v>0</v>
      </c>
      <c r="V45" s="158">
        <f>_xlfn.IFNA(VLOOKUP(CONCATENATE($V$4,$B45,$C45),'13BUN'!$A$7:$T$133,20,FALSE),0)</f>
        <v>0</v>
      </c>
      <c r="W45" s="158">
        <f>_xlfn.IFNA(VLOOKUP(CONCATENATE($W$4,$B45,$C45),'14SER'!$A$7:$T$135,20,FALSE),0)</f>
        <v>0</v>
      </c>
      <c r="X45" s="158">
        <f>_xlfn.IFNA(VLOOKUP(CONCATENATE($X$4,$B45,$C45),'15OG2'!$A$7:$T$132,20,FALSE),0)</f>
        <v>0</v>
      </c>
      <c r="Y45" s="158">
        <f>_xlfn.IFNA(VLOOKUP(CONCATENATE($Y$4,$B45,$C45),'16BAL2'!$A$7:$T$135,20,FALSE),0)</f>
        <v>0</v>
      </c>
      <c r="Z45" s="158">
        <f>_xlfn.IFNA(VLOOKUP(CONCATENATE($Z$4,$B45,$C45),'17DAR'!$A$7:$T$135,20,FALSE),0)</f>
        <v>0</v>
      </c>
      <c r="AA45" s="158">
        <f>_xlfn.IFNA(VLOOKUP(CONCATENATE($AA$4,$B45,$C45),'18WAL'!$A$7:$T$135,20,FALSE),0)</f>
        <v>0</v>
      </c>
      <c r="AB45" s="158">
        <f>_xlfn.IFNA(VLOOKUP(CONCATENATE($AB$4,$B45,$C45),'19LOG'!$A$7:$T$135,20,FALSE),0)</f>
        <v>0</v>
      </c>
      <c r="AC45" s="158">
        <f>_xlfn.IFNA(VLOOKUP(CONCATENATE($AC$4,$B45,$C45),'20BUN'!$A$7:$T$133,20,FALSE),0)</f>
        <v>0</v>
      </c>
      <c r="AD45" s="158">
        <f>_xlfn.IFNA(VLOOKUP(CONCATENATE($AD$4,$B45,$C45),'21SC'!$A$7:$T$230,20,FALSE),0)</f>
        <v>0</v>
      </c>
      <c r="AE45" s="158">
        <f>_xlfn.IFNA(VLOOKUP(CONCATENATE($AE$4,$B45,$C45),'21SC'!$A$7:$T$230,20,FALSE),0)</f>
        <v>0</v>
      </c>
      <c r="AF45" s="158">
        <f>_xlfn.IFNA(VLOOKUP(CONCATENATE($AF$4,$B45,$C45),'22WAL3'!$A$7:$T$135,20,FALSE),0)</f>
        <v>0</v>
      </c>
      <c r="AG45" s="158">
        <f>_xlfn.IFNA(VLOOKUP(CONCATENATE($AG$4,$B45,$C45),'23OG3'!$A$7:$T$126,20,FALSE),0)</f>
        <v>0</v>
      </c>
      <c r="AH45" s="158">
        <f>_xlfn.IFNA(VLOOKUP(CONCATENATE($AH$4,$B45,$C45),'24WAL4'!$A$7:$T$135,20,FALSE),0)</f>
        <v>0</v>
      </c>
      <c r="AI45" s="158">
        <f>_xlfn.IFNA(VLOOKUP(CONCATENATE($AI$4,$B45,$C45),'25MR'!$A$7:$T$135,20,FALSE),0)</f>
        <v>0</v>
      </c>
      <c r="AJ45" s="47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</row>
    <row r="46" spans="1:81" s="66" customFormat="1" x14ac:dyDescent="0.2">
      <c r="A46" s="365"/>
      <c r="B46" s="49" t="s">
        <v>140</v>
      </c>
      <c r="C46" s="49" t="s">
        <v>142</v>
      </c>
      <c r="D46" s="49" t="s">
        <v>220</v>
      </c>
      <c r="E46" s="50">
        <v>43922</v>
      </c>
      <c r="F46" s="51">
        <v>14</v>
      </c>
      <c r="G46" s="123">
        <f t="shared" si="3"/>
        <v>0</v>
      </c>
      <c r="H46" s="53">
        <f t="shared" si="4"/>
        <v>0</v>
      </c>
      <c r="I46" s="119"/>
      <c r="J46" s="159">
        <f>_xlfn.IFNA(VLOOKUP(CONCATENATE($J$4,$B46,$C46),'1Bus'!$A$7:$T$133,20,FALSE),0)</f>
        <v>0</v>
      </c>
      <c r="K46" s="158">
        <f>_xlfn.IFNA(VLOOKUP(CONCATENATE($K$4,$B46,$C46),'2ESP'!$A$7:$T$133,20,FALSE),0)</f>
        <v>0</v>
      </c>
      <c r="L46" s="158">
        <f>_xlfn.IFNA(VLOOKUP(CONCATENATE($L$4,$B46,$C46),'3RP'!$A$7:$T$135,20,FALSE),0)</f>
        <v>0</v>
      </c>
      <c r="M46" s="158">
        <f>_xlfn.IFNA(VLOOKUP(CONCATENATE($M$4,$B46,$C46),'4Mur'!$A$7:$T$135,20,FALSE),0)</f>
        <v>0</v>
      </c>
      <c r="N46" s="158">
        <f>_xlfn.IFNA(VLOOKUP(CONCATENATE($N$4,$B46,$C46),'5BAL'!$A$7:$T$135,20,FALSE),0)</f>
        <v>0</v>
      </c>
      <c r="O46" s="158">
        <f>_xlfn.IFNA(VLOOKUP(CONCATENATE($O$4,$B46,$C46),'6WP'!$A$7:$T$135,20,FALSE),0)</f>
        <v>0</v>
      </c>
      <c r="P46" s="158">
        <f>_xlfn.IFNA(VLOOKUP(CONCATENATE($P$4,$B46,$C46),'7SER'!$A$7:$T$135,20,FALSE),0)</f>
        <v>0</v>
      </c>
      <c r="Q46" s="158">
        <f>_xlfn.IFNA(VLOOKUP(CONCATENATE($Q$4,$B46,$C46),'8MR'!$A$7:$T$135,20,FALSE),0)</f>
        <v>0</v>
      </c>
      <c r="R46" s="158">
        <f>_xlfn.IFNA(VLOOKUP(CONCATENATE($R$4,$B46,$C46),'9ESP2'!$A$7:$T$135,20,FALSE),0)</f>
        <v>0</v>
      </c>
      <c r="S46" s="158">
        <f>_xlfn.IFNA(VLOOKUP(CONCATENATE($S$4,$B46,$C46),'10Bus2'!$A$7:$T$135,20,FALSE),0)</f>
        <v>0</v>
      </c>
      <c r="T46" s="158">
        <f>_xlfn.IFNA(VLOOKUP(CONCATENATE($T$4,$B46,$C46),'11OG'!$A$7:$T$135,20,FALSE),0)</f>
        <v>0</v>
      </c>
      <c r="U46" s="158">
        <f>_xlfn.IFNA(VLOOKUP(CONCATENATE($U$4,$B46,$C46),'12VIRT'!$A$7:$T$135,20,FALSE),0)</f>
        <v>0</v>
      </c>
      <c r="V46" s="158">
        <f>_xlfn.IFNA(VLOOKUP(CONCATENATE($V$4,$B46,$C46),'13BUN'!$A$7:$T$133,20,FALSE),0)</f>
        <v>0</v>
      </c>
      <c r="W46" s="158">
        <f>_xlfn.IFNA(VLOOKUP(CONCATENATE($W$4,$B46,$C46),'14SER'!$A$7:$T$135,20,FALSE),0)</f>
        <v>0</v>
      </c>
      <c r="X46" s="158">
        <f>_xlfn.IFNA(VLOOKUP(CONCATENATE($X$4,$B46,$C46),'15OG2'!$A$7:$T$132,20,FALSE),0)</f>
        <v>0</v>
      </c>
      <c r="Y46" s="158">
        <f>_xlfn.IFNA(VLOOKUP(CONCATENATE($Y$4,$B46,$C46),'16BAL2'!$A$7:$T$135,20,FALSE),0)</f>
        <v>0</v>
      </c>
      <c r="Z46" s="158">
        <f>_xlfn.IFNA(VLOOKUP(CONCATENATE($Z$4,$B46,$C46),'17DAR'!$A$7:$T$135,20,FALSE),0)</f>
        <v>0</v>
      </c>
      <c r="AA46" s="158">
        <f>_xlfn.IFNA(VLOOKUP(CONCATENATE($AA$4,$B46,$C46),'18WAL'!$A$7:$T$135,20,FALSE),0)</f>
        <v>0</v>
      </c>
      <c r="AB46" s="158">
        <f>_xlfn.IFNA(VLOOKUP(CONCATENATE($AB$4,$B46,$C46),'19LOG'!$A$7:$T$135,20,FALSE),0)</f>
        <v>0</v>
      </c>
      <c r="AC46" s="158">
        <f>_xlfn.IFNA(VLOOKUP(CONCATENATE($AC$4,$B46,$C46),'20BUN'!$A$7:$T$133,20,FALSE),0)</f>
        <v>0</v>
      </c>
      <c r="AD46" s="158">
        <f>_xlfn.IFNA(VLOOKUP(CONCATENATE($AD$4,$B46,$C46),'21SC'!$A$7:$T$230,20,FALSE),0)</f>
        <v>0</v>
      </c>
      <c r="AE46" s="158">
        <f>_xlfn.IFNA(VLOOKUP(CONCATENATE($AE$4,$B46,$C46),'21SC'!$A$7:$T$230,20,FALSE),0)</f>
        <v>0</v>
      </c>
      <c r="AF46" s="158">
        <f>_xlfn.IFNA(VLOOKUP(CONCATENATE($AF$4,$B46,$C46),'22WAL3'!$A$7:$T$135,20,FALSE),0)</f>
        <v>0</v>
      </c>
      <c r="AG46" s="158">
        <f>_xlfn.IFNA(VLOOKUP(CONCATENATE($AG$4,$B46,$C46),'23OG3'!$A$7:$T$126,20,FALSE),0)</f>
        <v>0</v>
      </c>
      <c r="AH46" s="158">
        <f>_xlfn.IFNA(VLOOKUP(CONCATENATE($AH$4,$B46,$C46),'24WAL4'!$A$7:$T$135,20,FALSE),0)</f>
        <v>0</v>
      </c>
      <c r="AI46" s="158">
        <f>_xlfn.IFNA(VLOOKUP(CONCATENATE($AI$4,$B46,$C46),'25MR'!$A$7:$T$135,20,FALSE),0)</f>
        <v>0</v>
      </c>
      <c r="AJ46" s="47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</row>
    <row r="47" spans="1:81" s="66" customFormat="1" x14ac:dyDescent="0.2">
      <c r="A47" s="365"/>
      <c r="B47" s="49" t="s">
        <v>127</v>
      </c>
      <c r="C47" s="49" t="s">
        <v>143</v>
      </c>
      <c r="D47" s="49" t="s">
        <v>482</v>
      </c>
      <c r="E47" s="50">
        <v>43853</v>
      </c>
      <c r="F47" s="51">
        <v>16</v>
      </c>
      <c r="G47" s="123">
        <f t="shared" si="3"/>
        <v>0</v>
      </c>
      <c r="H47" s="53">
        <f t="shared" si="4"/>
        <v>0</v>
      </c>
      <c r="I47" s="119"/>
      <c r="J47" s="159">
        <f>_xlfn.IFNA(VLOOKUP(CONCATENATE($J$4,$B47,$C47),'1Bus'!$A$7:$T$133,20,FALSE),0)</f>
        <v>0</v>
      </c>
      <c r="K47" s="158">
        <f>_xlfn.IFNA(VLOOKUP(CONCATENATE($K$4,$B47,$C47),'2ESP'!$A$7:$T$133,20,FALSE),0)</f>
        <v>0</v>
      </c>
      <c r="L47" s="158">
        <f>_xlfn.IFNA(VLOOKUP(CONCATENATE($L$4,$B47,$C47),'3RP'!$A$7:$T$135,20,FALSE),0)</f>
        <v>0</v>
      </c>
      <c r="M47" s="158">
        <f>_xlfn.IFNA(VLOOKUP(CONCATENATE($M$4,$B47,$C47),'4Mur'!$A$7:$T$135,20,FALSE),0)</f>
        <v>0</v>
      </c>
      <c r="N47" s="158">
        <f>_xlfn.IFNA(VLOOKUP(CONCATENATE($N$4,$B47,$C47),'5BAL'!$A$7:$T$135,20,FALSE),0)</f>
        <v>0</v>
      </c>
      <c r="O47" s="158">
        <f>_xlfn.IFNA(VLOOKUP(CONCATENATE($O$4,$B47,$C47),'6WP'!$A$7:$T$135,20,FALSE),0)</f>
        <v>0</v>
      </c>
      <c r="P47" s="158">
        <f>_xlfn.IFNA(VLOOKUP(CONCATENATE($P$4,$B47,$C47),'7SER'!$A$7:$T$135,20,FALSE),0)</f>
        <v>0</v>
      </c>
      <c r="Q47" s="158">
        <f>_xlfn.IFNA(VLOOKUP(CONCATENATE($Q$4,$B47,$C47),'8MR'!$A$7:$T$135,20,FALSE),0)</f>
        <v>0</v>
      </c>
      <c r="R47" s="158">
        <f>_xlfn.IFNA(VLOOKUP(CONCATENATE($R$4,$B47,$C47),'9ESP2'!$A$7:$T$135,20,FALSE),0)</f>
        <v>0</v>
      </c>
      <c r="S47" s="158">
        <f>_xlfn.IFNA(VLOOKUP(CONCATENATE($S$4,$B47,$C47),'10Bus2'!$A$7:$T$135,20,FALSE),0)</f>
        <v>0</v>
      </c>
      <c r="T47" s="158">
        <f>_xlfn.IFNA(VLOOKUP(CONCATENATE($T$4,$B47,$C47),'11OG'!$A$7:$T$135,20,FALSE),0)</f>
        <v>0</v>
      </c>
      <c r="U47" s="158">
        <f>_xlfn.IFNA(VLOOKUP(CONCATENATE($U$4,$B47,$C47),'12VIRT'!$A$7:$T$135,20,FALSE),0)</f>
        <v>0</v>
      </c>
      <c r="V47" s="158">
        <f>_xlfn.IFNA(VLOOKUP(CONCATENATE($V$4,$B47,$C47),'13BUN'!$A$7:$T$133,20,FALSE),0)</f>
        <v>0</v>
      </c>
      <c r="W47" s="158">
        <f>_xlfn.IFNA(VLOOKUP(CONCATENATE($W$4,$B47,$C47),'14SER'!$A$7:$T$135,20,FALSE),0)</f>
        <v>0</v>
      </c>
      <c r="X47" s="158">
        <f>_xlfn.IFNA(VLOOKUP(CONCATENATE($X$4,$B47,$C47),'15OG2'!$A$7:$T$132,20,FALSE),0)</f>
        <v>0</v>
      </c>
      <c r="Y47" s="158">
        <f>_xlfn.IFNA(VLOOKUP(CONCATENATE($Y$4,$B47,$C47),'16BAL2'!$A$7:$T$135,20,FALSE),0)</f>
        <v>0</v>
      </c>
      <c r="Z47" s="158">
        <f>_xlfn.IFNA(VLOOKUP(CONCATENATE($Z$4,$B47,$C47),'17DAR'!$A$7:$T$135,20,FALSE),0)</f>
        <v>0</v>
      </c>
      <c r="AA47" s="158">
        <f>_xlfn.IFNA(VLOOKUP(CONCATENATE($AA$4,$B47,$C47),'18WAL'!$A$7:$T$135,20,FALSE),0)</f>
        <v>0</v>
      </c>
      <c r="AB47" s="158">
        <f>_xlfn.IFNA(VLOOKUP(CONCATENATE($AB$4,$B47,$C47),'19LOG'!$A$7:$T$135,20,FALSE),0)</f>
        <v>0</v>
      </c>
      <c r="AC47" s="158">
        <f>_xlfn.IFNA(VLOOKUP(CONCATENATE($AC$4,$B47,$C47),'20BUN'!$A$7:$T$133,20,FALSE),0)</f>
        <v>0</v>
      </c>
      <c r="AD47" s="158">
        <f>_xlfn.IFNA(VLOOKUP(CONCATENATE($AD$4,$B47,$C47),'21SC'!$A$7:$T$230,20,FALSE),0)</f>
        <v>0</v>
      </c>
      <c r="AE47" s="158">
        <f>_xlfn.IFNA(VLOOKUP(CONCATENATE($AE$4,$B47,$C47),'21SC'!$A$7:$T$230,20,FALSE),0)</f>
        <v>0</v>
      </c>
      <c r="AF47" s="158">
        <f>_xlfn.IFNA(VLOOKUP(CONCATENATE($AF$4,$B47,$C47),'22WAL3'!$A$7:$T$135,20,FALSE),0)</f>
        <v>0</v>
      </c>
      <c r="AG47" s="158">
        <f>_xlfn.IFNA(VLOOKUP(CONCATENATE($AG$4,$B47,$C47),'23OG3'!$A$7:$T$126,20,FALSE),0)</f>
        <v>0</v>
      </c>
      <c r="AH47" s="158">
        <f>_xlfn.IFNA(VLOOKUP(CONCATENATE($AH$4,$B47,$C47),'24WAL4'!$A$7:$T$135,20,FALSE),0)</f>
        <v>0</v>
      </c>
      <c r="AI47" s="158">
        <f>_xlfn.IFNA(VLOOKUP(CONCATENATE($AI$4,$B47,$C47),'25MR'!$A$7:$T$135,20,FALSE),0)</f>
        <v>0</v>
      </c>
      <c r="AJ47" s="47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</row>
    <row r="48" spans="1:81" s="66" customFormat="1" x14ac:dyDescent="0.2">
      <c r="A48" s="365"/>
      <c r="B48" s="49" t="s">
        <v>144</v>
      </c>
      <c r="C48" s="49" t="s">
        <v>671</v>
      </c>
      <c r="D48" s="49" t="s">
        <v>315</v>
      </c>
      <c r="E48" s="50">
        <v>44025</v>
      </c>
      <c r="F48" s="51">
        <v>16</v>
      </c>
      <c r="G48" s="123">
        <f t="shared" si="3"/>
        <v>0</v>
      </c>
      <c r="H48" s="53">
        <f t="shared" si="4"/>
        <v>0</v>
      </c>
      <c r="I48" s="119"/>
      <c r="J48" s="159">
        <f>_xlfn.IFNA(VLOOKUP(CONCATENATE($J$4,$B48,$C48),'1Bus'!$A$7:$T$133,20,FALSE),0)</f>
        <v>0</v>
      </c>
      <c r="K48" s="158">
        <f>_xlfn.IFNA(VLOOKUP(CONCATENATE($K$4,$B48,$C48),'2ESP'!$A$7:$T$133,20,FALSE),0)</f>
        <v>0</v>
      </c>
      <c r="L48" s="158">
        <f>_xlfn.IFNA(VLOOKUP(CONCATENATE($L$4,$B48,$C48),'3RP'!$A$7:$T$135,20,FALSE),0)</f>
        <v>0</v>
      </c>
      <c r="M48" s="158">
        <f>_xlfn.IFNA(VLOOKUP(CONCATENATE($M$4,$B48,$C48),'4Mur'!$A$7:$T$135,20,FALSE),0)</f>
        <v>0</v>
      </c>
      <c r="N48" s="158">
        <f>_xlfn.IFNA(VLOOKUP(CONCATENATE($N$4,$B48,$C48),'5BAL'!$A$7:$T$135,20,FALSE),0)</f>
        <v>0</v>
      </c>
      <c r="O48" s="158">
        <f>_xlfn.IFNA(VLOOKUP(CONCATENATE($O$4,$B48,$C48),'6WP'!$A$7:$T$135,20,FALSE),0)</f>
        <v>0</v>
      </c>
      <c r="P48" s="158">
        <f>_xlfn.IFNA(VLOOKUP(CONCATENATE($P$4,$B48,$C48),'7SER'!$A$7:$T$135,20,FALSE),0)</f>
        <v>0</v>
      </c>
      <c r="Q48" s="158">
        <f>_xlfn.IFNA(VLOOKUP(CONCATENATE($Q$4,$B48,$C48),'8MR'!$A$7:$T$135,20,FALSE),0)</f>
        <v>0</v>
      </c>
      <c r="R48" s="158">
        <f>_xlfn.IFNA(VLOOKUP(CONCATENATE($R$4,$B48,$C48),'9ESP2'!$A$7:$T$135,20,FALSE),0)</f>
        <v>0</v>
      </c>
      <c r="S48" s="158">
        <f>_xlfn.IFNA(VLOOKUP(CONCATENATE($S$4,$B48,$C48),'10Bus2'!$A$7:$T$135,20,FALSE),0)</f>
        <v>0</v>
      </c>
      <c r="T48" s="158">
        <f>_xlfn.IFNA(VLOOKUP(CONCATENATE($T$4,$B48,$C48),'11OG'!$A$7:$T$135,20,FALSE),0)</f>
        <v>0</v>
      </c>
      <c r="U48" s="158">
        <f>_xlfn.IFNA(VLOOKUP(CONCATENATE($U$4,$B48,$C48),'12VIRT'!$A$7:$T$135,20,FALSE),0)</f>
        <v>0</v>
      </c>
      <c r="V48" s="158">
        <f>_xlfn.IFNA(VLOOKUP(CONCATENATE($V$4,$B48,$C48),'13BUN'!$A$7:$T$133,20,FALSE),0)</f>
        <v>0</v>
      </c>
      <c r="W48" s="158">
        <f>_xlfn.IFNA(VLOOKUP(CONCATENATE($W$4,$B48,$C48),'14SER'!$A$7:$T$135,20,FALSE),0)</f>
        <v>0</v>
      </c>
      <c r="X48" s="158">
        <f>_xlfn.IFNA(VLOOKUP(CONCATENATE($X$4,$B48,$C48),'15OG2'!$A$7:$T$132,20,FALSE),0)</f>
        <v>0</v>
      </c>
      <c r="Y48" s="158">
        <f>_xlfn.IFNA(VLOOKUP(CONCATENATE($Y$4,$B48,$C48),'16BAL2'!$A$7:$T$135,20,FALSE),0)</f>
        <v>0</v>
      </c>
      <c r="Z48" s="158">
        <f>_xlfn.IFNA(VLOOKUP(CONCATENATE($Z$4,$B48,$C48),'17DAR'!$A$7:$T$135,20,FALSE),0)</f>
        <v>0</v>
      </c>
      <c r="AA48" s="158">
        <f>_xlfn.IFNA(VLOOKUP(CONCATENATE($AA$4,$B48,$C48),'18WAL'!$A$7:$T$135,20,FALSE),0)</f>
        <v>0</v>
      </c>
      <c r="AB48" s="158">
        <f>_xlfn.IFNA(VLOOKUP(CONCATENATE($AB$4,$B48,$C48),'19LOG'!$A$7:$T$135,20,FALSE),0)</f>
        <v>0</v>
      </c>
      <c r="AC48" s="158">
        <f>_xlfn.IFNA(VLOOKUP(CONCATENATE($AC$4,$B48,$C48),'20BUN'!$A$7:$T$133,20,FALSE),0)</f>
        <v>0</v>
      </c>
      <c r="AD48" s="158">
        <f>_xlfn.IFNA(VLOOKUP(CONCATENATE($AD$4,$B48,$C48),'21SC'!$A$7:$T$230,20,FALSE),0)</f>
        <v>0</v>
      </c>
      <c r="AE48" s="158">
        <f>_xlfn.IFNA(VLOOKUP(CONCATENATE($AE$4,$B48,$C48),'21SC'!$A$7:$T$230,20,FALSE),0)</f>
        <v>0</v>
      </c>
      <c r="AF48" s="158">
        <f>_xlfn.IFNA(VLOOKUP(CONCATENATE($AF$4,$B48,$C48),'22WAL3'!$A$7:$T$135,20,FALSE),0)</f>
        <v>0</v>
      </c>
      <c r="AG48" s="158">
        <f>_xlfn.IFNA(VLOOKUP(CONCATENATE($AG$4,$B48,$C48),'23OG3'!$A$7:$T$126,20,FALSE),0)</f>
        <v>0</v>
      </c>
      <c r="AH48" s="158">
        <f>_xlfn.IFNA(VLOOKUP(CONCATENATE($AH$4,$B48,$C48),'24WAL4'!$A$7:$T$135,20,FALSE),0)</f>
        <v>0</v>
      </c>
      <c r="AI48" s="158">
        <f>_xlfn.IFNA(VLOOKUP(CONCATENATE($AI$4,$B48,$C48),'25MR'!$A$7:$T$135,20,FALSE),0)</f>
        <v>0</v>
      </c>
      <c r="AJ48" s="47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</row>
    <row r="49" spans="1:81" s="66" customFormat="1" x14ac:dyDescent="0.2">
      <c r="A49" s="365"/>
      <c r="B49" s="49" t="s">
        <v>317</v>
      </c>
      <c r="C49" s="49" t="s">
        <v>317</v>
      </c>
      <c r="D49" s="49" t="s">
        <v>317</v>
      </c>
      <c r="E49" s="50"/>
      <c r="F49" s="51"/>
      <c r="G49" s="123">
        <f t="shared" si="3"/>
        <v>0</v>
      </c>
      <c r="H49" s="53">
        <f t="shared" si="4"/>
        <v>0</v>
      </c>
      <c r="I49" s="119"/>
      <c r="J49" s="159">
        <f>_xlfn.IFNA(VLOOKUP(CONCATENATE($J$4,$B49,$C49),'1Bus'!$A$7:$T$133,20,FALSE),0)</f>
        <v>0</v>
      </c>
      <c r="K49" s="158">
        <f>_xlfn.IFNA(VLOOKUP(CONCATENATE($K$4,$B49,$C49),'2ESP'!$A$7:$T$133,20,FALSE),0)</f>
        <v>0</v>
      </c>
      <c r="L49" s="158">
        <f>_xlfn.IFNA(VLOOKUP(CONCATENATE($L$4,$B49,$C49),'3RP'!$A$7:$T$135,20,FALSE),0)</f>
        <v>0</v>
      </c>
      <c r="M49" s="158">
        <f>_xlfn.IFNA(VLOOKUP(CONCATENATE($M$4,$B49,$C49),'4Mur'!$A$7:$T$135,20,FALSE),0)</f>
        <v>0</v>
      </c>
      <c r="N49" s="158">
        <f>_xlfn.IFNA(VLOOKUP(CONCATENATE($N$4,$B49,$C49),'5BAL'!$A$7:$T$135,20,FALSE),0)</f>
        <v>0</v>
      </c>
      <c r="O49" s="158">
        <f>_xlfn.IFNA(VLOOKUP(CONCATENATE($O$4,$B49,$C49),'6WP'!$A$7:$T$135,20,FALSE),0)</f>
        <v>0</v>
      </c>
      <c r="P49" s="158">
        <f>_xlfn.IFNA(VLOOKUP(CONCATENATE($P$4,$B49,$C49),'7SER'!$A$7:$T$135,20,FALSE),0)</f>
        <v>0</v>
      </c>
      <c r="Q49" s="158">
        <f>_xlfn.IFNA(VLOOKUP(CONCATENATE($Q$4,$B49,$C49),'8MR'!$A$7:$T$135,20,FALSE),0)</f>
        <v>0</v>
      </c>
      <c r="R49" s="158">
        <f>_xlfn.IFNA(VLOOKUP(CONCATENATE($R$4,$B49,$C49),'9ESP2'!$A$7:$T$135,20,FALSE),0)</f>
        <v>0</v>
      </c>
      <c r="S49" s="158">
        <f>_xlfn.IFNA(VLOOKUP(CONCATENATE($S$4,$B49,$C49),'10Bus2'!$A$7:$T$135,20,FALSE),0)</f>
        <v>0</v>
      </c>
      <c r="T49" s="158">
        <f>_xlfn.IFNA(VLOOKUP(CONCATENATE($T$4,$B49,$C49),'11OG'!$A$7:$T$135,20,FALSE),0)</f>
        <v>0</v>
      </c>
      <c r="U49" s="158">
        <f>_xlfn.IFNA(VLOOKUP(CONCATENATE($U$4,$B49,$C49),'12VIRT'!$A$7:$T$135,20,FALSE),0)</f>
        <v>0</v>
      </c>
      <c r="V49" s="158">
        <f>_xlfn.IFNA(VLOOKUP(CONCATENATE($V$4,$B49,$C49),'13BUN'!$A$7:$T$133,20,FALSE),0)</f>
        <v>0</v>
      </c>
      <c r="W49" s="158">
        <f>_xlfn.IFNA(VLOOKUP(CONCATENATE($W$4,$B49,$C49),'14SER'!$A$7:$T$135,20,FALSE),0)</f>
        <v>0</v>
      </c>
      <c r="X49" s="158">
        <f>_xlfn.IFNA(VLOOKUP(CONCATENATE($X$4,$B49,$C49),'15OG2'!$A$7:$T$132,20,FALSE),0)</f>
        <v>0</v>
      </c>
      <c r="Y49" s="158">
        <f>_xlfn.IFNA(VLOOKUP(CONCATENATE($Y$4,$B49,$C49),'16BAL2'!$A$7:$T$135,20,FALSE),0)</f>
        <v>0</v>
      </c>
      <c r="Z49" s="158">
        <f>_xlfn.IFNA(VLOOKUP(CONCATENATE($Z$4,$B49,$C49),'17DAR'!$A$7:$T$135,20,FALSE),0)</f>
        <v>0</v>
      </c>
      <c r="AA49" s="158">
        <f>_xlfn.IFNA(VLOOKUP(CONCATENATE($AA$4,$B49,$C49),'18WAL'!$A$7:$T$135,20,FALSE),0)</f>
        <v>0</v>
      </c>
      <c r="AB49" s="158">
        <f>_xlfn.IFNA(VLOOKUP(CONCATENATE($AB$4,$B49,$C49),'19LOG'!$A$7:$T$135,20,FALSE),0)</f>
        <v>0</v>
      </c>
      <c r="AC49" s="158">
        <f>_xlfn.IFNA(VLOOKUP(CONCATENATE($AC$4,$B49,$C49),'20BUN'!$A$7:$T$133,20,FALSE),0)</f>
        <v>0</v>
      </c>
      <c r="AD49" s="158">
        <f>_xlfn.IFNA(VLOOKUP(CONCATENATE($AD$4,$B49,$C49),'21SC'!$A$7:$T$230,20,FALSE),0)</f>
        <v>0</v>
      </c>
      <c r="AE49" s="158">
        <f>_xlfn.IFNA(VLOOKUP(CONCATENATE($AE$4,$B49,$C49),'21SC'!$A$7:$T$230,20,FALSE),0)</f>
        <v>0</v>
      </c>
      <c r="AF49" s="158">
        <f>_xlfn.IFNA(VLOOKUP(CONCATENATE($AF$4,$B49,$C49),'22WAL3'!$A$7:$T$135,20,FALSE),0)</f>
        <v>0</v>
      </c>
      <c r="AG49" s="158">
        <f>_xlfn.IFNA(VLOOKUP(CONCATENATE($AG$4,$B49,$C49),'23OG3'!$A$7:$T$126,20,FALSE),0)</f>
        <v>0</v>
      </c>
      <c r="AH49" s="158">
        <f>_xlfn.IFNA(VLOOKUP(CONCATENATE($AH$4,$B49,$C49),'24WAL4'!$A$7:$T$135,20,FALSE),0)</f>
        <v>0</v>
      </c>
      <c r="AI49" s="158">
        <f>_xlfn.IFNA(VLOOKUP(CONCATENATE($AI$4,$B49,$C49),'25MR'!$A$7:$T$135,20,FALSE),0)</f>
        <v>0</v>
      </c>
      <c r="AJ49" s="47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</row>
    <row r="50" spans="1:81" x14ac:dyDescent="0.2">
      <c r="A50" s="365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</sheetData>
  <sortState xmlns:xlrd2="http://schemas.microsoft.com/office/spreadsheetml/2017/richdata2" ref="B5:AI17">
    <sortCondition descending="1" ref="H5:H17"/>
    <sortCondition descending="1" ref="G5:G17"/>
    <sortCondition ref="I5:I17"/>
  </sortState>
  <mergeCells count="42">
    <mergeCell ref="A1:A50"/>
    <mergeCell ref="AF1:AF2"/>
    <mergeCell ref="AG1:AG2"/>
    <mergeCell ref="AH1:AH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K1:K2"/>
    <mergeCell ref="M1:M2"/>
    <mergeCell ref="N1:N2"/>
    <mergeCell ref="V1:V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L1:L2"/>
    <mergeCell ref="T1:T2"/>
    <mergeCell ref="H1:H2"/>
    <mergeCell ref="J1:J2"/>
    <mergeCell ref="AD3:AE3"/>
    <mergeCell ref="X1:X2"/>
    <mergeCell ref="W1:W2"/>
    <mergeCell ref="P1:P2"/>
    <mergeCell ref="AI1:AI2"/>
    <mergeCell ref="Z1:Z2"/>
    <mergeCell ref="AA1:AA2"/>
    <mergeCell ref="AB1:AB2"/>
    <mergeCell ref="AC1:AC2"/>
    <mergeCell ref="AD1:AE2"/>
  </mergeCells>
  <conditionalFormatting sqref="J6:AI49">
    <cfRule type="containsText" dxfId="64" priority="4" operator="containsText" text="0">
      <formula>NOT(ISERROR(SEARCH("0",J6)))</formula>
    </cfRule>
    <cfRule type="cellIs" dxfId="63" priority="5" operator="greaterThan">
      <formula>0</formula>
    </cfRule>
  </conditionalFormatting>
  <conditionalFormatting sqref="A1:XFD1048576">
    <cfRule type="containsText" dxfId="62" priority="1" operator="containsText" text="10">
      <formula>NOT(ISERROR(SEARCH("10",A1)))</formula>
    </cfRule>
  </conditionalFormatting>
  <pageMargins left="0.25" right="0.25" top="0.75" bottom="0.75" header="0.3" footer="0.3"/>
  <pageSetup paperSize="8" fitToHeight="0" pageOrder="overThenDown" orientation="landscape"/>
  <headerFooter alignWithMargins="0"/>
  <ignoredErrors>
    <ignoredError sqref="J13:AI49 J6:AI11 I6:I17" emptyCellReferenc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A2AE-E125-4EDA-B666-AFA942EDBA7A}">
  <sheetPr>
    <tabColor rgb="FFF2F2F2"/>
    <pageSetUpPr fitToPage="1"/>
  </sheetPr>
  <dimension ref="A1:CD79"/>
  <sheetViews>
    <sheetView zoomScale="70" zoomScaleNormal="70" zoomScaleSheetLayoutView="90" workbookViewId="0">
      <selection activeCell="B6" sqref="B6:D6"/>
    </sheetView>
  </sheetViews>
  <sheetFormatPr defaultColWidth="26.85546875" defaultRowHeight="12.75" x14ac:dyDescent="0.2"/>
  <cols>
    <col min="1" max="1" width="3.42578125" style="20" bestFit="1" customWidth="1"/>
    <col min="2" max="2" width="18.7109375" style="7" bestFit="1" customWidth="1"/>
    <col min="3" max="3" width="26.28515625" style="7" bestFit="1" customWidth="1"/>
    <col min="4" max="4" width="17.140625" style="7" bestFit="1" customWidth="1"/>
    <col min="5" max="5" width="14" style="20" bestFit="1" customWidth="1"/>
    <col min="6" max="6" width="4.140625" style="10" bestFit="1" customWidth="1"/>
    <col min="7" max="7" width="9.85546875" style="10" bestFit="1" customWidth="1"/>
    <col min="8" max="8" width="6" style="6" bestFit="1" customWidth="1"/>
    <col min="9" max="9" width="9.7109375" style="2" bestFit="1" customWidth="1"/>
    <col min="10" max="10" width="8.85546875" style="1" bestFit="1" customWidth="1"/>
    <col min="11" max="11" width="7.7109375" style="1" bestFit="1" customWidth="1"/>
    <col min="12" max="13" width="8.5703125" style="20" bestFit="1" customWidth="1"/>
    <col min="14" max="14" width="8.85546875" style="1" bestFit="1" customWidth="1"/>
    <col min="15" max="15" width="8.85546875" style="20" bestFit="1" customWidth="1"/>
    <col min="16" max="16" width="8.85546875" style="67" bestFit="1" customWidth="1"/>
    <col min="17" max="17" width="7.42578125" style="20" bestFit="1" customWidth="1"/>
    <col min="18" max="18" width="7.85546875" style="20" bestFit="1" customWidth="1"/>
    <col min="19" max="19" width="8.7109375" style="20" bestFit="1" customWidth="1"/>
    <col min="20" max="20" width="9.140625" style="20" bestFit="1" customWidth="1"/>
    <col min="21" max="21" width="7.42578125" style="75" bestFit="1" customWidth="1"/>
    <col min="22" max="22" width="8.7109375" style="153" bestFit="1" customWidth="1"/>
    <col min="23" max="23" width="8.7109375" style="74" bestFit="1" customWidth="1"/>
    <col min="24" max="24" width="8.7109375" style="75" bestFit="1" customWidth="1"/>
    <col min="25" max="25" width="7.7109375" style="20" bestFit="1" customWidth="1"/>
    <col min="26" max="28" width="8.140625" style="20" bestFit="1" customWidth="1"/>
    <col min="29" max="29" width="7.42578125" style="12" bestFit="1" customWidth="1"/>
    <col min="30" max="30" width="5.85546875" style="12" bestFit="1" customWidth="1"/>
    <col min="31" max="31" width="6" style="20" bestFit="1" customWidth="1"/>
    <col min="32" max="33" width="9.140625" style="20" bestFit="1" customWidth="1"/>
    <col min="34" max="34" width="7.42578125" style="20" bestFit="1" customWidth="1"/>
    <col min="35" max="35" width="7.85546875" style="20" bestFit="1" customWidth="1"/>
    <col min="36" max="36" width="2.85546875" style="20" customWidth="1"/>
    <col min="37" max="16384" width="26.85546875" style="20"/>
  </cols>
  <sheetData>
    <row r="1" spans="1:82" s="14" customFormat="1" ht="12.75" customHeight="1" x14ac:dyDescent="0.2">
      <c r="A1" s="365" t="s">
        <v>0</v>
      </c>
      <c r="B1" s="366" t="s">
        <v>3</v>
      </c>
      <c r="C1" s="361" t="s">
        <v>145</v>
      </c>
      <c r="D1" s="361" t="s">
        <v>5</v>
      </c>
      <c r="E1" s="361" t="s">
        <v>6</v>
      </c>
      <c r="F1" s="363" t="s">
        <v>7</v>
      </c>
      <c r="G1" s="366" t="s">
        <v>8</v>
      </c>
      <c r="H1" s="361" t="s">
        <v>9</v>
      </c>
      <c r="I1" s="369" t="s">
        <v>1226</v>
      </c>
      <c r="J1" s="360">
        <v>43779</v>
      </c>
      <c r="K1" s="360">
        <v>43863</v>
      </c>
      <c r="L1" s="360">
        <v>43876</v>
      </c>
      <c r="M1" s="360">
        <v>43877</v>
      </c>
      <c r="N1" s="360">
        <v>43883</v>
      </c>
      <c r="O1" s="360">
        <v>43884</v>
      </c>
      <c r="P1" s="360">
        <v>43890</v>
      </c>
      <c r="Q1" s="360">
        <v>43891</v>
      </c>
      <c r="R1" s="360">
        <v>43892</v>
      </c>
      <c r="S1" s="360">
        <v>43905</v>
      </c>
      <c r="T1" s="360">
        <v>43912</v>
      </c>
      <c r="U1" s="360">
        <v>43984</v>
      </c>
      <c r="V1" s="360">
        <v>44002</v>
      </c>
      <c r="W1" s="360">
        <v>44002</v>
      </c>
      <c r="X1" s="360">
        <v>44010</v>
      </c>
      <c r="Y1" s="360">
        <v>44024</v>
      </c>
      <c r="Z1" s="360">
        <v>44037</v>
      </c>
      <c r="AA1" s="360">
        <v>44038</v>
      </c>
      <c r="AB1" s="360">
        <v>44038</v>
      </c>
      <c r="AC1" s="360">
        <v>44044</v>
      </c>
      <c r="AD1" s="360">
        <v>44057</v>
      </c>
      <c r="AE1" s="360"/>
      <c r="AF1" s="360">
        <v>44063</v>
      </c>
      <c r="AG1" s="360">
        <v>44073</v>
      </c>
      <c r="AH1" s="360">
        <v>44108</v>
      </c>
      <c r="AI1" s="360">
        <v>44115</v>
      </c>
      <c r="AJ1" s="47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s="14" customFormat="1" ht="12.75" customHeight="1" x14ac:dyDescent="0.2">
      <c r="A2" s="365"/>
      <c r="B2" s="367"/>
      <c r="C2" s="362"/>
      <c r="D2" s="362"/>
      <c r="E2" s="362"/>
      <c r="F2" s="364"/>
      <c r="G2" s="367"/>
      <c r="H2" s="362"/>
      <c r="I2" s="368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47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s="14" customFormat="1" x14ac:dyDescent="0.2">
      <c r="A3" s="365"/>
      <c r="B3" s="367" t="s">
        <v>11</v>
      </c>
      <c r="C3" s="362" t="s">
        <v>12</v>
      </c>
      <c r="D3" s="362" t="s">
        <v>31</v>
      </c>
      <c r="E3" s="362" t="s">
        <v>13</v>
      </c>
      <c r="F3" s="364"/>
      <c r="G3" s="367" t="s">
        <v>14</v>
      </c>
      <c r="H3" s="362" t="s">
        <v>15</v>
      </c>
      <c r="I3" s="368" t="s">
        <v>1218</v>
      </c>
      <c r="J3" s="83" t="s">
        <v>17</v>
      </c>
      <c r="K3" s="83" t="s">
        <v>18</v>
      </c>
      <c r="L3" s="83" t="s">
        <v>19</v>
      </c>
      <c r="M3" s="83" t="s">
        <v>20</v>
      </c>
      <c r="N3" s="83" t="s">
        <v>21</v>
      </c>
      <c r="O3" s="83" t="s">
        <v>22</v>
      </c>
      <c r="P3" s="83" t="s">
        <v>23</v>
      </c>
      <c r="Q3" s="83" t="s">
        <v>24</v>
      </c>
      <c r="R3" s="83" t="s">
        <v>18</v>
      </c>
      <c r="S3" s="83" t="s">
        <v>17</v>
      </c>
      <c r="T3" s="83" t="s">
        <v>25</v>
      </c>
      <c r="U3" s="83" t="s">
        <v>26</v>
      </c>
      <c r="V3" s="83" t="s">
        <v>30</v>
      </c>
      <c r="W3" s="83" t="s">
        <v>23</v>
      </c>
      <c r="X3" s="83" t="s">
        <v>25</v>
      </c>
      <c r="Y3" s="83" t="s">
        <v>21</v>
      </c>
      <c r="Z3" s="83" t="s">
        <v>27</v>
      </c>
      <c r="AA3" s="83" t="s">
        <v>28</v>
      </c>
      <c r="AB3" s="83" t="s">
        <v>29</v>
      </c>
      <c r="AC3" s="83" t="s">
        <v>30</v>
      </c>
      <c r="AD3" s="359" t="s">
        <v>1187</v>
      </c>
      <c r="AE3" s="359"/>
      <c r="AF3" s="83" t="s">
        <v>28</v>
      </c>
      <c r="AG3" s="83" t="s">
        <v>25</v>
      </c>
      <c r="AH3" s="83" t="s">
        <v>28</v>
      </c>
      <c r="AI3" s="83" t="s">
        <v>24</v>
      </c>
      <c r="AJ3" s="47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s="15" customFormat="1" x14ac:dyDescent="0.2">
      <c r="A4" s="365"/>
      <c r="B4" s="367" t="s">
        <v>11</v>
      </c>
      <c r="C4" s="362" t="s">
        <v>12</v>
      </c>
      <c r="D4" s="362" t="s">
        <v>31</v>
      </c>
      <c r="E4" s="362" t="s">
        <v>13</v>
      </c>
      <c r="F4" s="364"/>
      <c r="G4" s="367" t="s">
        <v>14</v>
      </c>
      <c r="H4" s="362" t="s">
        <v>15</v>
      </c>
      <c r="I4" s="368"/>
      <c r="J4" s="110" t="s">
        <v>80</v>
      </c>
      <c r="K4" s="110" t="s">
        <v>80</v>
      </c>
      <c r="L4" s="110" t="s">
        <v>80</v>
      </c>
      <c r="M4" s="110" t="s">
        <v>80</v>
      </c>
      <c r="N4" s="110" t="s">
        <v>80</v>
      </c>
      <c r="O4" s="110" t="s">
        <v>80</v>
      </c>
      <c r="P4" s="110" t="s">
        <v>80</v>
      </c>
      <c r="Q4" s="110" t="s">
        <v>80</v>
      </c>
      <c r="R4" s="110" t="s">
        <v>80</v>
      </c>
      <c r="S4" s="110" t="s">
        <v>80</v>
      </c>
      <c r="T4" s="110" t="s">
        <v>80</v>
      </c>
      <c r="U4" s="110" t="s">
        <v>80</v>
      </c>
      <c r="V4" s="110" t="s">
        <v>80</v>
      </c>
      <c r="W4" s="110" t="s">
        <v>80</v>
      </c>
      <c r="X4" s="110" t="s">
        <v>80</v>
      </c>
      <c r="Y4" s="110" t="s">
        <v>80</v>
      </c>
      <c r="Z4" s="110" t="s">
        <v>80</v>
      </c>
      <c r="AA4" s="110" t="s">
        <v>80</v>
      </c>
      <c r="AB4" s="110" t="s">
        <v>80</v>
      </c>
      <c r="AC4" s="110" t="s">
        <v>80</v>
      </c>
      <c r="AD4" s="110" t="s">
        <v>1155</v>
      </c>
      <c r="AE4" s="110" t="s">
        <v>1160</v>
      </c>
      <c r="AF4" s="110" t="s">
        <v>80</v>
      </c>
      <c r="AG4" s="110" t="s">
        <v>80</v>
      </c>
      <c r="AH4" s="110" t="s">
        <v>80</v>
      </c>
      <c r="AI4" s="110" t="s">
        <v>80</v>
      </c>
      <c r="AJ4" s="47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s="15" customFormat="1" x14ac:dyDescent="0.2">
      <c r="A5" s="365"/>
      <c r="B5" s="117"/>
      <c r="C5" s="105"/>
      <c r="D5" s="105"/>
      <c r="E5" s="105"/>
      <c r="F5" s="106"/>
      <c r="G5" s="137" t="s">
        <v>14</v>
      </c>
      <c r="H5" s="138" t="s">
        <v>15</v>
      </c>
      <c r="I5" s="139" t="s">
        <v>16</v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4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s="1" customFormat="1" x14ac:dyDescent="0.2">
      <c r="A6" s="365"/>
      <c r="B6" s="445" t="s">
        <v>146</v>
      </c>
      <c r="C6" s="446" t="s">
        <v>1224</v>
      </c>
      <c r="D6" s="446" t="s">
        <v>468</v>
      </c>
      <c r="E6" s="447">
        <v>43858</v>
      </c>
      <c r="F6" s="448">
        <v>12</v>
      </c>
      <c r="G6" s="449">
        <f t="shared" ref="G6:G16" si="0">COUNTIF(J6:AI6,"&gt;0")</f>
        <v>9</v>
      </c>
      <c r="H6" s="450">
        <f t="shared" ref="H6:H16" si="1">SUM(J6:AI6)</f>
        <v>48</v>
      </c>
      <c r="I6" s="451">
        <f>RANK(H6,$H$6:$H$16)</f>
        <v>1</v>
      </c>
      <c r="J6" s="420">
        <f>_xlfn.IFNA(VLOOKUP(CONCATENATE($J$4,$B6,$C6),'1Bus'!$A$7:$T$133,20,FALSE),0)</f>
        <v>6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4</v>
      </c>
      <c r="Q6" s="421">
        <f>_xlfn.IFNA(VLOOKUP(CONCATENATE($Q$4,$B6,$C6),'8MR'!$A$7:$T$135,20,FALSE),0)</f>
        <v>7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5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0</v>
      </c>
      <c r="V6" s="421">
        <f>_xlfn.IFNA(VLOOKUP(CONCATENATE($V$4,$B6,$C6),'13BUN'!$A$7:$T$133,20,FALSE),0)</f>
        <v>4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6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6</v>
      </c>
      <c r="AD6" s="421">
        <f>_xlfn.IFNA(VLOOKUP(CONCATENATE($AD$4,$B6,$C6),'21SC'!$A$7:$T$230,20,FALSE),0)</f>
        <v>0</v>
      </c>
      <c r="AE6" s="421">
        <f>_xlfn.IFNA(VLOOKUP(CONCATENATE($AE$4,$B6,$C6),'21SC'!$A$7:$T$230,20,FALSE),0)</f>
        <v>4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6</v>
      </c>
      <c r="AJ6" s="452"/>
    </row>
    <row r="7" spans="1:82" s="1" customFormat="1" x14ac:dyDescent="0.2">
      <c r="A7" s="365"/>
      <c r="B7" s="453" t="s">
        <v>557</v>
      </c>
      <c r="C7" s="454" t="s">
        <v>73</v>
      </c>
      <c r="D7" s="454" t="s">
        <v>74</v>
      </c>
      <c r="E7" s="447">
        <v>43898</v>
      </c>
      <c r="F7" s="455">
        <v>11</v>
      </c>
      <c r="G7" s="449">
        <f t="shared" si="0"/>
        <v>7</v>
      </c>
      <c r="H7" s="450">
        <f t="shared" si="1"/>
        <v>48</v>
      </c>
      <c r="I7" s="451">
        <v>2</v>
      </c>
      <c r="J7" s="456">
        <f>_xlfn.IFNA(VLOOKUP(CONCATENATE($J$4,$B7,$C7),'1Bus'!$A$7:$T$133,20,FALSE),0)</f>
        <v>7</v>
      </c>
      <c r="K7" s="457">
        <f>_xlfn.IFNA(VLOOKUP(CONCATENATE($K$4,$B7,$C7),'2ESP'!$A$7:$T$133,20,FALSE),0)</f>
        <v>0</v>
      </c>
      <c r="L7" s="457">
        <f>_xlfn.IFNA(VLOOKUP(CONCATENATE($L$4,$B7,$C7),'3RP'!$A$7:$T$135,20,FALSE),0)</f>
        <v>0</v>
      </c>
      <c r="M7" s="457">
        <f>_xlfn.IFNA(VLOOKUP(CONCATENATE($M$4,$B7,$C7),'4Mur'!$A$7:$T$135,20,FALSE),0)</f>
        <v>0</v>
      </c>
      <c r="N7" s="457">
        <f>_xlfn.IFNA(VLOOKUP(CONCATENATE($N$4,$B7,$C7),'5BAL'!$A$7:$T$135,20,FALSE),0)</f>
        <v>0</v>
      </c>
      <c r="O7" s="457">
        <f>_xlfn.IFNA(VLOOKUP(CONCATENATE($O$4,$B7,$C7),'6WP'!$A$7:$T$135,20,FALSE),0)</f>
        <v>0</v>
      </c>
      <c r="P7" s="457">
        <f>_xlfn.IFNA(VLOOKUP(CONCATENATE($P$4,$B7,$C7),'7SER'!$A$7:$T$135,20,FALSE),0)</f>
        <v>0</v>
      </c>
      <c r="Q7" s="457">
        <f>_xlfn.IFNA(VLOOKUP(CONCATENATE($Q$4,$B7,$C7),'8MR'!$A$7:$T$135,20,FALSE),0)</f>
        <v>0</v>
      </c>
      <c r="R7" s="457">
        <f>_xlfn.IFNA(VLOOKUP(CONCATENATE($R$4,$B7,$C7),'9ESP2'!$A$7:$T$135,20,FALSE),0)</f>
        <v>0</v>
      </c>
      <c r="S7" s="457">
        <f>_xlfn.IFNA(VLOOKUP(CONCATENATE($S$4,$B7,$C7),'10Bus2'!$A$7:$T$135,20,FALSE),0)</f>
        <v>7</v>
      </c>
      <c r="T7" s="457">
        <f>_xlfn.IFNA(VLOOKUP(CONCATENATE($T$4,$B7,$C7),'11OG'!$A$7:$T$135,20,FALSE),0)</f>
        <v>0</v>
      </c>
      <c r="U7" s="457">
        <f>_xlfn.IFNA(VLOOKUP(CONCATENATE($U$4,$B7,$C7),'12VIRT'!$A$7:$T$135,20,FALSE),0)</f>
        <v>6</v>
      </c>
      <c r="V7" s="457">
        <f>_xlfn.IFNA(VLOOKUP(CONCATENATE($V$4,$B7,$C7),'13BUN'!$A$7:$T$133,20,FALSE),0)</f>
        <v>7</v>
      </c>
      <c r="W7" s="457">
        <f>_xlfn.IFNA(VLOOKUP(CONCATENATE($W$4,$B7,$C7),'14SER'!$A$7:$T$135,20,FALSE),0)</f>
        <v>0</v>
      </c>
      <c r="X7" s="457">
        <f>_xlfn.IFNA(VLOOKUP(CONCATENATE($X$4,$B7,$C7),'15OG2'!$A$7:$T$132,20,FALSE),0)</f>
        <v>0</v>
      </c>
      <c r="Y7" s="457">
        <f>_xlfn.IFNA(VLOOKUP(CONCATENATE($Y$4,$B7,$C7),'16BAL2'!$A$7:$T$135,20,FALSE),0)</f>
        <v>0</v>
      </c>
      <c r="Z7" s="457">
        <f>_xlfn.IFNA(VLOOKUP(CONCATENATE($Z$4,$B7,$C7),'17DAR'!$A$7:$T$135,20,FALSE),0)</f>
        <v>7</v>
      </c>
      <c r="AA7" s="457">
        <f>_xlfn.IFNA(VLOOKUP(CONCATENATE($AA$4,$B7,$C7),'18WAL'!$A$7:$T$135,20,FALSE),0)</f>
        <v>0</v>
      </c>
      <c r="AB7" s="457">
        <f>_xlfn.IFNA(VLOOKUP(CONCATENATE($AB$4,$B7,$C7),'19LOG'!$A$7:$T$135,20,FALSE),0)</f>
        <v>0</v>
      </c>
      <c r="AC7" s="457">
        <f>_xlfn.IFNA(VLOOKUP(CONCATENATE($AC$4,$B7,$C7),'20BUN'!$A$7:$T$133,20,FALSE),0)</f>
        <v>7</v>
      </c>
      <c r="AD7" s="457">
        <f>_xlfn.IFNA(VLOOKUP(CONCATENATE($AD$4,$B7,$C7),'21SC'!$A$7:$T$230,20,FALSE),0)</f>
        <v>0</v>
      </c>
      <c r="AE7" s="457">
        <f>_xlfn.IFNA(VLOOKUP(CONCATENATE($AE$4,$B7,$C7),'21SC'!$A$7:$T$230,20,FALSE),0)</f>
        <v>0</v>
      </c>
      <c r="AF7" s="457">
        <f>_xlfn.IFNA(VLOOKUP(CONCATENATE($AF$4,$B7,$C7),'22WAL3'!$A$7:$T$135,20,FALSE),0)</f>
        <v>0</v>
      </c>
      <c r="AG7" s="457">
        <f>_xlfn.IFNA(VLOOKUP(CONCATENATE($AG$4,$B7,$C7),'23OG3'!$A$7:$T$126,20,FALSE),0)</f>
        <v>0</v>
      </c>
      <c r="AH7" s="457">
        <f>_xlfn.IFNA(VLOOKUP(CONCATENATE($AH$4,$B7,$C7),'24WAL4'!$A$7:$T$135,20,FALSE),0)</f>
        <v>0</v>
      </c>
      <c r="AI7" s="457">
        <f>_xlfn.IFNA(VLOOKUP(CONCATENATE($AI$4,$B7,$C7),'25MR'!$A$7:$T$135,20,FALSE),0)</f>
        <v>7</v>
      </c>
      <c r="AJ7" s="452"/>
    </row>
    <row r="8" spans="1:82" s="1" customFormat="1" x14ac:dyDescent="0.2">
      <c r="A8" s="365"/>
      <c r="B8" s="445" t="s">
        <v>168</v>
      </c>
      <c r="C8" s="446" t="s">
        <v>464</v>
      </c>
      <c r="D8" s="446" t="s">
        <v>169</v>
      </c>
      <c r="E8" s="447">
        <v>43854</v>
      </c>
      <c r="F8" s="448">
        <v>12</v>
      </c>
      <c r="G8" s="449">
        <f t="shared" si="0"/>
        <v>6</v>
      </c>
      <c r="H8" s="450">
        <f t="shared" si="1"/>
        <v>32</v>
      </c>
      <c r="I8" s="451">
        <f>RANK(H8,$H$6:$H$16)</f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3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7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0</v>
      </c>
      <c r="X8" s="421">
        <f>_xlfn.IFNA(VLOOKUP(CONCATENATE($X$4,$B8,$C8),'15OG2'!$A$7:$T$132,20,FALSE),0)</f>
        <v>7</v>
      </c>
      <c r="Y8" s="421">
        <f>_xlfn.IFNA(VLOOKUP(CONCATENATE($Y$4,$B8,$C8),'16BAL2'!$A$7:$T$135,20,FALSE),0)</f>
        <v>0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0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2</v>
      </c>
      <c r="AE8" s="421">
        <f>_xlfn.IFNA(VLOOKUP(CONCATENATE($AE$4,$B8,$C8),'21SC'!$A$7:$T$230,20,FALSE),0)</f>
        <v>0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6</v>
      </c>
      <c r="AH8" s="421">
        <f>_xlfn.IFNA(VLOOKUP(CONCATENATE($AH$4,$B8,$C8),'24WAL4'!$A$7:$T$135,20,FALSE),0)</f>
        <v>7</v>
      </c>
      <c r="AI8" s="421">
        <f>_xlfn.IFNA(VLOOKUP(CONCATENATE($AI$4,$B8,$C8),'25MR'!$A$7:$T$135,20,FALSE),0)</f>
        <v>0</v>
      </c>
      <c r="AJ8" s="452"/>
    </row>
    <row r="9" spans="1:82" s="1" customFormat="1" x14ac:dyDescent="0.2">
      <c r="A9" s="365"/>
      <c r="B9" s="445" t="s">
        <v>155</v>
      </c>
      <c r="C9" s="446" t="s">
        <v>156</v>
      </c>
      <c r="D9" s="446" t="s">
        <v>307</v>
      </c>
      <c r="E9" s="447">
        <v>43903</v>
      </c>
      <c r="F9" s="448">
        <v>11</v>
      </c>
      <c r="G9" s="449">
        <f t="shared" si="0"/>
        <v>5</v>
      </c>
      <c r="H9" s="450">
        <f t="shared" si="1"/>
        <v>20</v>
      </c>
      <c r="I9" s="451">
        <f>RANK(H9,$H$6:$H$16)</f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0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1</v>
      </c>
      <c r="V9" s="421">
        <f>_xlfn.IFNA(VLOOKUP(CONCATENATE($V$4,$B9,$C9),'13BUN'!$A$7:$T$133,20,FALSE),0)</f>
        <v>0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5</v>
      </c>
      <c r="Y9" s="421">
        <f>_xlfn.IFNA(VLOOKUP(CONCATENATE($Y$4,$B9,$C9),'16BAL2'!$A$7:$T$135,20,FALSE),0)</f>
        <v>7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2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5</v>
      </c>
      <c r="AH9" s="421">
        <f>_xlfn.IFNA(VLOOKUP(CONCATENATE($AH$4,$B9,$C9),'24WAL4'!$A$7:$T$135,20,FALSE),0)</f>
        <v>0</v>
      </c>
      <c r="AI9" s="421">
        <f>_xlfn.IFNA(VLOOKUP(CONCATENATE($AI$4,$B9,$C9),'25MR'!$A$7:$T$135,20,FALSE),0)</f>
        <v>0</v>
      </c>
      <c r="AJ9" s="452"/>
    </row>
    <row r="10" spans="1:82" s="1" customFormat="1" x14ac:dyDescent="0.2">
      <c r="A10" s="365"/>
      <c r="B10" s="445" t="s">
        <v>615</v>
      </c>
      <c r="C10" s="446" t="s">
        <v>616</v>
      </c>
      <c r="D10" s="446" t="s">
        <v>951</v>
      </c>
      <c r="E10" s="447">
        <v>43985</v>
      </c>
      <c r="F10" s="448">
        <v>12</v>
      </c>
      <c r="G10" s="449">
        <f t="shared" si="0"/>
        <v>4</v>
      </c>
      <c r="H10" s="450">
        <f t="shared" si="1"/>
        <v>18</v>
      </c>
      <c r="I10" s="451">
        <f>RANK(H10,$H$6:$H$16)</f>
        <v>5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0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0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3</v>
      </c>
      <c r="V10" s="421">
        <f>_xlfn.IFNA(VLOOKUP(CONCATENATE($V$4,$B10,$C10),'13BUN'!$A$7:$T$133,20,FALSE),0)</f>
        <v>6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0</v>
      </c>
      <c r="Y10" s="421">
        <f>_xlfn.IFNA(VLOOKUP(CONCATENATE($Y$4,$B10,$C10),'16BAL2'!$A$7:$T$135,20,FALSE),0)</f>
        <v>0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0</v>
      </c>
      <c r="AB10" s="421">
        <f>_xlfn.IFNA(VLOOKUP(CONCATENATE($AB$4,$B10,$C10),'19LOG'!$A$7:$T$135,20,FALSE),0)</f>
        <v>7</v>
      </c>
      <c r="AC10" s="421">
        <f>_xlfn.IFNA(VLOOKUP(CONCATENATE($AC$4,$B10,$C10),'20BUN'!$A$7:$T$133,20,FALSE),0)</f>
        <v>0</v>
      </c>
      <c r="AD10" s="421">
        <f>_xlfn.IFNA(VLOOKUP(CONCATENATE($AD$4,$B10,$C10),'21SC'!$A$7:$T$230,20,FALSE),0)</f>
        <v>0</v>
      </c>
      <c r="AE10" s="421">
        <f>_xlfn.IFNA(VLOOKUP(CONCATENATE($AE$4,$B10,$C10),'21SC'!$A$7:$T$230,20,FALSE),0)</f>
        <v>2</v>
      </c>
      <c r="AF10" s="421">
        <f>_xlfn.IFNA(VLOOKUP(CONCATENATE($AF$4,$B10,$C10),'22WAL3'!$A$7:$T$135,20,FALSE),0)</f>
        <v>0</v>
      </c>
      <c r="AG10" s="421">
        <f>_xlfn.IFNA(VLOOKUP(CONCATENATE($AG$4,$B10,$C10),'23OG3'!$A$7:$T$126,20,FALSE),0)</f>
        <v>0</v>
      </c>
      <c r="AH10" s="421">
        <f>_xlfn.IFNA(VLOOKUP(CONCATENATE($AH$4,$B10,$C10),'24WAL4'!$A$7:$T$135,20,FALSE),0)</f>
        <v>0</v>
      </c>
      <c r="AI10" s="421">
        <f>_xlfn.IFNA(VLOOKUP(CONCATENATE($AI$4,$B10,$C10),'25MR'!$A$7:$T$135,20,FALSE),0)</f>
        <v>0</v>
      </c>
      <c r="AJ10" s="452"/>
    </row>
    <row r="11" spans="1:82" s="458" customFormat="1" x14ac:dyDescent="0.2">
      <c r="A11" s="365"/>
      <c r="B11" s="445" t="s">
        <v>149</v>
      </c>
      <c r="C11" s="446" t="s">
        <v>224</v>
      </c>
      <c r="D11" s="446" t="s">
        <v>592</v>
      </c>
      <c r="E11" s="447">
        <v>44019</v>
      </c>
      <c r="F11" s="448">
        <v>12</v>
      </c>
      <c r="G11" s="449">
        <f t="shared" si="0"/>
        <v>3</v>
      </c>
      <c r="H11" s="450">
        <f t="shared" si="1"/>
        <v>18</v>
      </c>
      <c r="I11" s="451"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0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0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0</v>
      </c>
      <c r="X11" s="421">
        <f>_xlfn.IFNA(VLOOKUP(CONCATENATE($X$4,$B11,$C11),'15OG2'!$A$7:$T$132,20,FALSE),0)</f>
        <v>0</v>
      </c>
      <c r="Y11" s="421">
        <f>_xlfn.IFNA(VLOOKUP(CONCATENATE($Y$4,$B11,$C11),'16BAL2'!$A$7:$T$135,20,FALSE),0)</f>
        <v>0</v>
      </c>
      <c r="Z11" s="421">
        <f>_xlfn.IFNA(VLOOKUP(CONCATENATE($Z$4,$B11,$C11),'17DAR'!$A$7:$T$135,20,FALSE),0)</f>
        <v>0</v>
      </c>
      <c r="AA11" s="421">
        <f>_xlfn.IFNA(VLOOKUP(CONCATENATE($AA$4,$B11,$C11),'18WAL'!$A$7:$T$135,20,FALSE),0)</f>
        <v>6</v>
      </c>
      <c r="AB11" s="421">
        <f>_xlfn.IFNA(VLOOKUP(CONCATENATE($AB$4,$B11,$C11),'19LOG'!$A$7:$T$135,20,FALSE),0)</f>
        <v>0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0</v>
      </c>
      <c r="AE11" s="421">
        <f>_xlfn.IFNA(VLOOKUP(CONCATENATE($AE$4,$B11,$C11),'21SC'!$A$7:$T$230,20,FALSE),0)</f>
        <v>0</v>
      </c>
      <c r="AF11" s="421">
        <f>_xlfn.IFNA(VLOOKUP(CONCATENATE($AF$4,$B11,$C11),'22WAL3'!$A$7:$T$135,20,FALSE),0)</f>
        <v>6</v>
      </c>
      <c r="AG11" s="421">
        <f>_xlfn.IFNA(VLOOKUP(CONCATENATE($AG$4,$B11,$C11),'23OG3'!$A$7:$T$126,20,FALSE),0)</f>
        <v>0</v>
      </c>
      <c r="AH11" s="421">
        <f>_xlfn.IFNA(VLOOKUP(CONCATENATE($AH$4,$B11,$C11),'24WAL4'!$A$7:$T$135,20,FALSE),0)</f>
        <v>6</v>
      </c>
      <c r="AI11" s="421">
        <f>_xlfn.IFNA(VLOOKUP(CONCATENATE($AI$4,$B11,$C11),'25MR'!$A$7:$T$135,20,FALSE),0)</f>
        <v>0</v>
      </c>
      <c r="AJ11" s="452"/>
    </row>
    <row r="12" spans="1:82" s="305" customFormat="1" x14ac:dyDescent="0.2">
      <c r="A12" s="365"/>
      <c r="B12" s="237"/>
      <c r="C12" s="238"/>
      <c r="D12" s="238"/>
      <c r="E12" s="239"/>
      <c r="F12" s="240"/>
      <c r="G12" s="241"/>
      <c r="H12" s="242"/>
      <c r="I12" s="243"/>
      <c r="J12" s="244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47"/>
    </row>
    <row r="13" spans="1:82" x14ac:dyDescent="0.2">
      <c r="A13" s="365"/>
      <c r="B13" s="118" t="s">
        <v>436</v>
      </c>
      <c r="C13" s="49" t="s">
        <v>438</v>
      </c>
      <c r="D13" s="49" t="s">
        <v>201</v>
      </c>
      <c r="E13" s="50">
        <v>43817</v>
      </c>
      <c r="F13" s="51">
        <v>12</v>
      </c>
      <c r="G13" s="123">
        <f t="shared" si="0"/>
        <v>3</v>
      </c>
      <c r="H13" s="53">
        <f t="shared" si="1"/>
        <v>16</v>
      </c>
      <c r="I13" s="119">
        <f>RANK(H13,$H$6:$H$16)</f>
        <v>7</v>
      </c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6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5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5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47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</row>
    <row r="14" spans="1:82" x14ac:dyDescent="0.2">
      <c r="A14" s="365"/>
      <c r="B14" s="118" t="s">
        <v>149</v>
      </c>
      <c r="C14" s="49" t="s">
        <v>150</v>
      </c>
      <c r="D14" s="49" t="s">
        <v>592</v>
      </c>
      <c r="E14" s="50">
        <v>44019</v>
      </c>
      <c r="F14" s="51">
        <v>12</v>
      </c>
      <c r="G14" s="123">
        <f t="shared" si="0"/>
        <v>3</v>
      </c>
      <c r="H14" s="53">
        <f t="shared" si="1"/>
        <v>15</v>
      </c>
      <c r="I14" s="119">
        <f>RANK(H14,$H$6:$H$16)</f>
        <v>8</v>
      </c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7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6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2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47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</row>
    <row r="15" spans="1:82" x14ac:dyDescent="0.2">
      <c r="A15" s="365"/>
      <c r="B15" s="118" t="s">
        <v>147</v>
      </c>
      <c r="C15" s="49" t="s">
        <v>148</v>
      </c>
      <c r="D15" s="49" t="s">
        <v>307</v>
      </c>
      <c r="E15" s="50">
        <v>44013</v>
      </c>
      <c r="F15" s="51">
        <v>13</v>
      </c>
      <c r="G15" s="123">
        <f t="shared" si="0"/>
        <v>2</v>
      </c>
      <c r="H15" s="53">
        <f t="shared" si="1"/>
        <v>10</v>
      </c>
      <c r="I15" s="119">
        <f>RANK(H15,$H$6:$H$16)</f>
        <v>9</v>
      </c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3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7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47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</row>
    <row r="16" spans="1:82" s="302" customFormat="1" x14ac:dyDescent="0.2">
      <c r="A16" s="365"/>
      <c r="B16" s="48" t="s">
        <v>153</v>
      </c>
      <c r="C16" s="49" t="s">
        <v>154</v>
      </c>
      <c r="D16" s="49" t="s">
        <v>220</v>
      </c>
      <c r="E16" s="50">
        <v>44015</v>
      </c>
      <c r="F16" s="51">
        <v>11</v>
      </c>
      <c r="G16" s="123">
        <f t="shared" si="0"/>
        <v>2</v>
      </c>
      <c r="H16" s="53">
        <f t="shared" si="1"/>
        <v>8</v>
      </c>
      <c r="I16" s="119">
        <f>RANK(H16,$H$6:$H$16)</f>
        <v>10</v>
      </c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6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2</v>
      </c>
      <c r="AE16" s="158">
        <f>_xlfn.IFNA(VLOOKUP(CONCATENATE($AE$4,$B16,$C16),'21SC'!$A$7:$T$230,20,FALSE),0)</f>
        <v>0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47"/>
    </row>
    <row r="17" spans="1:82" s="229" customFormat="1" x14ac:dyDescent="0.2">
      <c r="A17" s="365"/>
      <c r="B17" s="237"/>
      <c r="C17" s="238"/>
      <c r="D17" s="238"/>
      <c r="E17" s="239"/>
      <c r="F17" s="240"/>
      <c r="G17" s="241"/>
      <c r="H17" s="242"/>
      <c r="I17" s="243"/>
      <c r="J17" s="244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47"/>
    </row>
    <row r="18" spans="1:82" x14ac:dyDescent="0.2">
      <c r="A18" s="365"/>
      <c r="B18" s="118" t="s">
        <v>75</v>
      </c>
      <c r="C18" s="49" t="s">
        <v>76</v>
      </c>
      <c r="D18" s="49" t="s">
        <v>44</v>
      </c>
      <c r="E18" s="50">
        <v>43823</v>
      </c>
      <c r="F18" s="51">
        <v>11</v>
      </c>
      <c r="G18" s="123">
        <f t="shared" ref="G18:G49" si="2">COUNTIF(J18:AI18,"&gt;0")</f>
        <v>1</v>
      </c>
      <c r="H18" s="53">
        <f t="shared" ref="H18:H49" si="3">SUM(J18:AI18)</f>
        <v>7</v>
      </c>
      <c r="I18" s="119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7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0</v>
      </c>
      <c r="AI18" s="158">
        <f>_xlfn.IFNA(VLOOKUP(CONCATENATE($AI$4,$B18,$C18),'25MR'!$A$7:$T$135,20,FALSE),0)</f>
        <v>0</v>
      </c>
      <c r="AJ18" s="47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</row>
    <row r="19" spans="1:82" x14ac:dyDescent="0.2">
      <c r="A19" s="365"/>
      <c r="B19" s="118" t="s">
        <v>75</v>
      </c>
      <c r="C19" s="49" t="s">
        <v>68</v>
      </c>
      <c r="D19" s="49" t="s">
        <v>44</v>
      </c>
      <c r="E19" s="50">
        <v>43823</v>
      </c>
      <c r="F19" s="51">
        <v>11</v>
      </c>
      <c r="G19" s="123">
        <f t="shared" si="2"/>
        <v>1</v>
      </c>
      <c r="H19" s="53">
        <f t="shared" si="3"/>
        <v>6</v>
      </c>
      <c r="I19" s="119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6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47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</row>
    <row r="20" spans="1:82" x14ac:dyDescent="0.2">
      <c r="A20" s="365"/>
      <c r="B20" s="118" t="s">
        <v>151</v>
      </c>
      <c r="C20" s="49" t="s">
        <v>926</v>
      </c>
      <c r="D20" s="49" t="s">
        <v>220</v>
      </c>
      <c r="E20" s="50">
        <v>43864</v>
      </c>
      <c r="F20" s="51">
        <v>10</v>
      </c>
      <c r="G20" s="123">
        <f t="shared" si="2"/>
        <v>1</v>
      </c>
      <c r="H20" s="53">
        <f t="shared" si="3"/>
        <v>6</v>
      </c>
      <c r="I20" s="119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6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47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</row>
    <row r="21" spans="1:82" x14ac:dyDescent="0.2">
      <c r="A21" s="365"/>
      <c r="B21" s="118" t="s">
        <v>157</v>
      </c>
      <c r="C21" s="49" t="s">
        <v>158</v>
      </c>
      <c r="D21" s="49" t="s">
        <v>315</v>
      </c>
      <c r="E21" s="50">
        <v>44021</v>
      </c>
      <c r="F21" s="51">
        <v>11</v>
      </c>
      <c r="G21" s="123">
        <f t="shared" si="2"/>
        <v>1</v>
      </c>
      <c r="H21" s="53">
        <f t="shared" si="3"/>
        <v>5</v>
      </c>
      <c r="I21" s="119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5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47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</row>
    <row r="22" spans="1:82" x14ac:dyDescent="0.2">
      <c r="A22" s="365"/>
      <c r="B22" s="118" t="s">
        <v>211</v>
      </c>
      <c r="C22" s="49" t="s">
        <v>358</v>
      </c>
      <c r="D22" s="49" t="s">
        <v>482</v>
      </c>
      <c r="E22" s="50">
        <v>43876</v>
      </c>
      <c r="F22" s="51">
        <v>13</v>
      </c>
      <c r="G22" s="123">
        <f t="shared" si="2"/>
        <v>1</v>
      </c>
      <c r="H22" s="53">
        <f t="shared" si="3"/>
        <v>5</v>
      </c>
      <c r="I22" s="119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5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47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</row>
    <row r="23" spans="1:82" s="229" customFormat="1" x14ac:dyDescent="0.2">
      <c r="A23" s="365"/>
      <c r="B23" s="118" t="s">
        <v>146</v>
      </c>
      <c r="C23" s="49" t="s">
        <v>167</v>
      </c>
      <c r="D23" s="49" t="s">
        <v>468</v>
      </c>
      <c r="E23" s="50">
        <v>43858</v>
      </c>
      <c r="F23" s="51">
        <v>12</v>
      </c>
      <c r="G23" s="123">
        <f t="shared" si="2"/>
        <v>1</v>
      </c>
      <c r="H23" s="53">
        <f t="shared" si="3"/>
        <v>5</v>
      </c>
      <c r="I23" s="119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5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47"/>
    </row>
    <row r="24" spans="1:82" s="66" customFormat="1" x14ac:dyDescent="0.2">
      <c r="A24" s="365"/>
      <c r="B24" s="118" t="s">
        <v>668</v>
      </c>
      <c r="C24" s="49" t="s">
        <v>919</v>
      </c>
      <c r="D24" s="49" t="s">
        <v>220</v>
      </c>
      <c r="E24" s="50">
        <v>43858</v>
      </c>
      <c r="F24" s="51">
        <v>12</v>
      </c>
      <c r="G24" s="123">
        <f t="shared" si="2"/>
        <v>1</v>
      </c>
      <c r="H24" s="53">
        <f t="shared" si="3"/>
        <v>3</v>
      </c>
      <c r="I24" s="119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3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47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</row>
    <row r="25" spans="1:82" s="66" customFormat="1" x14ac:dyDescent="0.2">
      <c r="A25" s="365"/>
      <c r="B25" s="118" t="s">
        <v>410</v>
      </c>
      <c r="C25" s="49" t="s">
        <v>439</v>
      </c>
      <c r="D25" s="49" t="s">
        <v>950</v>
      </c>
      <c r="E25" s="50">
        <v>44037</v>
      </c>
      <c r="F25" s="51">
        <v>12</v>
      </c>
      <c r="G25" s="123">
        <f t="shared" si="2"/>
        <v>1</v>
      </c>
      <c r="H25" s="53">
        <f t="shared" si="3"/>
        <v>3</v>
      </c>
      <c r="I25" s="119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3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0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0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15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47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</row>
    <row r="26" spans="1:82" s="66" customFormat="1" x14ac:dyDescent="0.2">
      <c r="A26" s="365"/>
      <c r="B26" s="118" t="s">
        <v>160</v>
      </c>
      <c r="C26" s="49" t="s">
        <v>161</v>
      </c>
      <c r="D26" s="49" t="s">
        <v>953</v>
      </c>
      <c r="E26" s="50">
        <v>43827</v>
      </c>
      <c r="F26" s="51">
        <v>10</v>
      </c>
      <c r="G26" s="123">
        <f t="shared" si="2"/>
        <v>1</v>
      </c>
      <c r="H26" s="53">
        <f t="shared" si="3"/>
        <v>3</v>
      </c>
      <c r="I26" s="119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0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0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3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47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</row>
    <row r="27" spans="1:82" s="66" customFormat="1" x14ac:dyDescent="0.2">
      <c r="A27" s="365"/>
      <c r="B27" s="118" t="s">
        <v>362</v>
      </c>
      <c r="C27" s="49" t="s">
        <v>363</v>
      </c>
      <c r="D27" s="49" t="s">
        <v>162</v>
      </c>
      <c r="E27" s="50">
        <v>43874</v>
      </c>
      <c r="F27" s="51">
        <v>13</v>
      </c>
      <c r="G27" s="123">
        <f t="shared" si="2"/>
        <v>0</v>
      </c>
      <c r="H27" s="53">
        <f t="shared" si="3"/>
        <v>0</v>
      </c>
      <c r="I27" s="119"/>
      <c r="J27" s="159">
        <f>_xlfn.IFNA(VLOOKUP(CONCATENATE($J$4,$B27,$C27),'1Bus'!$A$7:$T$133,20,FALSE),0)</f>
        <v>0</v>
      </c>
      <c r="K27" s="158">
        <f>_xlfn.IFNA(VLOOKUP(CONCATENATE($K$4,$B27,$C27),'2ESP'!$A$7:$T$133,20,FALSE),0)</f>
        <v>0</v>
      </c>
      <c r="L27" s="158">
        <f>_xlfn.IFNA(VLOOKUP(CONCATENATE($L$4,$B27,$C27),'3RP'!$A$7:$T$135,20,FALSE),0)</f>
        <v>0</v>
      </c>
      <c r="M27" s="158">
        <f>_xlfn.IFNA(VLOOKUP(CONCATENATE($M$4,$B27,$C27),'4Mur'!$A$7:$T$135,20,FALSE),0)</f>
        <v>0</v>
      </c>
      <c r="N27" s="158">
        <f>_xlfn.IFNA(VLOOKUP(CONCATENATE($N$4,$B27,$C27),'5BAL'!$A$7:$T$135,20,FALSE),0)</f>
        <v>0</v>
      </c>
      <c r="O27" s="158">
        <f>_xlfn.IFNA(VLOOKUP(CONCATENATE($O$4,$B27,$C27),'6WP'!$A$7:$T$135,20,FALSE),0)</f>
        <v>0</v>
      </c>
      <c r="P27" s="158">
        <f>_xlfn.IFNA(VLOOKUP(CONCATENATE($P$4,$B27,$C27),'7SER'!$A$7:$T$135,20,FALSE),0)</f>
        <v>0</v>
      </c>
      <c r="Q27" s="158">
        <f>_xlfn.IFNA(VLOOKUP(CONCATENATE($Q$4,$B27,$C27),'8MR'!$A$7:$T$135,20,FALSE),0)</f>
        <v>0</v>
      </c>
      <c r="R27" s="158">
        <f>_xlfn.IFNA(VLOOKUP(CONCATENATE($R$4,$B27,$C27),'9ESP2'!$A$7:$T$135,20,FALSE),0)</f>
        <v>0</v>
      </c>
      <c r="S27" s="158">
        <f>_xlfn.IFNA(VLOOKUP(CONCATENATE($S$4,$B27,$C27),'10Bus2'!$A$7:$T$135,20,FALSE),0)</f>
        <v>0</v>
      </c>
      <c r="T27" s="158">
        <f>_xlfn.IFNA(VLOOKUP(CONCATENATE($T$4,$B27,$C27),'11OG'!$A$7:$T$135,20,FALSE),0)</f>
        <v>0</v>
      </c>
      <c r="U27" s="158">
        <f>_xlfn.IFNA(VLOOKUP(CONCATENATE($U$4,$B27,$C27),'12VIRT'!$A$7:$T$135,20,FALSE),0)</f>
        <v>0</v>
      </c>
      <c r="V27" s="158">
        <f>_xlfn.IFNA(VLOOKUP(CONCATENATE($V$4,$B27,$C27),'13BUN'!$A$7:$T$133,20,FALSE),0)</f>
        <v>0</v>
      </c>
      <c r="W27" s="158">
        <f>_xlfn.IFNA(VLOOKUP(CONCATENATE($W$4,$B27,$C27),'14SER'!$A$7:$T$135,20,FALSE),0)</f>
        <v>0</v>
      </c>
      <c r="X27" s="158">
        <f>_xlfn.IFNA(VLOOKUP(CONCATENATE($X$4,$B27,$C27),'15OG2'!$A$7:$T$132,20,FALSE),0)</f>
        <v>0</v>
      </c>
      <c r="Y27" s="158">
        <f>_xlfn.IFNA(VLOOKUP(CONCATENATE($Y$4,$B27,$C27),'16BAL2'!$A$7:$T$135,20,FALSE),0)</f>
        <v>0</v>
      </c>
      <c r="Z27" s="158">
        <f>_xlfn.IFNA(VLOOKUP(CONCATENATE($Z$4,$B27,$C27),'17DAR'!$A$7:$T$135,20,FALSE),0)</f>
        <v>0</v>
      </c>
      <c r="AA27" s="158">
        <f>_xlfn.IFNA(VLOOKUP(CONCATENATE($AA$4,$B27,$C27),'18WAL'!$A$7:$T$135,20,FALSE),0)</f>
        <v>0</v>
      </c>
      <c r="AB27" s="158">
        <f>_xlfn.IFNA(VLOOKUP(CONCATENATE($AB$4,$B27,$C27),'19LOG'!$A$7:$T$135,20,FALSE),0)</f>
        <v>0</v>
      </c>
      <c r="AC27" s="158">
        <f>_xlfn.IFNA(VLOOKUP(CONCATENATE($AC$4,$B27,$C27),'20BUN'!$A$7:$T$133,20,FALSE),0)</f>
        <v>0</v>
      </c>
      <c r="AD27" s="158">
        <f>_xlfn.IFNA(VLOOKUP(CONCATENATE($AD$4,$B27,$C27),'21SC'!$A$7:$T$230,20,FALSE),0)</f>
        <v>0</v>
      </c>
      <c r="AE27" s="158">
        <f>_xlfn.IFNA(VLOOKUP(CONCATENATE($AE$4,$B27,$C27),'21SC'!$A$7:$T$230,20,FALSE),0)</f>
        <v>0</v>
      </c>
      <c r="AF27" s="158">
        <f>_xlfn.IFNA(VLOOKUP(CONCATENATE($AF$4,$B27,$C27),'22WAL3'!$A$7:$T$135,20,FALSE),0)</f>
        <v>0</v>
      </c>
      <c r="AG27" s="158">
        <f>_xlfn.IFNA(VLOOKUP(CONCATENATE($AG$4,$B27,$C27),'23OG3'!$A$7:$T$126,20,FALSE),0)</f>
        <v>0</v>
      </c>
      <c r="AH27" s="158">
        <f>_xlfn.IFNA(VLOOKUP(CONCATENATE($AH$4,$B27,$C27),'24WAL4'!$A$7:$T$135,20,FALSE),0)</f>
        <v>0</v>
      </c>
      <c r="AI27" s="158">
        <f>_xlfn.IFNA(VLOOKUP(CONCATENATE($AI$4,$B27,$C27),'25MR'!$A$7:$T$135,20,FALSE),0)</f>
        <v>0</v>
      </c>
      <c r="AJ27" s="47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</row>
    <row r="28" spans="1:82" s="66" customFormat="1" x14ac:dyDescent="0.2">
      <c r="A28" s="365"/>
      <c r="B28" s="118" t="s">
        <v>163</v>
      </c>
      <c r="C28" s="49" t="s">
        <v>164</v>
      </c>
      <c r="D28" s="49" t="s">
        <v>952</v>
      </c>
      <c r="E28" s="50">
        <v>44014</v>
      </c>
      <c r="F28" s="51">
        <v>13</v>
      </c>
      <c r="G28" s="123">
        <f t="shared" si="2"/>
        <v>0</v>
      </c>
      <c r="H28" s="53">
        <f t="shared" si="3"/>
        <v>0</v>
      </c>
      <c r="I28" s="119"/>
      <c r="J28" s="159">
        <f>_xlfn.IFNA(VLOOKUP(CONCATENATE($J$4,$B28,$C28),'1Bus'!$A$7:$T$133,20,FALSE),0)</f>
        <v>0</v>
      </c>
      <c r="K28" s="158">
        <f>_xlfn.IFNA(VLOOKUP(CONCATENATE($K$4,$B28,$C28),'2ESP'!$A$7:$T$133,20,FALSE),0)</f>
        <v>0</v>
      </c>
      <c r="L28" s="158">
        <f>_xlfn.IFNA(VLOOKUP(CONCATENATE($L$4,$B28,$C28),'3RP'!$A$7:$T$135,20,FALSE),0)</f>
        <v>0</v>
      </c>
      <c r="M28" s="158">
        <f>_xlfn.IFNA(VLOOKUP(CONCATENATE($M$4,$B28,$C28),'4Mur'!$A$7:$T$135,20,FALSE),0)</f>
        <v>0</v>
      </c>
      <c r="N28" s="158">
        <f>_xlfn.IFNA(VLOOKUP(CONCATENATE($N$4,$B28,$C28),'5BAL'!$A$7:$T$135,20,FALSE),0)</f>
        <v>0</v>
      </c>
      <c r="O28" s="158">
        <f>_xlfn.IFNA(VLOOKUP(CONCATENATE($O$4,$B28,$C28),'6WP'!$A$7:$T$135,20,FALSE),0)</f>
        <v>0</v>
      </c>
      <c r="P28" s="158">
        <f>_xlfn.IFNA(VLOOKUP(CONCATENATE($P$4,$B28,$C28),'7SER'!$A$7:$T$135,20,FALSE),0)</f>
        <v>0</v>
      </c>
      <c r="Q28" s="158">
        <f>_xlfn.IFNA(VLOOKUP(CONCATENATE($Q$4,$B28,$C28),'8MR'!$A$7:$T$135,20,FALSE),0)</f>
        <v>0</v>
      </c>
      <c r="R28" s="158">
        <f>_xlfn.IFNA(VLOOKUP(CONCATENATE($R$4,$B28,$C28),'9ESP2'!$A$7:$T$135,20,FALSE),0)</f>
        <v>0</v>
      </c>
      <c r="S28" s="158">
        <f>_xlfn.IFNA(VLOOKUP(CONCATENATE($S$4,$B28,$C28),'10Bus2'!$A$7:$T$135,20,FALSE),0)</f>
        <v>0</v>
      </c>
      <c r="T28" s="158">
        <f>_xlfn.IFNA(VLOOKUP(CONCATENATE($T$4,$B28,$C28),'11OG'!$A$7:$T$135,20,FALSE),0)</f>
        <v>0</v>
      </c>
      <c r="U28" s="158">
        <f>_xlfn.IFNA(VLOOKUP(CONCATENATE($U$4,$B28,$C28),'12VIRT'!$A$7:$T$135,20,FALSE),0)</f>
        <v>0</v>
      </c>
      <c r="V28" s="158">
        <f>_xlfn.IFNA(VLOOKUP(CONCATENATE($V$4,$B28,$C28),'13BUN'!$A$7:$T$133,20,FALSE),0)</f>
        <v>0</v>
      </c>
      <c r="W28" s="158">
        <f>_xlfn.IFNA(VLOOKUP(CONCATENATE($W$4,$B28,$C28),'14SER'!$A$7:$T$135,20,FALSE),0)</f>
        <v>0</v>
      </c>
      <c r="X28" s="158">
        <f>_xlfn.IFNA(VLOOKUP(CONCATENATE($X$4,$B28,$C28),'15OG2'!$A$7:$T$132,20,FALSE),0)</f>
        <v>0</v>
      </c>
      <c r="Y28" s="158">
        <f>_xlfn.IFNA(VLOOKUP(CONCATENATE($Y$4,$B28,$C28),'16BAL2'!$A$7:$T$135,20,FALSE),0)</f>
        <v>0</v>
      </c>
      <c r="Z28" s="158">
        <f>_xlfn.IFNA(VLOOKUP(CONCATENATE($Z$4,$B28,$C28),'17DAR'!$A$7:$T$135,20,FALSE),0)</f>
        <v>0</v>
      </c>
      <c r="AA28" s="158">
        <f>_xlfn.IFNA(VLOOKUP(CONCATENATE($AA$4,$B28,$C28),'18WAL'!$A$7:$T$135,20,FALSE),0)</f>
        <v>0</v>
      </c>
      <c r="AB28" s="158">
        <f>_xlfn.IFNA(VLOOKUP(CONCATENATE($AB$4,$B28,$C28),'19LOG'!$A$7:$T$135,20,FALSE),0)</f>
        <v>0</v>
      </c>
      <c r="AC28" s="158">
        <f>_xlfn.IFNA(VLOOKUP(CONCATENATE($AC$4,$B28,$C28),'20BUN'!$A$7:$T$133,20,FALSE),0)</f>
        <v>0</v>
      </c>
      <c r="AD28" s="158">
        <f>_xlfn.IFNA(VLOOKUP(CONCATENATE($AD$4,$B28,$C28),'21SC'!$A$7:$T$230,20,FALSE),0)</f>
        <v>0</v>
      </c>
      <c r="AE28" s="158">
        <f>_xlfn.IFNA(VLOOKUP(CONCATENATE($AE$4,$B28,$C28),'21SC'!$A$7:$T$230,20,FALSE),0)</f>
        <v>0</v>
      </c>
      <c r="AF28" s="158">
        <f>_xlfn.IFNA(VLOOKUP(CONCATENATE($AF$4,$B28,$C28),'22WAL3'!$A$7:$T$135,20,FALSE),0)</f>
        <v>0</v>
      </c>
      <c r="AG28" s="158">
        <f>_xlfn.IFNA(VLOOKUP(CONCATENATE($AG$4,$B28,$C28),'23OG3'!$A$7:$T$126,20,FALSE),0)</f>
        <v>0</v>
      </c>
      <c r="AH28" s="158">
        <f>_xlfn.IFNA(VLOOKUP(CONCATENATE($AH$4,$B28,$C28),'24WAL4'!$A$7:$T$135,20,FALSE),0)</f>
        <v>0</v>
      </c>
      <c r="AI28" s="158">
        <f>_xlfn.IFNA(VLOOKUP(CONCATENATE($AI$4,$B28,$C28),'25MR'!$A$7:$T$135,20,FALSE),0)</f>
        <v>0</v>
      </c>
      <c r="AJ28" s="47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</row>
    <row r="29" spans="1:82" s="66" customFormat="1" x14ac:dyDescent="0.2">
      <c r="A29" s="365"/>
      <c r="B29" s="118" t="s">
        <v>165</v>
      </c>
      <c r="C29" s="49" t="s">
        <v>166</v>
      </c>
      <c r="D29" s="49" t="s">
        <v>482</v>
      </c>
      <c r="E29" s="50">
        <v>43923</v>
      </c>
      <c r="F29" s="51">
        <v>11</v>
      </c>
      <c r="G29" s="123">
        <f t="shared" si="2"/>
        <v>0</v>
      </c>
      <c r="H29" s="53">
        <f t="shared" si="3"/>
        <v>0</v>
      </c>
      <c r="I29" s="119"/>
      <c r="J29" s="159">
        <f>_xlfn.IFNA(VLOOKUP(CONCATENATE($J$4,$B29,$C29),'1Bus'!$A$7:$T$133,20,FALSE),0)</f>
        <v>0</v>
      </c>
      <c r="K29" s="158">
        <f>_xlfn.IFNA(VLOOKUP(CONCATENATE($K$4,$B29,$C29),'2ESP'!$A$7:$T$133,20,FALSE),0)</f>
        <v>0</v>
      </c>
      <c r="L29" s="158">
        <f>_xlfn.IFNA(VLOOKUP(CONCATENATE($L$4,$B29,$C29),'3RP'!$A$7:$T$135,20,FALSE),0)</f>
        <v>0</v>
      </c>
      <c r="M29" s="158">
        <f>_xlfn.IFNA(VLOOKUP(CONCATENATE($M$4,$B29,$C29),'4Mur'!$A$7:$T$135,20,FALSE),0)</f>
        <v>0</v>
      </c>
      <c r="N29" s="158">
        <f>_xlfn.IFNA(VLOOKUP(CONCATENATE($N$4,$B29,$C29),'5BAL'!$A$7:$T$135,20,FALSE),0)</f>
        <v>0</v>
      </c>
      <c r="O29" s="158">
        <f>_xlfn.IFNA(VLOOKUP(CONCATENATE($O$4,$B29,$C29),'6WP'!$A$7:$T$135,20,FALSE),0)</f>
        <v>0</v>
      </c>
      <c r="P29" s="158">
        <f>_xlfn.IFNA(VLOOKUP(CONCATENATE($P$4,$B29,$C29),'7SER'!$A$7:$T$135,20,FALSE),0)</f>
        <v>0</v>
      </c>
      <c r="Q29" s="158">
        <f>_xlfn.IFNA(VLOOKUP(CONCATENATE($Q$4,$B29,$C29),'8MR'!$A$7:$T$135,20,FALSE),0)</f>
        <v>0</v>
      </c>
      <c r="R29" s="158">
        <f>_xlfn.IFNA(VLOOKUP(CONCATENATE($R$4,$B29,$C29),'9ESP2'!$A$7:$T$135,20,FALSE),0)</f>
        <v>0</v>
      </c>
      <c r="S29" s="158">
        <f>_xlfn.IFNA(VLOOKUP(CONCATENATE($S$4,$B29,$C29),'10Bus2'!$A$7:$T$135,20,FALSE),0)</f>
        <v>0</v>
      </c>
      <c r="T29" s="158">
        <f>_xlfn.IFNA(VLOOKUP(CONCATENATE($T$4,$B29,$C29),'11OG'!$A$7:$T$135,20,FALSE),0)</f>
        <v>0</v>
      </c>
      <c r="U29" s="158">
        <f>_xlfn.IFNA(VLOOKUP(CONCATENATE($U$4,$B29,$C29),'12VIRT'!$A$7:$T$135,20,FALSE),0)</f>
        <v>0</v>
      </c>
      <c r="V29" s="158">
        <f>_xlfn.IFNA(VLOOKUP(CONCATENATE($V$4,$B29,$C29),'13BUN'!$A$7:$T$133,20,FALSE),0)</f>
        <v>0</v>
      </c>
      <c r="W29" s="158">
        <f>_xlfn.IFNA(VLOOKUP(CONCATENATE($W$4,$B29,$C29),'14SER'!$A$7:$T$135,20,FALSE),0)</f>
        <v>0</v>
      </c>
      <c r="X29" s="158">
        <f>_xlfn.IFNA(VLOOKUP(CONCATENATE($X$4,$B29,$C29),'15OG2'!$A$7:$T$132,20,FALSE),0)</f>
        <v>0</v>
      </c>
      <c r="Y29" s="158">
        <f>_xlfn.IFNA(VLOOKUP(CONCATENATE($Y$4,$B29,$C29),'16BAL2'!$A$7:$T$135,20,FALSE),0)</f>
        <v>0</v>
      </c>
      <c r="Z29" s="158">
        <f>_xlfn.IFNA(VLOOKUP(CONCATENATE($Z$4,$B29,$C29),'17DAR'!$A$7:$T$135,20,FALSE),0)</f>
        <v>0</v>
      </c>
      <c r="AA29" s="158">
        <f>_xlfn.IFNA(VLOOKUP(CONCATENATE($AA$4,$B29,$C29),'18WAL'!$A$7:$T$135,20,FALSE),0)</f>
        <v>0</v>
      </c>
      <c r="AB29" s="158">
        <f>_xlfn.IFNA(VLOOKUP(CONCATENATE($AB$4,$B29,$C29),'19LOG'!$A$7:$T$135,20,FALSE),0)</f>
        <v>0</v>
      </c>
      <c r="AC29" s="158">
        <f>_xlfn.IFNA(VLOOKUP(CONCATENATE($AC$4,$B29,$C29),'20BUN'!$A$7:$T$133,20,FALSE),0)</f>
        <v>0</v>
      </c>
      <c r="AD29" s="158">
        <f>_xlfn.IFNA(VLOOKUP(CONCATENATE($AD$4,$B29,$C29),'21SC'!$A$7:$T$230,20,FALSE),0)</f>
        <v>0</v>
      </c>
      <c r="AE29" s="158">
        <f>_xlfn.IFNA(VLOOKUP(CONCATENATE($AE$4,$B29,$C29),'21SC'!$A$7:$T$230,20,FALSE),0)</f>
        <v>0</v>
      </c>
      <c r="AF29" s="158">
        <f>_xlfn.IFNA(VLOOKUP(CONCATENATE($AF$4,$B29,$C29),'22WAL3'!$A$7:$T$135,20,FALSE),0)</f>
        <v>0</v>
      </c>
      <c r="AG29" s="158">
        <f>_xlfn.IFNA(VLOOKUP(CONCATENATE($AG$4,$B29,$C29),'23OG3'!$A$7:$T$126,20,FALSE),0)</f>
        <v>0</v>
      </c>
      <c r="AH29" s="158">
        <f>_xlfn.IFNA(VLOOKUP(CONCATENATE($AH$4,$B29,$C29),'24WAL4'!$A$7:$T$135,20,FALSE),0)</f>
        <v>0</v>
      </c>
      <c r="AI29" s="158">
        <f>_xlfn.IFNA(VLOOKUP(CONCATENATE($AI$4,$B29,$C29),'25MR'!$A$7:$T$135,20,FALSE),0)</f>
        <v>0</v>
      </c>
      <c r="AJ29" s="47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</row>
    <row r="30" spans="1:82" s="66" customFormat="1" x14ac:dyDescent="0.2">
      <c r="A30" s="365"/>
      <c r="B30" s="118" t="s">
        <v>170</v>
      </c>
      <c r="C30" s="49" t="s">
        <v>171</v>
      </c>
      <c r="D30" s="49" t="s">
        <v>952</v>
      </c>
      <c r="E30" s="50">
        <v>44105</v>
      </c>
      <c r="F30" s="51">
        <v>13</v>
      </c>
      <c r="G30" s="123">
        <f t="shared" si="2"/>
        <v>0</v>
      </c>
      <c r="H30" s="53">
        <f t="shared" si="3"/>
        <v>0</v>
      </c>
      <c r="I30" s="119"/>
      <c r="J30" s="159">
        <f>_xlfn.IFNA(VLOOKUP(CONCATENATE($J$4,$B30,$C30),'1Bus'!$A$7:$T$133,20,FALSE),0)</f>
        <v>0</v>
      </c>
      <c r="K30" s="158">
        <f>_xlfn.IFNA(VLOOKUP(CONCATENATE($K$4,$B30,$C30),'2ESP'!$A$7:$T$133,20,FALSE),0)</f>
        <v>0</v>
      </c>
      <c r="L30" s="158">
        <f>_xlfn.IFNA(VLOOKUP(CONCATENATE($L$4,$B30,$C30),'3RP'!$A$7:$T$135,20,FALSE),0)</f>
        <v>0</v>
      </c>
      <c r="M30" s="158">
        <f>_xlfn.IFNA(VLOOKUP(CONCATENATE($M$4,$B30,$C30),'4Mur'!$A$7:$T$135,20,FALSE),0)</f>
        <v>0</v>
      </c>
      <c r="N30" s="158">
        <f>_xlfn.IFNA(VLOOKUP(CONCATENATE($N$4,$B30,$C30),'5BAL'!$A$7:$T$135,20,FALSE),0)</f>
        <v>0</v>
      </c>
      <c r="O30" s="158">
        <f>_xlfn.IFNA(VLOOKUP(CONCATENATE($O$4,$B30,$C30),'6WP'!$A$7:$T$135,20,FALSE),0)</f>
        <v>0</v>
      </c>
      <c r="P30" s="158">
        <f>_xlfn.IFNA(VLOOKUP(CONCATENATE($P$4,$B30,$C30),'7SER'!$A$7:$T$135,20,FALSE),0)</f>
        <v>0</v>
      </c>
      <c r="Q30" s="158">
        <f>_xlfn.IFNA(VLOOKUP(CONCATENATE($Q$4,$B30,$C30),'8MR'!$A$7:$T$135,20,FALSE),0)</f>
        <v>0</v>
      </c>
      <c r="R30" s="158">
        <f>_xlfn.IFNA(VLOOKUP(CONCATENATE($R$4,$B30,$C30),'9ESP2'!$A$7:$T$135,20,FALSE),0)</f>
        <v>0</v>
      </c>
      <c r="S30" s="158">
        <f>_xlfn.IFNA(VLOOKUP(CONCATENATE($S$4,$B30,$C30),'10Bus2'!$A$7:$T$135,20,FALSE),0)</f>
        <v>0</v>
      </c>
      <c r="T30" s="158">
        <f>_xlfn.IFNA(VLOOKUP(CONCATENATE($T$4,$B30,$C30),'11OG'!$A$7:$T$135,20,FALSE),0)</f>
        <v>0</v>
      </c>
      <c r="U30" s="158">
        <f>_xlfn.IFNA(VLOOKUP(CONCATENATE($U$4,$B30,$C30),'12VIRT'!$A$7:$T$135,20,FALSE),0)</f>
        <v>0</v>
      </c>
      <c r="V30" s="158">
        <f>_xlfn.IFNA(VLOOKUP(CONCATENATE($V$4,$B30,$C30),'13BUN'!$A$7:$T$133,20,FALSE),0)</f>
        <v>0</v>
      </c>
      <c r="W30" s="158">
        <f>_xlfn.IFNA(VLOOKUP(CONCATENATE($W$4,$B30,$C30),'14SER'!$A$7:$T$135,20,FALSE),0)</f>
        <v>0</v>
      </c>
      <c r="X30" s="158">
        <f>_xlfn.IFNA(VLOOKUP(CONCATENATE($X$4,$B30,$C30),'15OG2'!$A$7:$T$132,20,FALSE),0)</f>
        <v>0</v>
      </c>
      <c r="Y30" s="158">
        <f>_xlfn.IFNA(VLOOKUP(CONCATENATE($Y$4,$B30,$C30),'16BAL2'!$A$7:$T$135,20,FALSE),0)</f>
        <v>0</v>
      </c>
      <c r="Z30" s="158">
        <f>_xlfn.IFNA(VLOOKUP(CONCATENATE($Z$4,$B30,$C30),'17DAR'!$A$7:$T$135,20,FALSE),0)</f>
        <v>0</v>
      </c>
      <c r="AA30" s="158">
        <f>_xlfn.IFNA(VLOOKUP(CONCATENATE($AA$4,$B30,$C30),'18WAL'!$A$7:$T$135,20,FALSE),0)</f>
        <v>0</v>
      </c>
      <c r="AB30" s="158">
        <f>_xlfn.IFNA(VLOOKUP(CONCATENATE($AB$4,$B30,$C30),'19LOG'!$A$7:$T$135,20,FALSE),0)</f>
        <v>0</v>
      </c>
      <c r="AC30" s="158">
        <f>_xlfn.IFNA(VLOOKUP(CONCATENATE($AC$4,$B30,$C30),'20BUN'!$A$7:$T$133,20,FALSE),0)</f>
        <v>0</v>
      </c>
      <c r="AD30" s="158">
        <f>_xlfn.IFNA(VLOOKUP(CONCATENATE($AD$4,$B30,$C30),'21SC'!$A$7:$T$230,20,FALSE),0)</f>
        <v>0</v>
      </c>
      <c r="AE30" s="158">
        <f>_xlfn.IFNA(VLOOKUP(CONCATENATE($AE$4,$B30,$C30),'21SC'!$A$7:$T$230,20,FALSE),0)</f>
        <v>0</v>
      </c>
      <c r="AF30" s="158">
        <f>_xlfn.IFNA(VLOOKUP(CONCATENATE($AF$4,$B30,$C30),'22WAL3'!$A$7:$T$135,20,FALSE),0)</f>
        <v>0</v>
      </c>
      <c r="AG30" s="158">
        <f>_xlfn.IFNA(VLOOKUP(CONCATENATE($AG$4,$B30,$C30),'23OG3'!$A$7:$T$126,20,FALSE),0)</f>
        <v>0</v>
      </c>
      <c r="AH30" s="158">
        <f>_xlfn.IFNA(VLOOKUP(CONCATENATE($AH$4,$B30,$C30),'24WAL4'!$A$7:$T$135,20,FALSE),0)</f>
        <v>0</v>
      </c>
      <c r="AI30" s="158">
        <f>_xlfn.IFNA(VLOOKUP(CONCATENATE($AI$4,$B30,$C30),'25MR'!$A$7:$T$135,20,FALSE),0)</f>
        <v>0</v>
      </c>
      <c r="AJ30" s="47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</row>
    <row r="31" spans="1:82" s="66" customFormat="1" x14ac:dyDescent="0.2">
      <c r="A31" s="365"/>
      <c r="B31" s="118" t="s">
        <v>165</v>
      </c>
      <c r="C31" s="49" t="s">
        <v>172</v>
      </c>
      <c r="D31" s="49" t="s">
        <v>482</v>
      </c>
      <c r="E31" s="50">
        <v>43923</v>
      </c>
      <c r="F31" s="51">
        <v>11</v>
      </c>
      <c r="G31" s="123">
        <f t="shared" si="2"/>
        <v>0</v>
      </c>
      <c r="H31" s="53">
        <f t="shared" si="3"/>
        <v>0</v>
      </c>
      <c r="I31" s="119"/>
      <c r="J31" s="159">
        <f>_xlfn.IFNA(VLOOKUP(CONCATENATE($J$4,$B31,$C31),'1Bus'!$A$7:$T$133,20,FALSE),0)</f>
        <v>0</v>
      </c>
      <c r="K31" s="158">
        <f>_xlfn.IFNA(VLOOKUP(CONCATENATE($K$4,$B31,$C31),'2ESP'!$A$7:$T$133,20,FALSE),0)</f>
        <v>0</v>
      </c>
      <c r="L31" s="158">
        <f>_xlfn.IFNA(VLOOKUP(CONCATENATE($L$4,$B31,$C31),'3RP'!$A$7:$T$135,20,FALSE),0)</f>
        <v>0</v>
      </c>
      <c r="M31" s="158">
        <f>_xlfn.IFNA(VLOOKUP(CONCATENATE($M$4,$B31,$C31),'4Mur'!$A$7:$T$135,20,FALSE),0)</f>
        <v>0</v>
      </c>
      <c r="N31" s="158">
        <f>_xlfn.IFNA(VLOOKUP(CONCATENATE($N$4,$B31,$C31),'5BAL'!$A$7:$T$135,20,FALSE),0)</f>
        <v>0</v>
      </c>
      <c r="O31" s="158">
        <f>_xlfn.IFNA(VLOOKUP(CONCATENATE($O$4,$B31,$C31),'6WP'!$A$7:$T$135,20,FALSE),0)</f>
        <v>0</v>
      </c>
      <c r="P31" s="158">
        <f>_xlfn.IFNA(VLOOKUP(CONCATENATE($P$4,$B31,$C31),'7SER'!$A$7:$T$135,20,FALSE),0)</f>
        <v>0</v>
      </c>
      <c r="Q31" s="158">
        <f>_xlfn.IFNA(VLOOKUP(CONCATENATE($Q$4,$B31,$C31),'8MR'!$A$7:$T$135,20,FALSE),0)</f>
        <v>0</v>
      </c>
      <c r="R31" s="158">
        <f>_xlfn.IFNA(VLOOKUP(CONCATENATE($R$4,$B31,$C31),'9ESP2'!$A$7:$T$135,20,FALSE),0)</f>
        <v>0</v>
      </c>
      <c r="S31" s="158">
        <f>_xlfn.IFNA(VLOOKUP(CONCATENATE($S$4,$B31,$C31),'10Bus2'!$A$7:$T$135,20,FALSE),0)</f>
        <v>0</v>
      </c>
      <c r="T31" s="158">
        <f>_xlfn.IFNA(VLOOKUP(CONCATENATE($T$4,$B31,$C31),'11OG'!$A$7:$T$135,20,FALSE),0)</f>
        <v>0</v>
      </c>
      <c r="U31" s="158">
        <f>_xlfn.IFNA(VLOOKUP(CONCATENATE($U$4,$B31,$C31),'12VIRT'!$A$7:$T$135,20,FALSE),0)</f>
        <v>0</v>
      </c>
      <c r="V31" s="158">
        <f>_xlfn.IFNA(VLOOKUP(CONCATENATE($V$4,$B31,$C31),'13BUN'!$A$7:$T$133,20,FALSE),0)</f>
        <v>0</v>
      </c>
      <c r="W31" s="158">
        <f>_xlfn.IFNA(VLOOKUP(CONCATENATE($W$4,$B31,$C31),'14SER'!$A$7:$T$135,20,FALSE),0)</f>
        <v>0</v>
      </c>
      <c r="X31" s="158">
        <f>_xlfn.IFNA(VLOOKUP(CONCATENATE($X$4,$B31,$C31),'15OG2'!$A$7:$T$132,20,FALSE),0)</f>
        <v>0</v>
      </c>
      <c r="Y31" s="158">
        <f>_xlfn.IFNA(VLOOKUP(CONCATENATE($Y$4,$B31,$C31),'16BAL2'!$A$7:$T$135,20,FALSE),0)</f>
        <v>0</v>
      </c>
      <c r="Z31" s="158">
        <f>_xlfn.IFNA(VLOOKUP(CONCATENATE($Z$4,$B31,$C31),'17DAR'!$A$7:$T$135,20,FALSE),0)</f>
        <v>0</v>
      </c>
      <c r="AA31" s="158">
        <f>_xlfn.IFNA(VLOOKUP(CONCATENATE($AA$4,$B31,$C31),'18WAL'!$A$7:$T$135,20,FALSE),0)</f>
        <v>0</v>
      </c>
      <c r="AB31" s="158">
        <f>_xlfn.IFNA(VLOOKUP(CONCATENATE($AB$4,$B31,$C31),'19LOG'!$A$7:$T$135,20,FALSE),0)</f>
        <v>0</v>
      </c>
      <c r="AC31" s="158">
        <f>_xlfn.IFNA(VLOOKUP(CONCATENATE($AC$4,$B31,$C31),'20BUN'!$A$7:$T$133,20,FALSE),0)</f>
        <v>0</v>
      </c>
      <c r="AD31" s="158">
        <f>_xlfn.IFNA(VLOOKUP(CONCATENATE($AD$4,$B31,$C31),'21SC'!$A$7:$T$230,20,FALSE),0)</f>
        <v>0</v>
      </c>
      <c r="AE31" s="158">
        <f>_xlfn.IFNA(VLOOKUP(CONCATENATE($AE$4,$B31,$C31),'21SC'!$A$7:$T$230,20,FALSE),0)</f>
        <v>0</v>
      </c>
      <c r="AF31" s="158">
        <f>_xlfn.IFNA(VLOOKUP(CONCATENATE($AF$4,$B31,$C31),'22WAL3'!$A$7:$T$135,20,FALSE),0)</f>
        <v>0</v>
      </c>
      <c r="AG31" s="158">
        <f>_xlfn.IFNA(VLOOKUP(CONCATENATE($AG$4,$B31,$C31),'23OG3'!$A$7:$T$126,20,FALSE),0)</f>
        <v>0</v>
      </c>
      <c r="AH31" s="158">
        <f>_xlfn.IFNA(VLOOKUP(CONCATENATE($AH$4,$B31,$C31),'24WAL4'!$A$7:$T$135,20,FALSE),0)</f>
        <v>0</v>
      </c>
      <c r="AI31" s="158">
        <f>_xlfn.IFNA(VLOOKUP(CONCATENATE($AI$4,$B31,$C31),'25MR'!$A$7:$T$135,20,FALSE),0)</f>
        <v>0</v>
      </c>
      <c r="AJ31" s="47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</row>
    <row r="32" spans="1:82" s="66" customFormat="1" x14ac:dyDescent="0.2">
      <c r="A32" s="365"/>
      <c r="B32" s="118" t="s">
        <v>173</v>
      </c>
      <c r="C32" s="49" t="s">
        <v>174</v>
      </c>
      <c r="D32" s="49" t="s">
        <v>44</v>
      </c>
      <c r="E32" s="50">
        <v>44015</v>
      </c>
      <c r="F32" s="51">
        <v>10</v>
      </c>
      <c r="G32" s="123">
        <f t="shared" si="2"/>
        <v>0</v>
      </c>
      <c r="H32" s="53">
        <f t="shared" si="3"/>
        <v>0</v>
      </c>
      <c r="I32" s="119"/>
      <c r="J32" s="159">
        <f>_xlfn.IFNA(VLOOKUP(CONCATENATE($J$4,$B32,$C32),'1Bus'!$A$7:$T$133,20,FALSE),0)</f>
        <v>0</v>
      </c>
      <c r="K32" s="158">
        <f>_xlfn.IFNA(VLOOKUP(CONCATENATE($K$4,$B32,$C32),'2ESP'!$A$7:$T$133,20,FALSE),0)</f>
        <v>0</v>
      </c>
      <c r="L32" s="158">
        <f>_xlfn.IFNA(VLOOKUP(CONCATENATE($L$4,$B32,$C32),'3RP'!$A$7:$T$135,20,FALSE),0)</f>
        <v>0</v>
      </c>
      <c r="M32" s="158">
        <f>_xlfn.IFNA(VLOOKUP(CONCATENATE($M$4,$B32,$C32),'4Mur'!$A$7:$T$135,20,FALSE),0)</f>
        <v>0</v>
      </c>
      <c r="N32" s="158">
        <f>_xlfn.IFNA(VLOOKUP(CONCATENATE($N$4,$B32,$C32),'5BAL'!$A$7:$T$135,20,FALSE),0)</f>
        <v>0</v>
      </c>
      <c r="O32" s="158">
        <f>_xlfn.IFNA(VLOOKUP(CONCATENATE($O$4,$B32,$C32),'6WP'!$A$7:$T$135,20,FALSE),0)</f>
        <v>0</v>
      </c>
      <c r="P32" s="158">
        <f>_xlfn.IFNA(VLOOKUP(CONCATENATE($P$4,$B32,$C32),'7SER'!$A$7:$T$135,20,FALSE),0)</f>
        <v>0</v>
      </c>
      <c r="Q32" s="158">
        <f>_xlfn.IFNA(VLOOKUP(CONCATENATE($Q$4,$B32,$C32),'8MR'!$A$7:$T$135,20,FALSE),0)</f>
        <v>0</v>
      </c>
      <c r="R32" s="158">
        <f>_xlfn.IFNA(VLOOKUP(CONCATENATE($R$4,$B32,$C32),'9ESP2'!$A$7:$T$135,20,FALSE),0)</f>
        <v>0</v>
      </c>
      <c r="S32" s="158">
        <f>_xlfn.IFNA(VLOOKUP(CONCATENATE($S$4,$B32,$C32),'10Bus2'!$A$7:$T$135,20,FALSE),0)</f>
        <v>0</v>
      </c>
      <c r="T32" s="158">
        <f>_xlfn.IFNA(VLOOKUP(CONCATENATE($T$4,$B32,$C32),'11OG'!$A$7:$T$135,20,FALSE),0)</f>
        <v>0</v>
      </c>
      <c r="U32" s="158">
        <f>_xlfn.IFNA(VLOOKUP(CONCATENATE($U$4,$B32,$C32),'12VIRT'!$A$7:$T$135,20,FALSE),0)</f>
        <v>0</v>
      </c>
      <c r="V32" s="158">
        <f>_xlfn.IFNA(VLOOKUP(CONCATENATE($V$4,$B32,$C32),'13BUN'!$A$7:$T$133,20,FALSE),0)</f>
        <v>0</v>
      </c>
      <c r="W32" s="158">
        <f>_xlfn.IFNA(VLOOKUP(CONCATENATE($W$4,$B32,$C32),'14SER'!$A$7:$T$135,20,FALSE),0)</f>
        <v>0</v>
      </c>
      <c r="X32" s="158">
        <f>_xlfn.IFNA(VLOOKUP(CONCATENATE($X$4,$B32,$C32),'15OG2'!$A$7:$T$132,20,FALSE),0)</f>
        <v>0</v>
      </c>
      <c r="Y32" s="158">
        <f>_xlfn.IFNA(VLOOKUP(CONCATENATE($Y$4,$B32,$C32),'16BAL2'!$A$7:$T$135,20,FALSE),0)</f>
        <v>0</v>
      </c>
      <c r="Z32" s="158">
        <f>_xlfn.IFNA(VLOOKUP(CONCATENATE($Z$4,$B32,$C32),'17DAR'!$A$7:$T$135,20,FALSE),0)</f>
        <v>0</v>
      </c>
      <c r="AA32" s="158">
        <f>_xlfn.IFNA(VLOOKUP(CONCATENATE($AA$4,$B32,$C32),'18WAL'!$A$7:$T$135,20,FALSE),0)</f>
        <v>0</v>
      </c>
      <c r="AB32" s="158">
        <f>_xlfn.IFNA(VLOOKUP(CONCATENATE($AB$4,$B32,$C32),'19LOG'!$A$7:$T$135,20,FALSE),0)</f>
        <v>0</v>
      </c>
      <c r="AC32" s="158">
        <f>_xlfn.IFNA(VLOOKUP(CONCATENATE($AC$4,$B32,$C32),'20BUN'!$A$7:$T$133,20,FALSE),0)</f>
        <v>0</v>
      </c>
      <c r="AD32" s="158">
        <f>_xlfn.IFNA(VLOOKUP(CONCATENATE($AD$4,$B32,$C32),'21SC'!$A$7:$T$230,20,FALSE),0)</f>
        <v>0</v>
      </c>
      <c r="AE32" s="158">
        <f>_xlfn.IFNA(VLOOKUP(CONCATENATE($AE$4,$B32,$C32),'21SC'!$A$7:$T$230,20,FALSE),0)</f>
        <v>0</v>
      </c>
      <c r="AF32" s="158">
        <f>_xlfn.IFNA(VLOOKUP(CONCATENATE($AF$4,$B32,$C32),'22WAL3'!$A$7:$T$135,20,FALSE),0)</f>
        <v>0</v>
      </c>
      <c r="AG32" s="158">
        <f>_xlfn.IFNA(VLOOKUP(CONCATENATE($AG$4,$B32,$C32),'23OG3'!$A$7:$T$126,20,FALSE),0)</f>
        <v>0</v>
      </c>
      <c r="AH32" s="158">
        <f>_xlfn.IFNA(VLOOKUP(CONCATENATE($AH$4,$B32,$C32),'24WAL4'!$A$7:$T$135,20,FALSE),0)</f>
        <v>0</v>
      </c>
      <c r="AI32" s="158">
        <f>_xlfn.IFNA(VLOOKUP(CONCATENATE($AI$4,$B32,$C32),'25MR'!$A$7:$T$135,20,FALSE),0)</f>
        <v>0</v>
      </c>
      <c r="AJ32" s="47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</row>
    <row r="33" spans="1:82" s="66" customFormat="1" x14ac:dyDescent="0.2">
      <c r="A33" s="365"/>
      <c r="B33" s="118" t="s">
        <v>844</v>
      </c>
      <c r="C33" s="49" t="s">
        <v>838</v>
      </c>
      <c r="D33" s="49" t="s">
        <v>220</v>
      </c>
      <c r="E33" s="50">
        <v>43833</v>
      </c>
      <c r="F33" s="51">
        <v>12</v>
      </c>
      <c r="G33" s="123">
        <f t="shared" si="2"/>
        <v>0</v>
      </c>
      <c r="H33" s="53">
        <f t="shared" si="3"/>
        <v>0</v>
      </c>
      <c r="I33" s="119"/>
      <c r="J33" s="159">
        <f>_xlfn.IFNA(VLOOKUP(CONCATENATE($J$4,$B33,$C33),'1Bus'!$A$7:$T$133,20,FALSE),0)</f>
        <v>0</v>
      </c>
      <c r="K33" s="158">
        <f>_xlfn.IFNA(VLOOKUP(CONCATENATE($K$4,$B33,$C33),'2ESP'!$A$7:$T$133,20,FALSE),0)</f>
        <v>0</v>
      </c>
      <c r="L33" s="158">
        <f>_xlfn.IFNA(VLOOKUP(CONCATENATE($L$4,$B33,$C33),'3RP'!$A$7:$T$135,20,FALSE),0)</f>
        <v>0</v>
      </c>
      <c r="M33" s="158">
        <f>_xlfn.IFNA(VLOOKUP(CONCATENATE($M$4,$B33,$C33),'4Mur'!$A$7:$T$135,20,FALSE),0)</f>
        <v>0</v>
      </c>
      <c r="N33" s="158">
        <f>_xlfn.IFNA(VLOOKUP(CONCATENATE($N$4,$B33,$C33),'5BAL'!$A$7:$T$135,20,FALSE),0)</f>
        <v>0</v>
      </c>
      <c r="O33" s="158">
        <f>_xlfn.IFNA(VLOOKUP(CONCATENATE($O$4,$B33,$C33),'6WP'!$A$7:$T$135,20,FALSE),0)</f>
        <v>0</v>
      </c>
      <c r="P33" s="158">
        <f>_xlfn.IFNA(VLOOKUP(CONCATENATE($P$4,$B33,$C33),'7SER'!$A$7:$T$135,20,FALSE),0)</f>
        <v>0</v>
      </c>
      <c r="Q33" s="158">
        <f>_xlfn.IFNA(VLOOKUP(CONCATENATE($Q$4,$B33,$C33),'8MR'!$A$7:$T$135,20,FALSE),0)</f>
        <v>0</v>
      </c>
      <c r="R33" s="158">
        <f>_xlfn.IFNA(VLOOKUP(CONCATENATE($R$4,$B33,$C33),'9ESP2'!$A$7:$T$135,20,FALSE),0)</f>
        <v>0</v>
      </c>
      <c r="S33" s="158">
        <f>_xlfn.IFNA(VLOOKUP(CONCATENATE($S$4,$B33,$C33),'10Bus2'!$A$7:$T$135,20,FALSE),0)</f>
        <v>0</v>
      </c>
      <c r="T33" s="158">
        <f>_xlfn.IFNA(VLOOKUP(CONCATENATE($T$4,$B33,$C33),'11OG'!$A$7:$T$135,20,FALSE),0)</f>
        <v>0</v>
      </c>
      <c r="U33" s="158">
        <f>_xlfn.IFNA(VLOOKUP(CONCATENATE($U$4,$B33,$C33),'12VIRT'!$A$7:$T$135,20,FALSE),0)</f>
        <v>0</v>
      </c>
      <c r="V33" s="158">
        <f>_xlfn.IFNA(VLOOKUP(CONCATENATE($V$4,$B33,$C33),'13BUN'!$A$7:$T$133,20,FALSE),0)</f>
        <v>0</v>
      </c>
      <c r="W33" s="158">
        <f>_xlfn.IFNA(VLOOKUP(CONCATENATE($W$4,$B33,$C33),'14SER'!$A$7:$T$135,20,FALSE),0)</f>
        <v>0</v>
      </c>
      <c r="X33" s="158">
        <f>_xlfn.IFNA(VLOOKUP(CONCATENATE($X$4,$B33,$C33),'15OG2'!$A$7:$T$132,20,FALSE),0)</f>
        <v>0</v>
      </c>
      <c r="Y33" s="158">
        <f>_xlfn.IFNA(VLOOKUP(CONCATENATE($Y$4,$B33,$C33),'16BAL2'!$A$7:$T$135,20,FALSE),0)</f>
        <v>0</v>
      </c>
      <c r="Z33" s="158">
        <f>_xlfn.IFNA(VLOOKUP(CONCATENATE($Z$4,$B33,$C33),'17DAR'!$A$7:$T$135,20,FALSE),0)</f>
        <v>0</v>
      </c>
      <c r="AA33" s="158">
        <f>_xlfn.IFNA(VLOOKUP(CONCATENATE($AA$4,$B33,$C33),'18WAL'!$A$7:$T$135,20,FALSE),0)</f>
        <v>0</v>
      </c>
      <c r="AB33" s="158">
        <f>_xlfn.IFNA(VLOOKUP(CONCATENATE($AB$4,$B33,$C33),'19LOG'!$A$7:$T$135,20,FALSE),0)</f>
        <v>0</v>
      </c>
      <c r="AC33" s="158">
        <f>_xlfn.IFNA(VLOOKUP(CONCATENATE($AC$4,$B33,$C33),'20BUN'!$A$7:$T$133,20,FALSE),0)</f>
        <v>0</v>
      </c>
      <c r="AD33" s="158">
        <f>_xlfn.IFNA(VLOOKUP(CONCATENATE($AD$4,$B33,$C33),'21SC'!$A$7:$T$230,20,FALSE),0)</f>
        <v>0</v>
      </c>
      <c r="AE33" s="158">
        <f>_xlfn.IFNA(VLOOKUP(CONCATENATE($AE$4,$B33,$C33),'21SC'!$A$7:$T$230,20,FALSE),0)</f>
        <v>0</v>
      </c>
      <c r="AF33" s="158">
        <f>_xlfn.IFNA(VLOOKUP(CONCATENATE($AF$4,$B33,$C33),'22WAL3'!$A$7:$T$135,20,FALSE),0)</f>
        <v>0</v>
      </c>
      <c r="AG33" s="158">
        <f>_xlfn.IFNA(VLOOKUP(CONCATENATE($AG$4,$B33,$C33),'23OG3'!$A$7:$T$126,20,FALSE),0)</f>
        <v>0</v>
      </c>
      <c r="AH33" s="158">
        <f>_xlfn.IFNA(VLOOKUP(CONCATENATE($AH$4,$B33,$C33),'24WAL4'!$A$7:$T$135,20,FALSE),0)</f>
        <v>0</v>
      </c>
      <c r="AI33" s="158">
        <f>_xlfn.IFNA(VLOOKUP(CONCATENATE($AI$4,$B33,$C33),'25MR'!$A$7:$T$135,20,FALSE),0)</f>
        <v>0</v>
      </c>
      <c r="AJ33" s="47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</row>
    <row r="34" spans="1:82" s="66" customFormat="1" x14ac:dyDescent="0.2">
      <c r="A34" s="365"/>
      <c r="B34" s="118" t="s">
        <v>75</v>
      </c>
      <c r="C34" s="49" t="s">
        <v>924</v>
      </c>
      <c r="D34" s="49" t="s">
        <v>44</v>
      </c>
      <c r="E34" s="50">
        <v>43823</v>
      </c>
      <c r="F34" s="51">
        <v>11</v>
      </c>
      <c r="G34" s="123">
        <f t="shared" si="2"/>
        <v>0</v>
      </c>
      <c r="H34" s="53">
        <f t="shared" si="3"/>
        <v>0</v>
      </c>
      <c r="I34" s="119"/>
      <c r="J34" s="159">
        <f>_xlfn.IFNA(VLOOKUP(CONCATENATE($J$4,$B34,$C34),'1Bus'!$A$7:$T$133,20,FALSE),0)</f>
        <v>0</v>
      </c>
      <c r="K34" s="158">
        <f>_xlfn.IFNA(VLOOKUP(CONCATENATE($K$4,$B34,$C34),'2ESP'!$A$7:$T$133,20,FALSE),0)</f>
        <v>0</v>
      </c>
      <c r="L34" s="158">
        <f>_xlfn.IFNA(VLOOKUP(CONCATENATE($L$4,$B34,$C34),'3RP'!$A$7:$T$135,20,FALSE),0)</f>
        <v>0</v>
      </c>
      <c r="M34" s="158">
        <f>_xlfn.IFNA(VLOOKUP(CONCATENATE($M$4,$B34,$C34),'4Mur'!$A$7:$T$135,20,FALSE),0)</f>
        <v>0</v>
      </c>
      <c r="N34" s="158">
        <f>_xlfn.IFNA(VLOOKUP(CONCATENATE($N$4,$B34,$C34),'5BAL'!$A$7:$T$135,20,FALSE),0)</f>
        <v>0</v>
      </c>
      <c r="O34" s="158">
        <f>_xlfn.IFNA(VLOOKUP(CONCATENATE($O$4,$B34,$C34),'6WP'!$A$7:$T$135,20,FALSE),0)</f>
        <v>0</v>
      </c>
      <c r="P34" s="158">
        <f>_xlfn.IFNA(VLOOKUP(CONCATENATE($P$4,$B34,$C34),'7SER'!$A$7:$T$135,20,FALSE),0)</f>
        <v>0</v>
      </c>
      <c r="Q34" s="158">
        <f>_xlfn.IFNA(VLOOKUP(CONCATENATE($Q$4,$B34,$C34),'8MR'!$A$7:$T$135,20,FALSE),0)</f>
        <v>0</v>
      </c>
      <c r="R34" s="158">
        <f>_xlfn.IFNA(VLOOKUP(CONCATENATE($R$4,$B34,$C34),'9ESP2'!$A$7:$T$135,20,FALSE),0)</f>
        <v>0</v>
      </c>
      <c r="S34" s="158">
        <f>_xlfn.IFNA(VLOOKUP(CONCATENATE($S$4,$B34,$C34),'10Bus2'!$A$7:$T$135,20,FALSE),0)</f>
        <v>0</v>
      </c>
      <c r="T34" s="158">
        <f>_xlfn.IFNA(VLOOKUP(CONCATENATE($T$4,$B34,$C34),'11OG'!$A$7:$T$135,20,FALSE),0)</f>
        <v>0</v>
      </c>
      <c r="U34" s="158">
        <f>_xlfn.IFNA(VLOOKUP(CONCATENATE($U$4,$B34,$C34),'12VIRT'!$A$7:$T$135,20,FALSE),0)</f>
        <v>0</v>
      </c>
      <c r="V34" s="158">
        <f>_xlfn.IFNA(VLOOKUP(CONCATENATE($V$4,$B34,$C34),'13BUN'!$A$7:$T$133,20,FALSE),0)</f>
        <v>0</v>
      </c>
      <c r="W34" s="158">
        <f>_xlfn.IFNA(VLOOKUP(CONCATENATE($W$4,$B34,$C34),'14SER'!$A$7:$T$135,20,FALSE),0)</f>
        <v>0</v>
      </c>
      <c r="X34" s="158">
        <f>_xlfn.IFNA(VLOOKUP(CONCATENATE($X$4,$B34,$C34),'15OG2'!$A$7:$T$132,20,FALSE),0)</f>
        <v>0</v>
      </c>
      <c r="Y34" s="158">
        <f>_xlfn.IFNA(VLOOKUP(CONCATENATE($Y$4,$B34,$C34),'16BAL2'!$A$7:$T$135,20,FALSE),0)</f>
        <v>0</v>
      </c>
      <c r="Z34" s="158">
        <f>_xlfn.IFNA(VLOOKUP(CONCATENATE($Z$4,$B34,$C34),'17DAR'!$A$7:$T$135,20,FALSE),0)</f>
        <v>0</v>
      </c>
      <c r="AA34" s="158">
        <f>_xlfn.IFNA(VLOOKUP(CONCATENATE($AA$4,$B34,$C34),'18WAL'!$A$7:$T$135,20,FALSE),0)</f>
        <v>0</v>
      </c>
      <c r="AB34" s="158">
        <f>_xlfn.IFNA(VLOOKUP(CONCATENATE($AB$4,$B34,$C34),'19LOG'!$A$7:$T$135,20,FALSE),0)</f>
        <v>0</v>
      </c>
      <c r="AC34" s="158">
        <f>_xlfn.IFNA(VLOOKUP(CONCATENATE($AC$4,$B34,$C34),'20BUN'!$A$7:$T$133,20,FALSE),0)</f>
        <v>0</v>
      </c>
      <c r="AD34" s="158">
        <f>_xlfn.IFNA(VLOOKUP(CONCATENATE($AD$4,$B34,$C34),'21SC'!$A$7:$T$230,20,FALSE),0)</f>
        <v>0</v>
      </c>
      <c r="AE34" s="158">
        <f>_xlfn.IFNA(VLOOKUP(CONCATENATE($AE$4,$B34,$C34),'21SC'!$A$7:$T$230,20,FALSE),0)</f>
        <v>0</v>
      </c>
      <c r="AF34" s="158">
        <f>_xlfn.IFNA(VLOOKUP(CONCATENATE($AF$4,$B34,$C34),'22WAL3'!$A$7:$T$135,20,FALSE),0)</f>
        <v>0</v>
      </c>
      <c r="AG34" s="158">
        <f>_xlfn.IFNA(VLOOKUP(CONCATENATE($AG$4,$B34,$C34),'23OG3'!$A$7:$T$126,20,FALSE),0)</f>
        <v>0</v>
      </c>
      <c r="AH34" s="158">
        <f>_xlfn.IFNA(VLOOKUP(CONCATENATE($AH$4,$B34,$C34),'24WAL4'!$A$7:$T$135,20,FALSE),0)</f>
        <v>0</v>
      </c>
      <c r="AI34" s="158">
        <f>_xlfn.IFNA(VLOOKUP(CONCATENATE($AI$4,$B34,$C34),'25MR'!$A$7:$T$135,20,FALSE),0)</f>
        <v>0</v>
      </c>
      <c r="AJ34" s="47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</row>
    <row r="35" spans="1:82" s="66" customFormat="1" x14ac:dyDescent="0.2">
      <c r="A35" s="365"/>
      <c r="B35" s="118" t="s">
        <v>155</v>
      </c>
      <c r="C35" s="49" t="s">
        <v>175</v>
      </c>
      <c r="D35" s="49" t="s">
        <v>307</v>
      </c>
      <c r="E35" s="50">
        <v>43903</v>
      </c>
      <c r="F35" s="51">
        <v>11</v>
      </c>
      <c r="G35" s="123">
        <f t="shared" si="2"/>
        <v>0</v>
      </c>
      <c r="H35" s="53">
        <f t="shared" si="3"/>
        <v>0</v>
      </c>
      <c r="I35" s="119"/>
      <c r="J35" s="159">
        <f>_xlfn.IFNA(VLOOKUP(CONCATENATE($J$4,$B35,$C35),'1Bus'!$A$7:$T$133,20,FALSE),0)</f>
        <v>0</v>
      </c>
      <c r="K35" s="158">
        <f>_xlfn.IFNA(VLOOKUP(CONCATENATE($K$4,$B35,$C35),'2ESP'!$A$7:$T$133,20,FALSE),0)</f>
        <v>0</v>
      </c>
      <c r="L35" s="158">
        <f>_xlfn.IFNA(VLOOKUP(CONCATENATE($L$4,$B35,$C35),'3RP'!$A$7:$T$135,20,FALSE),0)</f>
        <v>0</v>
      </c>
      <c r="M35" s="158">
        <f>_xlfn.IFNA(VLOOKUP(CONCATENATE($M$4,$B35,$C35),'4Mur'!$A$7:$T$135,20,FALSE),0)</f>
        <v>0</v>
      </c>
      <c r="N35" s="158">
        <f>_xlfn.IFNA(VLOOKUP(CONCATENATE($N$4,$B35,$C35),'5BAL'!$A$7:$T$135,20,FALSE),0)</f>
        <v>0</v>
      </c>
      <c r="O35" s="158">
        <f>_xlfn.IFNA(VLOOKUP(CONCATENATE($O$4,$B35,$C35),'6WP'!$A$7:$T$135,20,FALSE),0)</f>
        <v>0</v>
      </c>
      <c r="P35" s="158">
        <f>_xlfn.IFNA(VLOOKUP(CONCATENATE($P$4,$B35,$C35),'7SER'!$A$7:$T$135,20,FALSE),0)</f>
        <v>0</v>
      </c>
      <c r="Q35" s="158">
        <f>_xlfn.IFNA(VLOOKUP(CONCATENATE($Q$4,$B35,$C35),'8MR'!$A$7:$T$135,20,FALSE),0)</f>
        <v>0</v>
      </c>
      <c r="R35" s="158">
        <f>_xlfn.IFNA(VLOOKUP(CONCATENATE($R$4,$B35,$C35),'9ESP2'!$A$7:$T$135,20,FALSE),0)</f>
        <v>0</v>
      </c>
      <c r="S35" s="158">
        <f>_xlfn.IFNA(VLOOKUP(CONCATENATE($S$4,$B35,$C35),'10Bus2'!$A$7:$T$135,20,FALSE),0)</f>
        <v>0</v>
      </c>
      <c r="T35" s="158">
        <f>_xlfn.IFNA(VLOOKUP(CONCATENATE($T$4,$B35,$C35),'11OG'!$A$7:$T$135,20,FALSE),0)</f>
        <v>0</v>
      </c>
      <c r="U35" s="158">
        <f>_xlfn.IFNA(VLOOKUP(CONCATENATE($U$4,$B35,$C35),'12VIRT'!$A$7:$T$135,20,FALSE),0)</f>
        <v>0</v>
      </c>
      <c r="V35" s="158">
        <f>_xlfn.IFNA(VLOOKUP(CONCATENATE($V$4,$B35,$C35),'13BUN'!$A$7:$T$133,20,FALSE),0)</f>
        <v>0</v>
      </c>
      <c r="W35" s="158">
        <f>_xlfn.IFNA(VLOOKUP(CONCATENATE($W$4,$B35,$C35),'14SER'!$A$7:$T$135,20,FALSE),0)</f>
        <v>0</v>
      </c>
      <c r="X35" s="158">
        <f>_xlfn.IFNA(VLOOKUP(CONCATENATE($X$4,$B35,$C35),'15OG2'!$A$7:$T$132,20,FALSE),0)</f>
        <v>0</v>
      </c>
      <c r="Y35" s="158">
        <f>_xlfn.IFNA(VLOOKUP(CONCATENATE($Y$4,$B35,$C35),'16BAL2'!$A$7:$T$135,20,FALSE),0)</f>
        <v>0</v>
      </c>
      <c r="Z35" s="158">
        <f>_xlfn.IFNA(VLOOKUP(CONCATENATE($Z$4,$B35,$C35),'17DAR'!$A$7:$T$135,20,FALSE),0)</f>
        <v>0</v>
      </c>
      <c r="AA35" s="158">
        <f>_xlfn.IFNA(VLOOKUP(CONCATENATE($AA$4,$B35,$C35),'18WAL'!$A$7:$T$135,20,FALSE),0)</f>
        <v>0</v>
      </c>
      <c r="AB35" s="158">
        <f>_xlfn.IFNA(VLOOKUP(CONCATENATE($AB$4,$B35,$C35),'19LOG'!$A$7:$T$135,20,FALSE),0)</f>
        <v>0</v>
      </c>
      <c r="AC35" s="158">
        <f>_xlfn.IFNA(VLOOKUP(CONCATENATE($AC$4,$B35,$C35),'20BUN'!$A$7:$T$133,20,FALSE),0)</f>
        <v>0</v>
      </c>
      <c r="AD35" s="158">
        <f>_xlfn.IFNA(VLOOKUP(CONCATENATE($AD$4,$B35,$C35),'21SC'!$A$7:$T$230,20,FALSE),0)</f>
        <v>0</v>
      </c>
      <c r="AE35" s="158">
        <f>_xlfn.IFNA(VLOOKUP(CONCATENATE($AE$4,$B35,$C35),'21SC'!$A$7:$T$230,20,FALSE),0)</f>
        <v>0</v>
      </c>
      <c r="AF35" s="158">
        <f>_xlfn.IFNA(VLOOKUP(CONCATENATE($AF$4,$B35,$C35),'22WAL3'!$A$7:$T$135,20,FALSE),0)</f>
        <v>0</v>
      </c>
      <c r="AG35" s="158">
        <f>_xlfn.IFNA(VLOOKUP(CONCATENATE($AG$4,$B35,$C35),'23OG3'!$A$7:$T$126,20,FALSE),0)</f>
        <v>0</v>
      </c>
      <c r="AH35" s="158">
        <f>_xlfn.IFNA(VLOOKUP(CONCATENATE($AH$4,$B35,$C35),'24WAL4'!$A$7:$T$135,20,FALSE),0)</f>
        <v>0</v>
      </c>
      <c r="AI35" s="158">
        <f>_xlfn.IFNA(VLOOKUP(CONCATENATE($AI$4,$B35,$C35),'25MR'!$A$7:$T$135,20,FALSE),0)</f>
        <v>0</v>
      </c>
      <c r="AJ35" s="47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</row>
    <row r="36" spans="1:82" s="66" customFormat="1" x14ac:dyDescent="0.2">
      <c r="A36" s="365"/>
      <c r="B36" s="118" t="s">
        <v>916</v>
      </c>
      <c r="C36" s="49" t="s">
        <v>176</v>
      </c>
      <c r="D36" s="49" t="s">
        <v>44</v>
      </c>
      <c r="E36" s="50">
        <v>44077</v>
      </c>
      <c r="F36" s="51">
        <v>13</v>
      </c>
      <c r="G36" s="123">
        <f t="shared" si="2"/>
        <v>0</v>
      </c>
      <c r="H36" s="53">
        <f t="shared" si="3"/>
        <v>0</v>
      </c>
      <c r="I36" s="119"/>
      <c r="J36" s="159">
        <f>_xlfn.IFNA(VLOOKUP(CONCATENATE($J$4,$B36,$C36),'1Bus'!$A$7:$T$133,20,FALSE),0)</f>
        <v>0</v>
      </c>
      <c r="K36" s="158">
        <f>_xlfn.IFNA(VLOOKUP(CONCATENATE($K$4,$B36,$C36),'2ESP'!$A$7:$T$133,20,FALSE),0)</f>
        <v>0</v>
      </c>
      <c r="L36" s="158">
        <f>_xlfn.IFNA(VLOOKUP(CONCATENATE($L$4,$B36,$C36),'3RP'!$A$7:$T$135,20,FALSE),0)</f>
        <v>0</v>
      </c>
      <c r="M36" s="158">
        <f>_xlfn.IFNA(VLOOKUP(CONCATENATE($M$4,$B36,$C36),'4Mur'!$A$7:$T$135,20,FALSE),0)</f>
        <v>0</v>
      </c>
      <c r="N36" s="158">
        <f>_xlfn.IFNA(VLOOKUP(CONCATENATE($N$4,$B36,$C36),'5BAL'!$A$7:$T$135,20,FALSE),0)</f>
        <v>0</v>
      </c>
      <c r="O36" s="158">
        <f>_xlfn.IFNA(VLOOKUP(CONCATENATE($O$4,$B36,$C36),'6WP'!$A$7:$T$135,20,FALSE),0)</f>
        <v>0</v>
      </c>
      <c r="P36" s="158">
        <f>_xlfn.IFNA(VLOOKUP(CONCATENATE($P$4,$B36,$C36),'7SER'!$A$7:$T$135,20,FALSE),0)</f>
        <v>0</v>
      </c>
      <c r="Q36" s="158">
        <f>_xlfn.IFNA(VLOOKUP(CONCATENATE($Q$4,$B36,$C36),'8MR'!$A$7:$T$135,20,FALSE),0)</f>
        <v>0</v>
      </c>
      <c r="R36" s="158">
        <f>_xlfn.IFNA(VLOOKUP(CONCATENATE($R$4,$B36,$C36),'9ESP2'!$A$7:$T$135,20,FALSE),0)</f>
        <v>0</v>
      </c>
      <c r="S36" s="158">
        <f>_xlfn.IFNA(VLOOKUP(CONCATENATE($S$4,$B36,$C36),'10Bus2'!$A$7:$T$135,20,FALSE),0)</f>
        <v>0</v>
      </c>
      <c r="T36" s="158">
        <f>_xlfn.IFNA(VLOOKUP(CONCATENATE($T$4,$B36,$C36),'11OG'!$A$7:$T$135,20,FALSE),0)</f>
        <v>0</v>
      </c>
      <c r="U36" s="158">
        <f>_xlfn.IFNA(VLOOKUP(CONCATENATE($U$4,$B36,$C36),'12VIRT'!$A$7:$T$135,20,FALSE),0)</f>
        <v>0</v>
      </c>
      <c r="V36" s="158">
        <f>_xlfn.IFNA(VLOOKUP(CONCATENATE($V$4,$B36,$C36),'13BUN'!$A$7:$T$133,20,FALSE),0)</f>
        <v>0</v>
      </c>
      <c r="W36" s="158">
        <f>_xlfn.IFNA(VLOOKUP(CONCATENATE($W$4,$B36,$C36),'14SER'!$A$7:$T$135,20,FALSE),0)</f>
        <v>0</v>
      </c>
      <c r="X36" s="158">
        <f>_xlfn.IFNA(VLOOKUP(CONCATENATE($X$4,$B36,$C36),'15OG2'!$A$7:$T$132,20,FALSE),0)</f>
        <v>0</v>
      </c>
      <c r="Y36" s="158">
        <f>_xlfn.IFNA(VLOOKUP(CONCATENATE($Y$4,$B36,$C36),'16BAL2'!$A$7:$T$135,20,FALSE),0)</f>
        <v>0</v>
      </c>
      <c r="Z36" s="158">
        <f>_xlfn.IFNA(VLOOKUP(CONCATENATE($Z$4,$B36,$C36),'17DAR'!$A$7:$T$135,20,FALSE),0)</f>
        <v>0</v>
      </c>
      <c r="AA36" s="158">
        <f>_xlfn.IFNA(VLOOKUP(CONCATENATE($AA$4,$B36,$C36),'18WAL'!$A$7:$T$135,20,FALSE),0)</f>
        <v>0</v>
      </c>
      <c r="AB36" s="158">
        <f>_xlfn.IFNA(VLOOKUP(CONCATENATE($AB$4,$B36,$C36),'19LOG'!$A$7:$T$135,20,FALSE),0)</f>
        <v>0</v>
      </c>
      <c r="AC36" s="158">
        <f>_xlfn.IFNA(VLOOKUP(CONCATENATE($AC$4,$B36,$C36),'20BUN'!$A$7:$T$133,20,FALSE),0)</f>
        <v>0</v>
      </c>
      <c r="AD36" s="158">
        <f>_xlfn.IFNA(VLOOKUP(CONCATENATE($AD$4,$B36,$C36),'21SC'!$A$7:$T$230,20,FALSE),0)</f>
        <v>0</v>
      </c>
      <c r="AE36" s="158">
        <f>_xlfn.IFNA(VLOOKUP(CONCATENATE($AE$4,$B36,$C36),'21SC'!$A$7:$T$230,20,FALSE),0)</f>
        <v>0</v>
      </c>
      <c r="AF36" s="158">
        <f>_xlfn.IFNA(VLOOKUP(CONCATENATE($AF$4,$B36,$C36),'22WAL3'!$A$7:$T$135,20,FALSE),0)</f>
        <v>0</v>
      </c>
      <c r="AG36" s="158">
        <f>_xlfn.IFNA(VLOOKUP(CONCATENATE($AG$4,$B36,$C36),'23OG3'!$A$7:$T$126,20,FALSE),0)</f>
        <v>0</v>
      </c>
      <c r="AH36" s="158">
        <f>_xlfn.IFNA(VLOOKUP(CONCATENATE($AH$4,$B36,$C36),'24WAL4'!$A$7:$T$135,20,FALSE),0)</f>
        <v>0</v>
      </c>
      <c r="AI36" s="158">
        <f>_xlfn.IFNA(VLOOKUP(CONCATENATE($AI$4,$B36,$C36),'25MR'!$A$7:$T$135,20,FALSE),0)</f>
        <v>0</v>
      </c>
      <c r="AJ36" s="47"/>
    </row>
    <row r="37" spans="1:82" s="66" customFormat="1" x14ac:dyDescent="0.2">
      <c r="A37" s="365"/>
      <c r="B37" s="118" t="s">
        <v>918</v>
      </c>
      <c r="C37" s="49" t="s">
        <v>177</v>
      </c>
      <c r="D37" s="49" t="s">
        <v>220</v>
      </c>
      <c r="E37" s="50">
        <v>43833</v>
      </c>
      <c r="F37" s="51">
        <v>11</v>
      </c>
      <c r="G37" s="123">
        <f t="shared" si="2"/>
        <v>0</v>
      </c>
      <c r="H37" s="53">
        <f t="shared" si="3"/>
        <v>0</v>
      </c>
      <c r="I37" s="119"/>
      <c r="J37" s="159">
        <f>_xlfn.IFNA(VLOOKUP(CONCATENATE($J$4,$B37,$C37),'1Bus'!$A$7:$T$133,20,FALSE),0)</f>
        <v>0</v>
      </c>
      <c r="K37" s="158">
        <f>_xlfn.IFNA(VLOOKUP(CONCATENATE($K$4,$B37,$C37),'2ESP'!$A$7:$T$133,20,FALSE),0)</f>
        <v>0</v>
      </c>
      <c r="L37" s="158">
        <f>_xlfn.IFNA(VLOOKUP(CONCATENATE($L$4,$B37,$C37),'3RP'!$A$7:$T$135,20,FALSE),0)</f>
        <v>0</v>
      </c>
      <c r="M37" s="158">
        <f>_xlfn.IFNA(VLOOKUP(CONCATENATE($M$4,$B37,$C37),'4Mur'!$A$7:$T$135,20,FALSE),0)</f>
        <v>0</v>
      </c>
      <c r="N37" s="158">
        <f>_xlfn.IFNA(VLOOKUP(CONCATENATE($N$4,$B37,$C37),'5BAL'!$A$7:$T$135,20,FALSE),0)</f>
        <v>0</v>
      </c>
      <c r="O37" s="158">
        <f>_xlfn.IFNA(VLOOKUP(CONCATENATE($O$4,$B37,$C37),'6WP'!$A$7:$T$135,20,FALSE),0)</f>
        <v>0</v>
      </c>
      <c r="P37" s="158">
        <f>_xlfn.IFNA(VLOOKUP(CONCATENATE($P$4,$B37,$C37),'7SER'!$A$7:$T$135,20,FALSE),0)</f>
        <v>0</v>
      </c>
      <c r="Q37" s="158">
        <f>_xlfn.IFNA(VLOOKUP(CONCATENATE($Q$4,$B37,$C37),'8MR'!$A$7:$T$135,20,FALSE),0)</f>
        <v>0</v>
      </c>
      <c r="R37" s="158">
        <f>_xlfn.IFNA(VLOOKUP(CONCATENATE($R$4,$B37,$C37),'9ESP2'!$A$7:$T$135,20,FALSE),0)</f>
        <v>0</v>
      </c>
      <c r="S37" s="158">
        <f>_xlfn.IFNA(VLOOKUP(CONCATENATE($S$4,$B37,$C37),'10Bus2'!$A$7:$T$135,20,FALSE),0)</f>
        <v>0</v>
      </c>
      <c r="T37" s="158">
        <f>_xlfn.IFNA(VLOOKUP(CONCATENATE($T$4,$B37,$C37),'11OG'!$A$7:$T$135,20,FALSE),0)</f>
        <v>0</v>
      </c>
      <c r="U37" s="158">
        <f>_xlfn.IFNA(VLOOKUP(CONCATENATE($U$4,$B37,$C37),'12VIRT'!$A$7:$T$135,20,FALSE),0)</f>
        <v>0</v>
      </c>
      <c r="V37" s="158">
        <f>_xlfn.IFNA(VLOOKUP(CONCATENATE($V$4,$B37,$C37),'13BUN'!$A$7:$T$133,20,FALSE),0)</f>
        <v>0</v>
      </c>
      <c r="W37" s="158">
        <f>_xlfn.IFNA(VLOOKUP(CONCATENATE($W$4,$B37,$C37),'14SER'!$A$7:$T$135,20,FALSE),0)</f>
        <v>0</v>
      </c>
      <c r="X37" s="158">
        <f>_xlfn.IFNA(VLOOKUP(CONCATENATE($X$4,$B37,$C37),'15OG2'!$A$7:$T$132,20,FALSE),0)</f>
        <v>0</v>
      </c>
      <c r="Y37" s="158">
        <f>_xlfn.IFNA(VLOOKUP(CONCATENATE($Y$4,$B37,$C37),'16BAL2'!$A$7:$T$135,20,FALSE),0)</f>
        <v>0</v>
      </c>
      <c r="Z37" s="158">
        <f>_xlfn.IFNA(VLOOKUP(CONCATENATE($Z$4,$B37,$C37),'17DAR'!$A$7:$T$135,20,FALSE),0)</f>
        <v>0</v>
      </c>
      <c r="AA37" s="158">
        <f>_xlfn.IFNA(VLOOKUP(CONCATENATE($AA$4,$B37,$C37),'18WAL'!$A$7:$T$135,20,FALSE),0)</f>
        <v>0</v>
      </c>
      <c r="AB37" s="158">
        <f>_xlfn.IFNA(VLOOKUP(CONCATENATE($AB$4,$B37,$C37),'19LOG'!$A$7:$T$135,20,FALSE),0)</f>
        <v>0</v>
      </c>
      <c r="AC37" s="158">
        <f>_xlfn.IFNA(VLOOKUP(CONCATENATE($AC$4,$B37,$C37),'20BUN'!$A$7:$T$133,20,FALSE),0)</f>
        <v>0</v>
      </c>
      <c r="AD37" s="158">
        <f>_xlfn.IFNA(VLOOKUP(CONCATENATE($AD$4,$B37,$C37),'21SC'!$A$7:$T$230,20,FALSE),0)</f>
        <v>0</v>
      </c>
      <c r="AE37" s="158">
        <f>_xlfn.IFNA(VLOOKUP(CONCATENATE($AE$4,$B37,$C37),'21SC'!$A$7:$T$230,20,FALSE),0)</f>
        <v>0</v>
      </c>
      <c r="AF37" s="158">
        <f>_xlfn.IFNA(VLOOKUP(CONCATENATE($AF$4,$B37,$C37),'22WAL3'!$A$7:$T$135,20,FALSE),0)</f>
        <v>0</v>
      </c>
      <c r="AG37" s="158">
        <f>_xlfn.IFNA(VLOOKUP(CONCATENATE($AG$4,$B37,$C37),'23OG3'!$A$7:$T$126,20,FALSE),0)</f>
        <v>0</v>
      </c>
      <c r="AH37" s="158">
        <f>_xlfn.IFNA(VLOOKUP(CONCATENATE($AH$4,$B37,$C37),'24WAL4'!$A$7:$T$135,20,FALSE),0)</f>
        <v>0</v>
      </c>
      <c r="AI37" s="158">
        <f>_xlfn.IFNA(VLOOKUP(CONCATENATE($AI$4,$B37,$C37),'25MR'!$A$7:$T$135,20,FALSE),0)</f>
        <v>0</v>
      </c>
      <c r="AJ37" s="47"/>
    </row>
    <row r="38" spans="1:82" s="66" customFormat="1" x14ac:dyDescent="0.2">
      <c r="A38" s="365"/>
      <c r="B38" s="118" t="s">
        <v>547</v>
      </c>
      <c r="C38" s="49" t="s">
        <v>548</v>
      </c>
      <c r="D38" s="49" t="s">
        <v>178</v>
      </c>
      <c r="E38" s="50">
        <v>43889</v>
      </c>
      <c r="F38" s="51">
        <v>13</v>
      </c>
      <c r="G38" s="123">
        <f t="shared" si="2"/>
        <v>0</v>
      </c>
      <c r="H38" s="53">
        <f t="shared" si="3"/>
        <v>0</v>
      </c>
      <c r="I38" s="119"/>
      <c r="J38" s="159">
        <f>_xlfn.IFNA(VLOOKUP(CONCATENATE($J$4,$B38,$C38),'1Bus'!$A$7:$T$133,20,FALSE),0)</f>
        <v>0</v>
      </c>
      <c r="K38" s="158">
        <f>_xlfn.IFNA(VLOOKUP(CONCATENATE($K$4,$B38,$C38),'2ESP'!$A$7:$T$133,20,FALSE),0)</f>
        <v>0</v>
      </c>
      <c r="L38" s="158">
        <f>_xlfn.IFNA(VLOOKUP(CONCATENATE($L$4,$B38,$C38),'3RP'!$A$7:$T$135,20,FALSE),0)</f>
        <v>0</v>
      </c>
      <c r="M38" s="158">
        <f>_xlfn.IFNA(VLOOKUP(CONCATENATE($M$4,$B38,$C38),'4Mur'!$A$7:$T$135,20,FALSE),0)</f>
        <v>0</v>
      </c>
      <c r="N38" s="158">
        <f>_xlfn.IFNA(VLOOKUP(CONCATENATE($N$4,$B38,$C38),'5BAL'!$A$7:$T$135,20,FALSE),0)</f>
        <v>0</v>
      </c>
      <c r="O38" s="158">
        <f>_xlfn.IFNA(VLOOKUP(CONCATENATE($O$4,$B38,$C38),'6WP'!$A$7:$T$135,20,FALSE),0)</f>
        <v>0</v>
      </c>
      <c r="P38" s="158">
        <f>_xlfn.IFNA(VLOOKUP(CONCATENATE($P$4,$B38,$C38),'7SER'!$A$7:$T$135,20,FALSE),0)</f>
        <v>0</v>
      </c>
      <c r="Q38" s="158">
        <f>_xlfn.IFNA(VLOOKUP(CONCATENATE($Q$4,$B38,$C38),'8MR'!$A$7:$T$135,20,FALSE),0)</f>
        <v>0</v>
      </c>
      <c r="R38" s="158">
        <f>_xlfn.IFNA(VLOOKUP(CONCATENATE($R$4,$B38,$C38),'9ESP2'!$A$7:$T$135,20,FALSE),0)</f>
        <v>0</v>
      </c>
      <c r="S38" s="158">
        <f>_xlfn.IFNA(VLOOKUP(CONCATENATE($S$4,$B38,$C38),'10Bus2'!$A$7:$T$135,20,FALSE),0)</f>
        <v>0</v>
      </c>
      <c r="T38" s="158">
        <f>_xlfn.IFNA(VLOOKUP(CONCATENATE($T$4,$B38,$C38),'11OG'!$A$7:$T$135,20,FALSE),0)</f>
        <v>0</v>
      </c>
      <c r="U38" s="158">
        <f>_xlfn.IFNA(VLOOKUP(CONCATENATE($U$4,$B38,$C38),'12VIRT'!$A$7:$T$135,20,FALSE),0)</f>
        <v>0</v>
      </c>
      <c r="V38" s="158">
        <f>_xlfn.IFNA(VLOOKUP(CONCATENATE($V$4,$B38,$C38),'13BUN'!$A$7:$T$133,20,FALSE),0)</f>
        <v>0</v>
      </c>
      <c r="W38" s="158">
        <f>_xlfn.IFNA(VLOOKUP(CONCATENATE($W$4,$B38,$C38),'14SER'!$A$7:$T$135,20,FALSE),0)</f>
        <v>0</v>
      </c>
      <c r="X38" s="158">
        <f>_xlfn.IFNA(VLOOKUP(CONCATENATE($X$4,$B38,$C38),'15OG2'!$A$7:$T$132,20,FALSE),0)</f>
        <v>0</v>
      </c>
      <c r="Y38" s="158">
        <f>_xlfn.IFNA(VLOOKUP(CONCATENATE($Y$4,$B38,$C38),'16BAL2'!$A$7:$T$135,20,FALSE),0)</f>
        <v>0</v>
      </c>
      <c r="Z38" s="158">
        <f>_xlfn.IFNA(VLOOKUP(CONCATENATE($Z$4,$B38,$C38),'17DAR'!$A$7:$T$135,20,FALSE),0)</f>
        <v>0</v>
      </c>
      <c r="AA38" s="158">
        <f>_xlfn.IFNA(VLOOKUP(CONCATENATE($AA$4,$B38,$C38),'18WAL'!$A$7:$T$135,20,FALSE),0)</f>
        <v>0</v>
      </c>
      <c r="AB38" s="158">
        <f>_xlfn.IFNA(VLOOKUP(CONCATENATE($AB$4,$B38,$C38),'19LOG'!$A$7:$T$135,20,FALSE),0)</f>
        <v>0</v>
      </c>
      <c r="AC38" s="158">
        <f>_xlfn.IFNA(VLOOKUP(CONCATENATE($AC$4,$B38,$C38),'20BUN'!$A$7:$T$133,20,FALSE),0)</f>
        <v>0</v>
      </c>
      <c r="AD38" s="158">
        <f>_xlfn.IFNA(VLOOKUP(CONCATENATE($AD$4,$B38,$C38),'21SC'!$A$7:$T$230,20,FALSE),0)</f>
        <v>0</v>
      </c>
      <c r="AE38" s="158">
        <f>_xlfn.IFNA(VLOOKUP(CONCATENATE($AE$4,$B38,$C38),'21SC'!$A$7:$T$230,20,FALSE),0)</f>
        <v>0</v>
      </c>
      <c r="AF38" s="158">
        <f>_xlfn.IFNA(VLOOKUP(CONCATENATE($AF$4,$B38,$C38),'22WAL3'!$A$7:$T$135,20,FALSE),0)</f>
        <v>0</v>
      </c>
      <c r="AG38" s="158">
        <f>_xlfn.IFNA(VLOOKUP(CONCATENATE($AG$4,$B38,$C38),'23OG3'!$A$7:$T$126,20,FALSE),0)</f>
        <v>0</v>
      </c>
      <c r="AH38" s="158">
        <f>_xlfn.IFNA(VLOOKUP(CONCATENATE($AH$4,$B38,$C38),'24WAL4'!$A$7:$T$135,20,FALSE),0)</f>
        <v>0</v>
      </c>
      <c r="AI38" s="158">
        <f>_xlfn.IFNA(VLOOKUP(CONCATENATE($AI$4,$B38,$C38),'25MR'!$A$7:$T$135,20,FALSE),0)</f>
        <v>0</v>
      </c>
      <c r="AJ38" s="47"/>
    </row>
    <row r="39" spans="1:82" s="66" customFormat="1" x14ac:dyDescent="0.2">
      <c r="A39" s="365"/>
      <c r="B39" s="118" t="s">
        <v>179</v>
      </c>
      <c r="C39" s="49" t="s">
        <v>180</v>
      </c>
      <c r="D39" s="49" t="s">
        <v>220</v>
      </c>
      <c r="E39" s="50">
        <v>43885</v>
      </c>
      <c r="F39" s="51">
        <v>13</v>
      </c>
      <c r="G39" s="123">
        <f t="shared" si="2"/>
        <v>0</v>
      </c>
      <c r="H39" s="53">
        <f t="shared" si="3"/>
        <v>0</v>
      </c>
      <c r="I39" s="119"/>
      <c r="J39" s="159">
        <f>_xlfn.IFNA(VLOOKUP(CONCATENATE($J$4,$B39,$C39),'1Bus'!$A$7:$T$133,20,FALSE),0)</f>
        <v>0</v>
      </c>
      <c r="K39" s="158">
        <f>_xlfn.IFNA(VLOOKUP(CONCATENATE($K$4,$B39,$C39),'2ESP'!$A$7:$T$133,20,FALSE),0)</f>
        <v>0</v>
      </c>
      <c r="L39" s="158">
        <f>_xlfn.IFNA(VLOOKUP(CONCATENATE($L$4,$B39,$C39),'3RP'!$A$7:$T$135,20,FALSE),0)</f>
        <v>0</v>
      </c>
      <c r="M39" s="158">
        <f>_xlfn.IFNA(VLOOKUP(CONCATENATE($M$4,$B39,$C39),'4Mur'!$A$7:$T$135,20,FALSE),0)</f>
        <v>0</v>
      </c>
      <c r="N39" s="158">
        <f>_xlfn.IFNA(VLOOKUP(CONCATENATE($N$4,$B39,$C39),'5BAL'!$A$7:$T$135,20,FALSE),0)</f>
        <v>0</v>
      </c>
      <c r="O39" s="158">
        <f>_xlfn.IFNA(VLOOKUP(CONCATENATE($O$4,$B39,$C39),'6WP'!$A$7:$T$135,20,FALSE),0)</f>
        <v>0</v>
      </c>
      <c r="P39" s="158">
        <f>_xlfn.IFNA(VLOOKUP(CONCATENATE($P$4,$B39,$C39),'7SER'!$A$7:$T$135,20,FALSE),0)</f>
        <v>0</v>
      </c>
      <c r="Q39" s="158">
        <f>_xlfn.IFNA(VLOOKUP(CONCATENATE($Q$4,$B39,$C39),'8MR'!$A$7:$T$135,20,FALSE),0)</f>
        <v>0</v>
      </c>
      <c r="R39" s="158">
        <f>_xlfn.IFNA(VLOOKUP(CONCATENATE($R$4,$B39,$C39),'9ESP2'!$A$7:$T$135,20,FALSE),0)</f>
        <v>0</v>
      </c>
      <c r="S39" s="158">
        <f>_xlfn.IFNA(VLOOKUP(CONCATENATE($S$4,$B39,$C39),'10Bus2'!$A$7:$T$135,20,FALSE),0)</f>
        <v>0</v>
      </c>
      <c r="T39" s="158">
        <f>_xlfn.IFNA(VLOOKUP(CONCATENATE($T$4,$B39,$C39),'11OG'!$A$7:$T$135,20,FALSE),0)</f>
        <v>0</v>
      </c>
      <c r="U39" s="158">
        <f>_xlfn.IFNA(VLOOKUP(CONCATENATE($U$4,$B39,$C39),'12VIRT'!$A$7:$T$135,20,FALSE),0)</f>
        <v>0</v>
      </c>
      <c r="V39" s="158">
        <f>_xlfn.IFNA(VLOOKUP(CONCATENATE($V$4,$B39,$C39),'13BUN'!$A$7:$T$133,20,FALSE),0)</f>
        <v>0</v>
      </c>
      <c r="W39" s="158">
        <f>_xlfn.IFNA(VLOOKUP(CONCATENATE($W$4,$B39,$C39),'14SER'!$A$7:$T$135,20,FALSE),0)</f>
        <v>0</v>
      </c>
      <c r="X39" s="158">
        <f>_xlfn.IFNA(VLOOKUP(CONCATENATE($X$4,$B39,$C39),'15OG2'!$A$7:$T$132,20,FALSE),0)</f>
        <v>0</v>
      </c>
      <c r="Y39" s="158">
        <f>_xlfn.IFNA(VLOOKUP(CONCATENATE($Y$4,$B39,$C39),'16BAL2'!$A$7:$T$135,20,FALSE),0)</f>
        <v>0</v>
      </c>
      <c r="Z39" s="158">
        <f>_xlfn.IFNA(VLOOKUP(CONCATENATE($Z$4,$B39,$C39),'17DAR'!$A$7:$T$135,20,FALSE),0)</f>
        <v>0</v>
      </c>
      <c r="AA39" s="158">
        <f>_xlfn.IFNA(VLOOKUP(CONCATENATE($AA$4,$B39,$C39),'18WAL'!$A$7:$T$135,20,FALSE),0)</f>
        <v>0</v>
      </c>
      <c r="AB39" s="158">
        <f>_xlfn.IFNA(VLOOKUP(CONCATENATE($AB$4,$B39,$C39),'19LOG'!$A$7:$T$135,20,FALSE),0)</f>
        <v>0</v>
      </c>
      <c r="AC39" s="158">
        <f>_xlfn.IFNA(VLOOKUP(CONCATENATE($AC$4,$B39,$C39),'20BUN'!$A$7:$T$133,20,FALSE),0)</f>
        <v>0</v>
      </c>
      <c r="AD39" s="158">
        <f>_xlfn.IFNA(VLOOKUP(CONCATENATE($AD$4,$B39,$C39),'21SC'!$A$7:$T$230,20,FALSE),0)</f>
        <v>0</v>
      </c>
      <c r="AE39" s="158">
        <f>_xlfn.IFNA(VLOOKUP(CONCATENATE($AE$4,$B39,$C39),'21SC'!$A$7:$T$230,20,FALSE),0)</f>
        <v>0</v>
      </c>
      <c r="AF39" s="158">
        <f>_xlfn.IFNA(VLOOKUP(CONCATENATE($AF$4,$B39,$C39),'22WAL3'!$A$7:$T$135,20,FALSE),0)</f>
        <v>0</v>
      </c>
      <c r="AG39" s="158">
        <f>_xlfn.IFNA(VLOOKUP(CONCATENATE($AG$4,$B39,$C39),'23OG3'!$A$7:$T$126,20,FALSE),0)</f>
        <v>0</v>
      </c>
      <c r="AH39" s="158">
        <f>_xlfn.IFNA(VLOOKUP(CONCATENATE($AH$4,$B39,$C39),'24WAL4'!$A$7:$T$135,20,FALSE),0)</f>
        <v>0</v>
      </c>
      <c r="AI39" s="158">
        <f>_xlfn.IFNA(VLOOKUP(CONCATENATE($AI$4,$B39,$C39),'25MR'!$A$7:$T$135,20,FALSE),0)</f>
        <v>0</v>
      </c>
      <c r="AJ39" s="47"/>
    </row>
    <row r="40" spans="1:82" s="66" customFormat="1" x14ac:dyDescent="0.2">
      <c r="A40" s="365"/>
      <c r="B40" s="118" t="s">
        <v>181</v>
      </c>
      <c r="C40" s="49" t="s">
        <v>182</v>
      </c>
      <c r="D40" s="49" t="s">
        <v>183</v>
      </c>
      <c r="E40" s="50">
        <v>43883</v>
      </c>
      <c r="F40" s="51">
        <v>12</v>
      </c>
      <c r="G40" s="123">
        <f t="shared" si="2"/>
        <v>0</v>
      </c>
      <c r="H40" s="53">
        <f t="shared" si="3"/>
        <v>0</v>
      </c>
      <c r="I40" s="119"/>
      <c r="J40" s="159">
        <f>_xlfn.IFNA(VLOOKUP(CONCATENATE($J$4,$B40,$C40),'1Bus'!$A$7:$T$133,20,FALSE),0)</f>
        <v>0</v>
      </c>
      <c r="K40" s="158">
        <f>_xlfn.IFNA(VLOOKUP(CONCATENATE($K$4,$B40,$C40),'2ESP'!$A$7:$T$133,20,FALSE),0)</f>
        <v>0</v>
      </c>
      <c r="L40" s="158">
        <f>_xlfn.IFNA(VLOOKUP(CONCATENATE($L$4,$B40,$C40),'3RP'!$A$7:$T$135,20,FALSE),0)</f>
        <v>0</v>
      </c>
      <c r="M40" s="158">
        <f>_xlfn.IFNA(VLOOKUP(CONCATENATE($M$4,$B40,$C40),'4Mur'!$A$7:$T$135,20,FALSE),0)</f>
        <v>0</v>
      </c>
      <c r="N40" s="158">
        <f>_xlfn.IFNA(VLOOKUP(CONCATENATE($N$4,$B40,$C40),'5BAL'!$A$7:$T$135,20,FALSE),0)</f>
        <v>0</v>
      </c>
      <c r="O40" s="158">
        <f>_xlfn.IFNA(VLOOKUP(CONCATENATE($O$4,$B40,$C40),'6WP'!$A$7:$T$135,20,FALSE),0)</f>
        <v>0</v>
      </c>
      <c r="P40" s="158">
        <f>_xlfn.IFNA(VLOOKUP(CONCATENATE($P$4,$B40,$C40),'7SER'!$A$7:$T$135,20,FALSE),0)</f>
        <v>0</v>
      </c>
      <c r="Q40" s="158">
        <f>_xlfn.IFNA(VLOOKUP(CONCATENATE($Q$4,$B40,$C40),'8MR'!$A$7:$T$135,20,FALSE),0)</f>
        <v>0</v>
      </c>
      <c r="R40" s="158">
        <f>_xlfn.IFNA(VLOOKUP(CONCATENATE($R$4,$B40,$C40),'9ESP2'!$A$7:$T$135,20,FALSE),0)</f>
        <v>0</v>
      </c>
      <c r="S40" s="158">
        <f>_xlfn.IFNA(VLOOKUP(CONCATENATE($S$4,$B40,$C40),'10Bus2'!$A$7:$T$135,20,FALSE),0)</f>
        <v>0</v>
      </c>
      <c r="T40" s="158">
        <f>_xlfn.IFNA(VLOOKUP(CONCATENATE($T$4,$B40,$C40),'11OG'!$A$7:$T$135,20,FALSE),0)</f>
        <v>0</v>
      </c>
      <c r="U40" s="158">
        <f>_xlfn.IFNA(VLOOKUP(CONCATENATE($U$4,$B40,$C40),'12VIRT'!$A$7:$T$135,20,FALSE),0)</f>
        <v>0</v>
      </c>
      <c r="V40" s="158">
        <f>_xlfn.IFNA(VLOOKUP(CONCATENATE($V$4,$B40,$C40),'13BUN'!$A$7:$T$133,20,FALSE),0)</f>
        <v>0</v>
      </c>
      <c r="W40" s="158">
        <f>_xlfn.IFNA(VLOOKUP(CONCATENATE($W$4,$B40,$C40),'14SER'!$A$7:$T$135,20,FALSE),0)</f>
        <v>0</v>
      </c>
      <c r="X40" s="158">
        <f>_xlfn.IFNA(VLOOKUP(CONCATENATE($X$4,$B40,$C40),'15OG2'!$A$7:$T$132,20,FALSE),0)</f>
        <v>0</v>
      </c>
      <c r="Y40" s="158">
        <f>_xlfn.IFNA(VLOOKUP(CONCATENATE($Y$4,$B40,$C40),'16BAL2'!$A$7:$T$135,20,FALSE),0)</f>
        <v>0</v>
      </c>
      <c r="Z40" s="158">
        <f>_xlfn.IFNA(VLOOKUP(CONCATENATE($Z$4,$B40,$C40),'17DAR'!$A$7:$T$135,20,FALSE),0)</f>
        <v>0</v>
      </c>
      <c r="AA40" s="158">
        <f>_xlfn.IFNA(VLOOKUP(CONCATENATE($AA$4,$B40,$C40),'18WAL'!$A$7:$T$135,20,FALSE),0)</f>
        <v>0</v>
      </c>
      <c r="AB40" s="158">
        <f>_xlfn.IFNA(VLOOKUP(CONCATENATE($AB$4,$B40,$C40),'19LOG'!$A$7:$T$135,20,FALSE),0)</f>
        <v>0</v>
      </c>
      <c r="AC40" s="158">
        <f>_xlfn.IFNA(VLOOKUP(CONCATENATE($AC$4,$B40,$C40),'20BUN'!$A$7:$T$133,20,FALSE),0)</f>
        <v>0</v>
      </c>
      <c r="AD40" s="158">
        <f>_xlfn.IFNA(VLOOKUP(CONCATENATE($AD$4,$B40,$C40),'21SC'!$A$7:$T$230,20,FALSE),0)</f>
        <v>0</v>
      </c>
      <c r="AE40" s="158">
        <f>_xlfn.IFNA(VLOOKUP(CONCATENATE($AE$4,$B40,$C40),'21SC'!$A$7:$T$230,20,FALSE),0)</f>
        <v>0</v>
      </c>
      <c r="AF40" s="158">
        <f>_xlfn.IFNA(VLOOKUP(CONCATENATE($AF$4,$B40,$C40),'22WAL3'!$A$7:$T$135,20,FALSE),0)</f>
        <v>0</v>
      </c>
      <c r="AG40" s="158">
        <f>_xlfn.IFNA(VLOOKUP(CONCATENATE($AG$4,$B40,$C40),'23OG3'!$A$7:$T$126,20,FALSE),0)</f>
        <v>0</v>
      </c>
      <c r="AH40" s="158">
        <f>_xlfn.IFNA(VLOOKUP(CONCATENATE($AH$4,$B40,$C40),'24WAL4'!$A$7:$T$135,20,FALSE),0)</f>
        <v>0</v>
      </c>
      <c r="AI40" s="158">
        <f>_xlfn.IFNA(VLOOKUP(CONCATENATE($AI$4,$B40,$C40),'25MR'!$A$7:$T$135,20,FALSE),0)</f>
        <v>0</v>
      </c>
      <c r="AJ40" s="47"/>
    </row>
    <row r="41" spans="1:82" s="66" customFormat="1" x14ac:dyDescent="0.2">
      <c r="A41" s="365"/>
      <c r="B41" s="118" t="s">
        <v>184</v>
      </c>
      <c r="C41" s="49" t="s">
        <v>185</v>
      </c>
      <c r="D41" s="49" t="s">
        <v>44</v>
      </c>
      <c r="E41" s="50">
        <v>43882</v>
      </c>
      <c r="F41" s="51">
        <v>12</v>
      </c>
      <c r="G41" s="123">
        <f t="shared" si="2"/>
        <v>0</v>
      </c>
      <c r="H41" s="53">
        <f t="shared" si="3"/>
        <v>0</v>
      </c>
      <c r="I41" s="119"/>
      <c r="J41" s="159">
        <f>_xlfn.IFNA(VLOOKUP(CONCATENATE($J$4,$B41,$C41),'1Bus'!$A$7:$T$133,20,FALSE),0)</f>
        <v>0</v>
      </c>
      <c r="K41" s="158">
        <f>_xlfn.IFNA(VLOOKUP(CONCATENATE($K$4,$B41,$C41),'2ESP'!$A$7:$T$133,20,FALSE),0)</f>
        <v>0</v>
      </c>
      <c r="L41" s="158">
        <f>_xlfn.IFNA(VLOOKUP(CONCATENATE($L$4,$B41,$C41),'3RP'!$A$7:$T$135,20,FALSE),0)</f>
        <v>0</v>
      </c>
      <c r="M41" s="158">
        <f>_xlfn.IFNA(VLOOKUP(CONCATENATE($M$4,$B41,$C41),'4Mur'!$A$7:$T$135,20,FALSE),0)</f>
        <v>0</v>
      </c>
      <c r="N41" s="158">
        <f>_xlfn.IFNA(VLOOKUP(CONCATENATE($N$4,$B41,$C41),'5BAL'!$A$7:$T$135,20,FALSE),0)</f>
        <v>0</v>
      </c>
      <c r="O41" s="158">
        <f>_xlfn.IFNA(VLOOKUP(CONCATENATE($O$4,$B41,$C41),'6WP'!$A$7:$T$135,20,FALSE),0)</f>
        <v>0</v>
      </c>
      <c r="P41" s="158">
        <f>_xlfn.IFNA(VLOOKUP(CONCATENATE($P$4,$B41,$C41),'7SER'!$A$7:$T$135,20,FALSE),0)</f>
        <v>0</v>
      </c>
      <c r="Q41" s="158">
        <f>_xlfn.IFNA(VLOOKUP(CONCATENATE($Q$4,$B41,$C41),'8MR'!$A$7:$T$135,20,FALSE),0)</f>
        <v>0</v>
      </c>
      <c r="R41" s="158">
        <f>_xlfn.IFNA(VLOOKUP(CONCATENATE($R$4,$B41,$C41),'9ESP2'!$A$7:$T$135,20,FALSE),0)</f>
        <v>0</v>
      </c>
      <c r="S41" s="158">
        <f>_xlfn.IFNA(VLOOKUP(CONCATENATE($S$4,$B41,$C41),'10Bus2'!$A$7:$T$135,20,FALSE),0)</f>
        <v>0</v>
      </c>
      <c r="T41" s="158">
        <f>_xlfn.IFNA(VLOOKUP(CONCATENATE($T$4,$B41,$C41),'11OG'!$A$7:$T$135,20,FALSE),0)</f>
        <v>0</v>
      </c>
      <c r="U41" s="158">
        <f>_xlfn.IFNA(VLOOKUP(CONCATENATE($U$4,$B41,$C41),'12VIRT'!$A$7:$T$135,20,FALSE),0)</f>
        <v>0</v>
      </c>
      <c r="V41" s="158">
        <f>_xlfn.IFNA(VLOOKUP(CONCATENATE($V$4,$B41,$C41),'13BUN'!$A$7:$T$133,20,FALSE),0)</f>
        <v>0</v>
      </c>
      <c r="W41" s="158">
        <f>_xlfn.IFNA(VLOOKUP(CONCATENATE($W$4,$B41,$C41),'14SER'!$A$7:$T$135,20,FALSE),0)</f>
        <v>0</v>
      </c>
      <c r="X41" s="158">
        <f>_xlfn.IFNA(VLOOKUP(CONCATENATE($X$4,$B41,$C41),'15OG2'!$A$7:$T$132,20,FALSE),0)</f>
        <v>0</v>
      </c>
      <c r="Y41" s="158">
        <f>_xlfn.IFNA(VLOOKUP(CONCATENATE($Y$4,$B41,$C41),'16BAL2'!$A$7:$T$135,20,FALSE),0)</f>
        <v>0</v>
      </c>
      <c r="Z41" s="158">
        <f>_xlfn.IFNA(VLOOKUP(CONCATENATE($Z$4,$B41,$C41),'17DAR'!$A$7:$T$135,20,FALSE),0)</f>
        <v>0</v>
      </c>
      <c r="AA41" s="158">
        <f>_xlfn.IFNA(VLOOKUP(CONCATENATE($AA$4,$B41,$C41),'18WAL'!$A$7:$T$135,20,FALSE),0)</f>
        <v>0</v>
      </c>
      <c r="AB41" s="158">
        <f>_xlfn.IFNA(VLOOKUP(CONCATENATE($AB$4,$B41,$C41),'19LOG'!$A$7:$T$135,20,FALSE),0)</f>
        <v>0</v>
      </c>
      <c r="AC41" s="158">
        <f>_xlfn.IFNA(VLOOKUP(CONCATENATE($AC$4,$B41,$C41),'20BUN'!$A$7:$T$133,20,FALSE),0)</f>
        <v>0</v>
      </c>
      <c r="AD41" s="158">
        <f>_xlfn.IFNA(VLOOKUP(CONCATENATE($AD$4,$B41,$C41),'21SC'!$A$7:$T$230,20,FALSE),0)</f>
        <v>0</v>
      </c>
      <c r="AE41" s="158">
        <f>_xlfn.IFNA(VLOOKUP(CONCATENATE($AE$4,$B41,$C41),'21SC'!$A$7:$T$230,20,FALSE),0)</f>
        <v>0</v>
      </c>
      <c r="AF41" s="158">
        <f>_xlfn.IFNA(VLOOKUP(CONCATENATE($AF$4,$B41,$C41),'22WAL3'!$A$7:$T$135,20,FALSE),0)</f>
        <v>0</v>
      </c>
      <c r="AG41" s="158">
        <f>_xlfn.IFNA(VLOOKUP(CONCATENATE($AG$4,$B41,$C41),'23OG3'!$A$7:$T$126,20,FALSE),0)</f>
        <v>0</v>
      </c>
      <c r="AH41" s="158">
        <f>_xlfn.IFNA(VLOOKUP(CONCATENATE($AH$4,$B41,$C41),'24WAL4'!$A$7:$T$135,20,FALSE),0)</f>
        <v>0</v>
      </c>
      <c r="AI41" s="158">
        <f>_xlfn.IFNA(VLOOKUP(CONCATENATE($AI$4,$B41,$C41),'25MR'!$A$7:$T$135,20,FALSE),0)</f>
        <v>0</v>
      </c>
      <c r="AJ41" s="47"/>
    </row>
    <row r="42" spans="1:82" s="66" customFormat="1" x14ac:dyDescent="0.2">
      <c r="A42" s="365"/>
      <c r="B42" s="118" t="s">
        <v>186</v>
      </c>
      <c r="C42" s="49" t="s">
        <v>187</v>
      </c>
      <c r="D42" s="49" t="s">
        <v>1000</v>
      </c>
      <c r="E42" s="50">
        <v>43877</v>
      </c>
      <c r="F42" s="51">
        <v>12</v>
      </c>
      <c r="G42" s="123">
        <f t="shared" si="2"/>
        <v>0</v>
      </c>
      <c r="H42" s="53">
        <f t="shared" si="3"/>
        <v>0</v>
      </c>
      <c r="I42" s="119"/>
      <c r="J42" s="159">
        <f>_xlfn.IFNA(VLOOKUP(CONCATENATE($J$4,$B42,$C42),'1Bus'!$A$7:$T$133,20,FALSE),0)</f>
        <v>0</v>
      </c>
      <c r="K42" s="158">
        <f>_xlfn.IFNA(VLOOKUP(CONCATENATE($K$4,$B42,$C42),'2ESP'!$A$7:$T$133,20,FALSE),0)</f>
        <v>0</v>
      </c>
      <c r="L42" s="158">
        <f>_xlfn.IFNA(VLOOKUP(CONCATENATE($L$4,$B42,$C42),'3RP'!$A$7:$T$135,20,FALSE),0)</f>
        <v>0</v>
      </c>
      <c r="M42" s="158">
        <f>_xlfn.IFNA(VLOOKUP(CONCATENATE($M$4,$B42,$C42),'4Mur'!$A$7:$T$135,20,FALSE),0)</f>
        <v>0</v>
      </c>
      <c r="N42" s="158">
        <f>_xlfn.IFNA(VLOOKUP(CONCATENATE($N$4,$B42,$C42),'5BAL'!$A$7:$T$135,20,FALSE),0)</f>
        <v>0</v>
      </c>
      <c r="O42" s="158">
        <f>_xlfn.IFNA(VLOOKUP(CONCATENATE($O$4,$B42,$C42),'6WP'!$A$7:$T$135,20,FALSE),0)</f>
        <v>0</v>
      </c>
      <c r="P42" s="158">
        <f>_xlfn.IFNA(VLOOKUP(CONCATENATE($P$4,$B42,$C42),'7SER'!$A$7:$T$135,20,FALSE),0)</f>
        <v>0</v>
      </c>
      <c r="Q42" s="158">
        <f>_xlfn.IFNA(VLOOKUP(CONCATENATE($Q$4,$B42,$C42),'8MR'!$A$7:$T$135,20,FALSE),0)</f>
        <v>0</v>
      </c>
      <c r="R42" s="158">
        <f>_xlfn.IFNA(VLOOKUP(CONCATENATE($R$4,$B42,$C42),'9ESP2'!$A$7:$T$135,20,FALSE),0)</f>
        <v>0</v>
      </c>
      <c r="S42" s="158">
        <f>_xlfn.IFNA(VLOOKUP(CONCATENATE($S$4,$B42,$C42),'10Bus2'!$A$7:$T$135,20,FALSE),0)</f>
        <v>0</v>
      </c>
      <c r="T42" s="158">
        <f>_xlfn.IFNA(VLOOKUP(CONCATENATE($T$4,$B42,$C42),'11OG'!$A$7:$T$135,20,FALSE),0)</f>
        <v>0</v>
      </c>
      <c r="U42" s="158">
        <f>_xlfn.IFNA(VLOOKUP(CONCATENATE($U$4,$B42,$C42),'12VIRT'!$A$7:$T$135,20,FALSE),0)</f>
        <v>0</v>
      </c>
      <c r="V42" s="158">
        <f>_xlfn.IFNA(VLOOKUP(CONCATENATE($V$4,$B42,$C42),'13BUN'!$A$7:$T$133,20,FALSE),0)</f>
        <v>0</v>
      </c>
      <c r="W42" s="158">
        <f>_xlfn.IFNA(VLOOKUP(CONCATENATE($W$4,$B42,$C42),'14SER'!$A$7:$T$135,20,FALSE),0)</f>
        <v>0</v>
      </c>
      <c r="X42" s="158">
        <f>_xlfn.IFNA(VLOOKUP(CONCATENATE($X$4,$B42,$C42),'15OG2'!$A$7:$T$132,20,FALSE),0)</f>
        <v>0</v>
      </c>
      <c r="Y42" s="158">
        <f>_xlfn.IFNA(VLOOKUP(CONCATENATE($Y$4,$B42,$C42),'16BAL2'!$A$7:$T$135,20,FALSE),0)</f>
        <v>0</v>
      </c>
      <c r="Z42" s="158">
        <f>_xlfn.IFNA(VLOOKUP(CONCATENATE($Z$4,$B42,$C42),'17DAR'!$A$7:$T$135,20,FALSE),0)</f>
        <v>0</v>
      </c>
      <c r="AA42" s="158">
        <f>_xlfn.IFNA(VLOOKUP(CONCATENATE($AA$4,$B42,$C42),'18WAL'!$A$7:$T$135,20,FALSE),0)</f>
        <v>0</v>
      </c>
      <c r="AB42" s="158">
        <f>_xlfn.IFNA(VLOOKUP(CONCATENATE($AB$4,$B42,$C42),'19LOG'!$A$7:$T$135,20,FALSE),0)</f>
        <v>0</v>
      </c>
      <c r="AC42" s="158">
        <f>_xlfn.IFNA(VLOOKUP(CONCATENATE($AC$4,$B42,$C42),'20BUN'!$A$7:$T$133,20,FALSE),0)</f>
        <v>0</v>
      </c>
      <c r="AD42" s="158">
        <f>_xlfn.IFNA(VLOOKUP(CONCATENATE($AD$4,$B42,$C42),'21SC'!$A$7:$T$230,20,FALSE),0)</f>
        <v>0</v>
      </c>
      <c r="AE42" s="158">
        <f>_xlfn.IFNA(VLOOKUP(CONCATENATE($AE$4,$B42,$C42),'21SC'!$A$7:$T$230,20,FALSE),0)</f>
        <v>0</v>
      </c>
      <c r="AF42" s="158">
        <f>_xlfn.IFNA(VLOOKUP(CONCATENATE($AF$4,$B42,$C42),'22WAL3'!$A$7:$T$135,20,FALSE),0)</f>
        <v>0</v>
      </c>
      <c r="AG42" s="158">
        <f>_xlfn.IFNA(VLOOKUP(CONCATENATE($AG$4,$B42,$C42),'23OG3'!$A$7:$T$126,20,FALSE),0)</f>
        <v>0</v>
      </c>
      <c r="AH42" s="158">
        <f>_xlfn.IFNA(VLOOKUP(CONCATENATE($AH$4,$B42,$C42),'24WAL4'!$A$7:$T$135,20,FALSE),0)</f>
        <v>0</v>
      </c>
      <c r="AI42" s="158">
        <f>_xlfn.IFNA(VLOOKUP(CONCATENATE($AI$4,$B42,$C42),'25MR'!$A$7:$T$135,20,FALSE),0)</f>
        <v>0</v>
      </c>
      <c r="AJ42" s="47"/>
    </row>
    <row r="43" spans="1:82" s="66" customFormat="1" x14ac:dyDescent="0.2">
      <c r="A43" s="365"/>
      <c r="B43" s="118" t="s">
        <v>356</v>
      </c>
      <c r="C43" s="49" t="s">
        <v>357</v>
      </c>
      <c r="D43" s="49" t="s">
        <v>315</v>
      </c>
      <c r="E43" s="50">
        <v>43892</v>
      </c>
      <c r="F43" s="51">
        <v>11</v>
      </c>
      <c r="G43" s="123">
        <f t="shared" si="2"/>
        <v>0</v>
      </c>
      <c r="H43" s="53">
        <f t="shared" si="3"/>
        <v>0</v>
      </c>
      <c r="I43" s="119"/>
      <c r="J43" s="159">
        <f>_xlfn.IFNA(VLOOKUP(CONCATENATE($J$4,$B43,$C43),'1Bus'!$A$7:$T$133,20,FALSE),0)</f>
        <v>0</v>
      </c>
      <c r="K43" s="158">
        <f>_xlfn.IFNA(VLOOKUP(CONCATENATE($K$4,$B43,$C43),'2ESP'!$A$7:$T$133,20,FALSE),0)</f>
        <v>0</v>
      </c>
      <c r="L43" s="158">
        <f>_xlfn.IFNA(VLOOKUP(CONCATENATE($L$4,$B43,$C43),'3RP'!$A$7:$T$135,20,FALSE),0)</f>
        <v>0</v>
      </c>
      <c r="M43" s="158">
        <f>_xlfn.IFNA(VLOOKUP(CONCATENATE($M$4,$B43,$C43),'4Mur'!$A$7:$T$135,20,FALSE),0)</f>
        <v>0</v>
      </c>
      <c r="N43" s="158">
        <f>_xlfn.IFNA(VLOOKUP(CONCATENATE($N$4,$B43,$C43),'5BAL'!$A$7:$T$135,20,FALSE),0)</f>
        <v>0</v>
      </c>
      <c r="O43" s="158">
        <f>_xlfn.IFNA(VLOOKUP(CONCATENATE($O$4,$B43,$C43),'6WP'!$A$7:$T$135,20,FALSE),0)</f>
        <v>0</v>
      </c>
      <c r="P43" s="158">
        <f>_xlfn.IFNA(VLOOKUP(CONCATENATE($P$4,$B43,$C43),'7SER'!$A$7:$T$135,20,FALSE),0)</f>
        <v>0</v>
      </c>
      <c r="Q43" s="158">
        <f>_xlfn.IFNA(VLOOKUP(CONCATENATE($Q$4,$B43,$C43),'8MR'!$A$7:$T$135,20,FALSE),0)</f>
        <v>0</v>
      </c>
      <c r="R43" s="158">
        <f>_xlfn.IFNA(VLOOKUP(CONCATENATE($R$4,$B43,$C43),'9ESP2'!$A$7:$T$135,20,FALSE),0)</f>
        <v>0</v>
      </c>
      <c r="S43" s="158">
        <f>_xlfn.IFNA(VLOOKUP(CONCATENATE($S$4,$B43,$C43),'10Bus2'!$A$7:$T$135,20,FALSE),0)</f>
        <v>0</v>
      </c>
      <c r="T43" s="158">
        <f>_xlfn.IFNA(VLOOKUP(CONCATENATE($T$4,$B43,$C43),'11OG'!$A$7:$T$135,20,FALSE),0)</f>
        <v>0</v>
      </c>
      <c r="U43" s="158">
        <f>_xlfn.IFNA(VLOOKUP(CONCATENATE($U$4,$B43,$C43),'12VIRT'!$A$7:$T$135,20,FALSE),0)</f>
        <v>0</v>
      </c>
      <c r="V43" s="158">
        <f>_xlfn.IFNA(VLOOKUP(CONCATENATE($V$4,$B43,$C43),'13BUN'!$A$7:$T$133,20,FALSE),0)</f>
        <v>0</v>
      </c>
      <c r="W43" s="158">
        <f>_xlfn.IFNA(VLOOKUP(CONCATENATE($W$4,$B43,$C43),'14SER'!$A$7:$T$135,20,FALSE),0)</f>
        <v>0</v>
      </c>
      <c r="X43" s="158">
        <f>_xlfn.IFNA(VLOOKUP(CONCATENATE($X$4,$B43,$C43),'15OG2'!$A$7:$T$132,20,FALSE),0)</f>
        <v>0</v>
      </c>
      <c r="Y43" s="158">
        <f>_xlfn.IFNA(VLOOKUP(CONCATENATE($Y$4,$B43,$C43),'16BAL2'!$A$7:$T$135,20,FALSE),0)</f>
        <v>0</v>
      </c>
      <c r="Z43" s="158">
        <f>_xlfn.IFNA(VLOOKUP(CONCATENATE($Z$4,$B43,$C43),'17DAR'!$A$7:$T$135,20,FALSE),0)</f>
        <v>0</v>
      </c>
      <c r="AA43" s="158">
        <f>_xlfn.IFNA(VLOOKUP(CONCATENATE($AA$4,$B43,$C43),'18WAL'!$A$7:$T$135,20,FALSE),0)</f>
        <v>0</v>
      </c>
      <c r="AB43" s="158">
        <f>_xlfn.IFNA(VLOOKUP(CONCATENATE($AB$4,$B43,$C43),'19LOG'!$A$7:$T$135,20,FALSE),0)</f>
        <v>0</v>
      </c>
      <c r="AC43" s="158">
        <f>_xlfn.IFNA(VLOOKUP(CONCATENATE($AC$4,$B43,$C43),'20BUN'!$A$7:$T$133,20,FALSE),0)</f>
        <v>0</v>
      </c>
      <c r="AD43" s="158">
        <f>_xlfn.IFNA(VLOOKUP(CONCATENATE($AD$4,$B43,$C43),'21SC'!$A$7:$T$230,20,FALSE),0)</f>
        <v>0</v>
      </c>
      <c r="AE43" s="158">
        <f>_xlfn.IFNA(VLOOKUP(CONCATENATE($AE$4,$B43,$C43),'21SC'!$A$7:$T$230,20,FALSE),0)</f>
        <v>0</v>
      </c>
      <c r="AF43" s="158">
        <f>_xlfn.IFNA(VLOOKUP(CONCATENATE($AF$4,$B43,$C43),'22WAL3'!$A$7:$T$135,20,FALSE),0)</f>
        <v>0</v>
      </c>
      <c r="AG43" s="158">
        <f>_xlfn.IFNA(VLOOKUP(CONCATENATE($AG$4,$B43,$C43),'23OG3'!$A$7:$T$126,20,FALSE),0)</f>
        <v>0</v>
      </c>
      <c r="AH43" s="158">
        <f>_xlfn.IFNA(VLOOKUP(CONCATENATE($AH$4,$B43,$C43),'24WAL4'!$A$7:$T$135,20,FALSE),0)</f>
        <v>0</v>
      </c>
      <c r="AI43" s="158">
        <f>_xlfn.IFNA(VLOOKUP(CONCATENATE($AI$4,$B43,$C43),'25MR'!$A$7:$T$135,20,FALSE),0)</f>
        <v>0</v>
      </c>
      <c r="AJ43" s="47"/>
    </row>
    <row r="44" spans="1:82" s="66" customFormat="1" x14ac:dyDescent="0.2">
      <c r="A44" s="365"/>
      <c r="B44" s="118" t="s">
        <v>188</v>
      </c>
      <c r="C44" s="49" t="s">
        <v>189</v>
      </c>
      <c r="D44" s="49" t="s">
        <v>307</v>
      </c>
      <c r="E44" s="50">
        <v>43861</v>
      </c>
      <c r="F44" s="51">
        <v>12</v>
      </c>
      <c r="G44" s="123">
        <f t="shared" si="2"/>
        <v>0</v>
      </c>
      <c r="H44" s="53">
        <f t="shared" si="3"/>
        <v>0</v>
      </c>
      <c r="I44" s="119"/>
      <c r="J44" s="159">
        <f>_xlfn.IFNA(VLOOKUP(CONCATENATE($J$4,$B44,$C44),'1Bus'!$A$7:$T$133,20,FALSE),0)</f>
        <v>0</v>
      </c>
      <c r="K44" s="158">
        <f>_xlfn.IFNA(VLOOKUP(CONCATENATE($K$4,$B44,$C44),'2ESP'!$A$7:$T$133,20,FALSE),0)</f>
        <v>0</v>
      </c>
      <c r="L44" s="158">
        <f>_xlfn.IFNA(VLOOKUP(CONCATENATE($L$4,$B44,$C44),'3RP'!$A$7:$T$135,20,FALSE),0)</f>
        <v>0</v>
      </c>
      <c r="M44" s="158">
        <f>_xlfn.IFNA(VLOOKUP(CONCATENATE($M$4,$B44,$C44),'4Mur'!$A$7:$T$135,20,FALSE),0)</f>
        <v>0</v>
      </c>
      <c r="N44" s="158">
        <f>_xlfn.IFNA(VLOOKUP(CONCATENATE($N$4,$B44,$C44),'5BAL'!$A$7:$T$135,20,FALSE),0)</f>
        <v>0</v>
      </c>
      <c r="O44" s="158">
        <f>_xlfn.IFNA(VLOOKUP(CONCATENATE($O$4,$B44,$C44),'6WP'!$A$7:$T$135,20,FALSE),0)</f>
        <v>0</v>
      </c>
      <c r="P44" s="158">
        <f>_xlfn.IFNA(VLOOKUP(CONCATENATE($P$4,$B44,$C44),'7SER'!$A$7:$T$135,20,FALSE),0)</f>
        <v>0</v>
      </c>
      <c r="Q44" s="158">
        <f>_xlfn.IFNA(VLOOKUP(CONCATENATE($Q$4,$B44,$C44),'8MR'!$A$7:$T$135,20,FALSE),0)</f>
        <v>0</v>
      </c>
      <c r="R44" s="158">
        <f>_xlfn.IFNA(VLOOKUP(CONCATENATE($R$4,$B44,$C44),'9ESP2'!$A$7:$T$135,20,FALSE),0)</f>
        <v>0</v>
      </c>
      <c r="S44" s="158">
        <f>_xlfn.IFNA(VLOOKUP(CONCATENATE($S$4,$B44,$C44),'10Bus2'!$A$7:$T$135,20,FALSE),0)</f>
        <v>0</v>
      </c>
      <c r="T44" s="158">
        <f>_xlfn.IFNA(VLOOKUP(CONCATENATE($T$4,$B44,$C44),'11OG'!$A$7:$T$135,20,FALSE),0)</f>
        <v>0</v>
      </c>
      <c r="U44" s="158">
        <f>_xlfn.IFNA(VLOOKUP(CONCATENATE($U$4,$B44,$C44),'12VIRT'!$A$7:$T$135,20,FALSE),0)</f>
        <v>0</v>
      </c>
      <c r="V44" s="158">
        <f>_xlfn.IFNA(VLOOKUP(CONCATENATE($V$4,$B44,$C44),'13BUN'!$A$7:$T$133,20,FALSE),0)</f>
        <v>0</v>
      </c>
      <c r="W44" s="158">
        <f>_xlfn.IFNA(VLOOKUP(CONCATENATE($W$4,$B44,$C44),'14SER'!$A$7:$T$135,20,FALSE),0)</f>
        <v>0</v>
      </c>
      <c r="X44" s="158">
        <f>_xlfn.IFNA(VLOOKUP(CONCATENATE($X$4,$B44,$C44),'15OG2'!$A$7:$T$132,20,FALSE),0)</f>
        <v>0</v>
      </c>
      <c r="Y44" s="158">
        <f>_xlfn.IFNA(VLOOKUP(CONCATENATE($Y$4,$B44,$C44),'16BAL2'!$A$7:$T$135,20,FALSE),0)</f>
        <v>0</v>
      </c>
      <c r="Z44" s="158">
        <f>_xlfn.IFNA(VLOOKUP(CONCATENATE($Z$4,$B44,$C44),'17DAR'!$A$7:$T$135,20,FALSE),0)</f>
        <v>0</v>
      </c>
      <c r="AA44" s="158">
        <f>_xlfn.IFNA(VLOOKUP(CONCATENATE($AA$4,$B44,$C44),'18WAL'!$A$7:$T$135,20,FALSE),0)</f>
        <v>0</v>
      </c>
      <c r="AB44" s="158">
        <f>_xlfn.IFNA(VLOOKUP(CONCATENATE($AB$4,$B44,$C44),'19LOG'!$A$7:$T$135,20,FALSE),0)</f>
        <v>0</v>
      </c>
      <c r="AC44" s="158">
        <f>_xlfn.IFNA(VLOOKUP(CONCATENATE($AC$4,$B44,$C44),'20BUN'!$A$7:$T$133,20,FALSE),0)</f>
        <v>0</v>
      </c>
      <c r="AD44" s="158">
        <f>_xlfn.IFNA(VLOOKUP(CONCATENATE($AD$4,$B44,$C44),'21SC'!$A$7:$T$230,20,FALSE),0)</f>
        <v>0</v>
      </c>
      <c r="AE44" s="158">
        <f>_xlfn.IFNA(VLOOKUP(CONCATENATE($AE$4,$B44,$C44),'21SC'!$A$7:$T$230,20,FALSE),0)</f>
        <v>0</v>
      </c>
      <c r="AF44" s="158">
        <f>_xlfn.IFNA(VLOOKUP(CONCATENATE($AF$4,$B44,$C44),'22WAL3'!$A$7:$T$135,20,FALSE),0)</f>
        <v>0</v>
      </c>
      <c r="AG44" s="158">
        <f>_xlfn.IFNA(VLOOKUP(CONCATENATE($AG$4,$B44,$C44),'23OG3'!$A$7:$T$126,20,FALSE),0)</f>
        <v>0</v>
      </c>
      <c r="AH44" s="158">
        <f>_xlfn.IFNA(VLOOKUP(CONCATENATE($AH$4,$B44,$C44),'24WAL4'!$A$7:$T$135,20,FALSE),0)</f>
        <v>0</v>
      </c>
      <c r="AI44" s="158">
        <f>_xlfn.IFNA(VLOOKUP(CONCATENATE($AI$4,$B44,$C44),'25MR'!$A$7:$T$135,20,FALSE),0)</f>
        <v>0</v>
      </c>
      <c r="AJ44" s="47"/>
    </row>
    <row r="45" spans="1:82" s="66" customFormat="1" x14ac:dyDescent="0.2">
      <c r="A45" s="365"/>
      <c r="B45" s="118" t="s">
        <v>294</v>
      </c>
      <c r="C45" s="49" t="s">
        <v>920</v>
      </c>
      <c r="D45" s="49" t="s">
        <v>512</v>
      </c>
      <c r="E45" s="50">
        <v>43860</v>
      </c>
      <c r="F45" s="51">
        <v>13</v>
      </c>
      <c r="G45" s="123">
        <f t="shared" si="2"/>
        <v>0</v>
      </c>
      <c r="H45" s="53">
        <f t="shared" si="3"/>
        <v>0</v>
      </c>
      <c r="I45" s="119"/>
      <c r="J45" s="159">
        <f>_xlfn.IFNA(VLOOKUP(CONCATENATE($J$4,$B45,$C45),'1Bus'!$A$7:$T$133,20,FALSE),0)</f>
        <v>0</v>
      </c>
      <c r="K45" s="158">
        <f>_xlfn.IFNA(VLOOKUP(CONCATENATE($K$4,$B45,$C45),'2ESP'!$A$7:$T$133,20,FALSE),0)</f>
        <v>0</v>
      </c>
      <c r="L45" s="158">
        <f>_xlfn.IFNA(VLOOKUP(CONCATENATE($L$4,$B45,$C45),'3RP'!$A$7:$T$135,20,FALSE),0)</f>
        <v>0</v>
      </c>
      <c r="M45" s="158">
        <f>_xlfn.IFNA(VLOOKUP(CONCATENATE($M$4,$B45,$C45),'4Mur'!$A$7:$T$135,20,FALSE),0)</f>
        <v>0</v>
      </c>
      <c r="N45" s="158">
        <f>_xlfn.IFNA(VLOOKUP(CONCATENATE($N$4,$B45,$C45),'5BAL'!$A$7:$T$135,20,FALSE),0)</f>
        <v>0</v>
      </c>
      <c r="O45" s="158">
        <f>_xlfn.IFNA(VLOOKUP(CONCATENATE($O$4,$B45,$C45),'6WP'!$A$7:$T$135,20,FALSE),0)</f>
        <v>0</v>
      </c>
      <c r="P45" s="158">
        <f>_xlfn.IFNA(VLOOKUP(CONCATENATE($P$4,$B45,$C45),'7SER'!$A$7:$T$135,20,FALSE),0)</f>
        <v>0</v>
      </c>
      <c r="Q45" s="158">
        <f>_xlfn.IFNA(VLOOKUP(CONCATENATE($Q$4,$B45,$C45),'8MR'!$A$7:$T$135,20,FALSE),0)</f>
        <v>0</v>
      </c>
      <c r="R45" s="158">
        <f>_xlfn.IFNA(VLOOKUP(CONCATENATE($R$4,$B45,$C45),'9ESP2'!$A$7:$T$135,20,FALSE),0)</f>
        <v>0</v>
      </c>
      <c r="S45" s="158">
        <f>_xlfn.IFNA(VLOOKUP(CONCATENATE($S$4,$B45,$C45),'10Bus2'!$A$7:$T$135,20,FALSE),0)</f>
        <v>0</v>
      </c>
      <c r="T45" s="158">
        <f>_xlfn.IFNA(VLOOKUP(CONCATENATE($T$4,$B45,$C45),'11OG'!$A$7:$T$135,20,FALSE),0)</f>
        <v>0</v>
      </c>
      <c r="U45" s="158">
        <f>_xlfn.IFNA(VLOOKUP(CONCATENATE($U$4,$B45,$C45),'12VIRT'!$A$7:$T$135,20,FALSE),0)</f>
        <v>0</v>
      </c>
      <c r="V45" s="158">
        <f>_xlfn.IFNA(VLOOKUP(CONCATENATE($V$4,$B45,$C45),'13BUN'!$A$7:$T$133,20,FALSE),0)</f>
        <v>0</v>
      </c>
      <c r="W45" s="158">
        <f>_xlfn.IFNA(VLOOKUP(CONCATENATE($W$4,$B45,$C45),'14SER'!$A$7:$T$135,20,FALSE),0)</f>
        <v>0</v>
      </c>
      <c r="X45" s="158">
        <f>_xlfn.IFNA(VLOOKUP(CONCATENATE($X$4,$B45,$C45),'15OG2'!$A$7:$T$132,20,FALSE),0)</f>
        <v>0</v>
      </c>
      <c r="Y45" s="158">
        <f>_xlfn.IFNA(VLOOKUP(CONCATENATE($Y$4,$B45,$C45),'16BAL2'!$A$7:$T$135,20,FALSE),0)</f>
        <v>0</v>
      </c>
      <c r="Z45" s="158">
        <f>_xlfn.IFNA(VLOOKUP(CONCATENATE($Z$4,$B45,$C45),'17DAR'!$A$7:$T$135,20,FALSE),0)</f>
        <v>0</v>
      </c>
      <c r="AA45" s="158">
        <f>_xlfn.IFNA(VLOOKUP(CONCATENATE($AA$4,$B45,$C45),'18WAL'!$A$7:$T$135,20,FALSE),0)</f>
        <v>0</v>
      </c>
      <c r="AB45" s="158">
        <f>_xlfn.IFNA(VLOOKUP(CONCATENATE($AB$4,$B45,$C45),'19LOG'!$A$7:$T$135,20,FALSE),0)</f>
        <v>0</v>
      </c>
      <c r="AC45" s="158">
        <f>_xlfn.IFNA(VLOOKUP(CONCATENATE($AC$4,$B45,$C45),'20BUN'!$A$7:$T$133,20,FALSE),0)</f>
        <v>0</v>
      </c>
      <c r="AD45" s="158">
        <f>_xlfn.IFNA(VLOOKUP(CONCATENATE($AD$4,$B45,$C45),'21SC'!$A$7:$T$230,20,FALSE),0)</f>
        <v>0</v>
      </c>
      <c r="AE45" s="158">
        <f>_xlfn.IFNA(VLOOKUP(CONCATENATE($AE$4,$B45,$C45),'21SC'!$A$7:$T$230,20,FALSE),0)</f>
        <v>0</v>
      </c>
      <c r="AF45" s="158">
        <f>_xlfn.IFNA(VLOOKUP(CONCATENATE($AF$4,$B45,$C45),'22WAL3'!$A$7:$T$135,20,FALSE),0)</f>
        <v>0</v>
      </c>
      <c r="AG45" s="158">
        <f>_xlfn.IFNA(VLOOKUP(CONCATENATE($AG$4,$B45,$C45),'23OG3'!$A$7:$T$126,20,FALSE),0)</f>
        <v>0</v>
      </c>
      <c r="AH45" s="158">
        <f>_xlfn.IFNA(VLOOKUP(CONCATENATE($AH$4,$B45,$C45),'24WAL4'!$A$7:$T$135,20,FALSE),0)</f>
        <v>0</v>
      </c>
      <c r="AI45" s="158">
        <f>_xlfn.IFNA(VLOOKUP(CONCATENATE($AI$4,$B45,$C45),'25MR'!$A$7:$T$135,20,FALSE),0)</f>
        <v>0</v>
      </c>
      <c r="AJ45" s="47"/>
    </row>
    <row r="46" spans="1:82" s="75" customFormat="1" x14ac:dyDescent="0.2">
      <c r="A46" s="365"/>
      <c r="B46" s="118" t="s">
        <v>668</v>
      </c>
      <c r="C46" s="49" t="s">
        <v>923</v>
      </c>
      <c r="D46" s="49" t="s">
        <v>220</v>
      </c>
      <c r="E46" s="50">
        <v>43859</v>
      </c>
      <c r="F46" s="51">
        <v>12</v>
      </c>
      <c r="G46" s="123">
        <f t="shared" si="2"/>
        <v>0</v>
      </c>
      <c r="H46" s="53">
        <f t="shared" si="3"/>
        <v>0</v>
      </c>
      <c r="I46" s="119"/>
      <c r="J46" s="159">
        <f>_xlfn.IFNA(VLOOKUP(CONCATENATE($J$4,$B46,$C46),'1Bus'!$A$7:$T$133,20,FALSE),0)</f>
        <v>0</v>
      </c>
      <c r="K46" s="158">
        <f>_xlfn.IFNA(VLOOKUP(CONCATENATE($K$4,$B46,$C46),'2ESP'!$A$7:$T$133,20,FALSE),0)</f>
        <v>0</v>
      </c>
      <c r="L46" s="158">
        <f>_xlfn.IFNA(VLOOKUP(CONCATENATE($L$4,$B46,$C46),'3RP'!$A$7:$T$135,20,FALSE),0)</f>
        <v>0</v>
      </c>
      <c r="M46" s="158">
        <f>_xlfn.IFNA(VLOOKUP(CONCATENATE($M$4,$B46,$C46),'4Mur'!$A$7:$T$135,20,FALSE),0)</f>
        <v>0</v>
      </c>
      <c r="N46" s="158">
        <f>_xlfn.IFNA(VLOOKUP(CONCATENATE($N$4,$B46,$C46),'5BAL'!$A$7:$T$135,20,FALSE),0)</f>
        <v>0</v>
      </c>
      <c r="O46" s="158">
        <f>_xlfn.IFNA(VLOOKUP(CONCATENATE($O$4,$B46,$C46),'6WP'!$A$7:$T$135,20,FALSE),0)</f>
        <v>0</v>
      </c>
      <c r="P46" s="158">
        <f>_xlfn.IFNA(VLOOKUP(CONCATENATE($P$4,$B46,$C46),'7SER'!$A$7:$T$135,20,FALSE),0)</f>
        <v>0</v>
      </c>
      <c r="Q46" s="158">
        <f>_xlfn.IFNA(VLOOKUP(CONCATENATE($Q$4,$B46,$C46),'8MR'!$A$7:$T$135,20,FALSE),0)</f>
        <v>0</v>
      </c>
      <c r="R46" s="158">
        <f>_xlfn.IFNA(VLOOKUP(CONCATENATE($R$4,$B46,$C46),'9ESP2'!$A$7:$T$135,20,FALSE),0)</f>
        <v>0</v>
      </c>
      <c r="S46" s="158">
        <f>_xlfn.IFNA(VLOOKUP(CONCATENATE($S$4,$B46,$C46),'10Bus2'!$A$7:$T$135,20,FALSE),0)</f>
        <v>0</v>
      </c>
      <c r="T46" s="158">
        <f>_xlfn.IFNA(VLOOKUP(CONCATENATE($T$4,$B46,$C46),'11OG'!$A$7:$T$135,20,FALSE),0)</f>
        <v>0</v>
      </c>
      <c r="U46" s="158">
        <f>_xlfn.IFNA(VLOOKUP(CONCATENATE($U$4,$B46,$C46),'12VIRT'!$A$7:$T$135,20,FALSE),0)</f>
        <v>0</v>
      </c>
      <c r="V46" s="158">
        <f>_xlfn.IFNA(VLOOKUP(CONCATENATE($V$4,$B46,$C46),'13BUN'!$A$7:$T$133,20,FALSE),0)</f>
        <v>0</v>
      </c>
      <c r="W46" s="158">
        <f>_xlfn.IFNA(VLOOKUP(CONCATENATE($W$4,$B46,$C46),'14SER'!$A$7:$T$135,20,FALSE),0)</f>
        <v>0</v>
      </c>
      <c r="X46" s="158">
        <f>_xlfn.IFNA(VLOOKUP(CONCATENATE($X$4,$B46,$C46),'15OG2'!$A$7:$T$132,20,FALSE),0)</f>
        <v>0</v>
      </c>
      <c r="Y46" s="158">
        <f>_xlfn.IFNA(VLOOKUP(CONCATENATE($Y$4,$B46,$C46),'16BAL2'!$A$7:$T$135,20,FALSE),0)</f>
        <v>0</v>
      </c>
      <c r="Z46" s="158">
        <f>_xlfn.IFNA(VLOOKUP(CONCATENATE($Z$4,$B46,$C46),'17DAR'!$A$7:$T$135,20,FALSE),0)</f>
        <v>0</v>
      </c>
      <c r="AA46" s="158">
        <f>_xlfn.IFNA(VLOOKUP(CONCATENATE($AA$4,$B46,$C46),'18WAL'!$A$7:$T$135,20,FALSE),0)</f>
        <v>0</v>
      </c>
      <c r="AB46" s="158">
        <f>_xlfn.IFNA(VLOOKUP(CONCATENATE($AB$4,$B46,$C46),'19LOG'!$A$7:$T$135,20,FALSE),0)</f>
        <v>0</v>
      </c>
      <c r="AC46" s="158">
        <f>_xlfn.IFNA(VLOOKUP(CONCATENATE($AC$4,$B46,$C46),'20BUN'!$A$7:$T$133,20,FALSE),0)</f>
        <v>0</v>
      </c>
      <c r="AD46" s="158">
        <f>_xlfn.IFNA(VLOOKUP(CONCATENATE($AD$4,$B46,$C46),'21SC'!$A$7:$T$230,20,FALSE),0)</f>
        <v>0</v>
      </c>
      <c r="AE46" s="158">
        <f>_xlfn.IFNA(VLOOKUP(CONCATENATE($AE$4,$B46,$C46),'21SC'!$A$7:$T$230,20,FALSE),0)</f>
        <v>0</v>
      </c>
      <c r="AF46" s="158">
        <f>_xlfn.IFNA(VLOOKUP(CONCATENATE($AF$4,$B46,$C46),'22WAL3'!$A$7:$T$135,20,FALSE),0)</f>
        <v>0</v>
      </c>
      <c r="AG46" s="158">
        <f>_xlfn.IFNA(VLOOKUP(CONCATENATE($AG$4,$B46,$C46),'23OG3'!$A$7:$T$126,20,FALSE),0)</f>
        <v>0</v>
      </c>
      <c r="AH46" s="158">
        <f>_xlfn.IFNA(VLOOKUP(CONCATENATE($AH$4,$B46,$C46),'24WAL4'!$A$7:$T$135,20,FALSE),0)</f>
        <v>0</v>
      </c>
      <c r="AI46" s="158">
        <f>_xlfn.IFNA(VLOOKUP(CONCATENATE($AI$4,$B46,$C46),'25MR'!$A$7:$T$135,20,FALSE),0)</f>
        <v>0</v>
      </c>
      <c r="AJ46" s="47"/>
    </row>
    <row r="47" spans="1:82" s="75" customFormat="1" x14ac:dyDescent="0.2">
      <c r="A47" s="365"/>
      <c r="B47" s="118" t="s">
        <v>469</v>
      </c>
      <c r="C47" s="49" t="s">
        <v>922</v>
      </c>
      <c r="D47" s="49" t="s">
        <v>220</v>
      </c>
      <c r="E47" s="50">
        <v>43859</v>
      </c>
      <c r="F47" s="51">
        <v>11</v>
      </c>
      <c r="G47" s="123">
        <f t="shared" si="2"/>
        <v>0</v>
      </c>
      <c r="H47" s="53">
        <f t="shared" si="3"/>
        <v>0</v>
      </c>
      <c r="I47" s="119"/>
      <c r="J47" s="159">
        <f>_xlfn.IFNA(VLOOKUP(CONCATENATE($J$4,$B47,$C47),'1Bus'!$A$7:$T$133,20,FALSE),0)</f>
        <v>0</v>
      </c>
      <c r="K47" s="158">
        <f>_xlfn.IFNA(VLOOKUP(CONCATENATE($K$4,$B47,$C47),'2ESP'!$A$7:$T$133,20,FALSE),0)</f>
        <v>0</v>
      </c>
      <c r="L47" s="158">
        <f>_xlfn.IFNA(VLOOKUP(CONCATENATE($L$4,$B47,$C47),'3RP'!$A$7:$T$135,20,FALSE),0)</f>
        <v>0</v>
      </c>
      <c r="M47" s="158">
        <f>_xlfn.IFNA(VLOOKUP(CONCATENATE($M$4,$B47,$C47),'4Mur'!$A$7:$T$135,20,FALSE),0)</f>
        <v>0</v>
      </c>
      <c r="N47" s="158">
        <f>_xlfn.IFNA(VLOOKUP(CONCATENATE($N$4,$B47,$C47),'5BAL'!$A$7:$T$135,20,FALSE),0)</f>
        <v>0</v>
      </c>
      <c r="O47" s="158">
        <f>_xlfn.IFNA(VLOOKUP(CONCATENATE($O$4,$B47,$C47),'6WP'!$A$7:$T$135,20,FALSE),0)</f>
        <v>0</v>
      </c>
      <c r="P47" s="158">
        <f>_xlfn.IFNA(VLOOKUP(CONCATENATE($P$4,$B47,$C47),'7SER'!$A$7:$T$135,20,FALSE),0)</f>
        <v>0</v>
      </c>
      <c r="Q47" s="158">
        <f>_xlfn.IFNA(VLOOKUP(CONCATENATE($Q$4,$B47,$C47),'8MR'!$A$7:$T$135,20,FALSE),0)</f>
        <v>0</v>
      </c>
      <c r="R47" s="158">
        <f>_xlfn.IFNA(VLOOKUP(CONCATENATE($R$4,$B47,$C47),'9ESP2'!$A$7:$T$135,20,FALSE),0)</f>
        <v>0</v>
      </c>
      <c r="S47" s="158">
        <f>_xlfn.IFNA(VLOOKUP(CONCATENATE($S$4,$B47,$C47),'10Bus2'!$A$7:$T$135,20,FALSE),0)</f>
        <v>0</v>
      </c>
      <c r="T47" s="158">
        <f>_xlfn.IFNA(VLOOKUP(CONCATENATE($T$4,$B47,$C47),'11OG'!$A$7:$T$135,20,FALSE),0)</f>
        <v>0</v>
      </c>
      <c r="U47" s="158">
        <f>_xlfn.IFNA(VLOOKUP(CONCATENATE($U$4,$B47,$C47),'12VIRT'!$A$7:$T$135,20,FALSE),0)</f>
        <v>0</v>
      </c>
      <c r="V47" s="158">
        <f>_xlfn.IFNA(VLOOKUP(CONCATENATE($V$4,$B47,$C47),'13BUN'!$A$7:$T$133,20,FALSE),0)</f>
        <v>0</v>
      </c>
      <c r="W47" s="158">
        <f>_xlfn.IFNA(VLOOKUP(CONCATENATE($W$4,$B47,$C47),'14SER'!$A$7:$T$135,20,FALSE),0)</f>
        <v>0</v>
      </c>
      <c r="X47" s="158">
        <f>_xlfn.IFNA(VLOOKUP(CONCATENATE($X$4,$B47,$C47),'15OG2'!$A$7:$T$132,20,FALSE),0)</f>
        <v>0</v>
      </c>
      <c r="Y47" s="158">
        <f>_xlfn.IFNA(VLOOKUP(CONCATENATE($Y$4,$B47,$C47),'16BAL2'!$A$7:$T$135,20,FALSE),0)</f>
        <v>0</v>
      </c>
      <c r="Z47" s="158">
        <f>_xlfn.IFNA(VLOOKUP(CONCATENATE($Z$4,$B47,$C47),'17DAR'!$A$7:$T$135,20,FALSE),0)</f>
        <v>0</v>
      </c>
      <c r="AA47" s="158">
        <f>_xlfn.IFNA(VLOOKUP(CONCATENATE($AA$4,$B47,$C47),'18WAL'!$A$7:$T$135,20,FALSE),0)</f>
        <v>0</v>
      </c>
      <c r="AB47" s="158">
        <f>_xlfn.IFNA(VLOOKUP(CONCATENATE($AB$4,$B47,$C47),'19LOG'!$A$7:$T$135,20,FALSE),0)</f>
        <v>0</v>
      </c>
      <c r="AC47" s="158">
        <f>_xlfn.IFNA(VLOOKUP(CONCATENATE($AC$4,$B47,$C47),'20BUN'!$A$7:$T$133,20,FALSE),0)</f>
        <v>0</v>
      </c>
      <c r="AD47" s="158">
        <f>_xlfn.IFNA(VLOOKUP(CONCATENATE($AD$4,$B47,$C47),'21SC'!$A$7:$T$230,20,FALSE),0)</f>
        <v>0</v>
      </c>
      <c r="AE47" s="158">
        <f>_xlfn.IFNA(VLOOKUP(CONCATENATE($AE$4,$B47,$C47),'21SC'!$A$7:$T$230,20,FALSE),0)</f>
        <v>0</v>
      </c>
      <c r="AF47" s="158">
        <f>_xlfn.IFNA(VLOOKUP(CONCATENATE($AF$4,$B47,$C47),'22WAL3'!$A$7:$T$135,20,FALSE),0)</f>
        <v>0</v>
      </c>
      <c r="AG47" s="158">
        <f>_xlfn.IFNA(VLOOKUP(CONCATENATE($AG$4,$B47,$C47),'23OG3'!$A$7:$T$126,20,FALSE),0)</f>
        <v>0</v>
      </c>
      <c r="AH47" s="158">
        <f>_xlfn.IFNA(VLOOKUP(CONCATENATE($AH$4,$B47,$C47),'24WAL4'!$A$7:$T$135,20,FALSE),0)</f>
        <v>0</v>
      </c>
      <c r="AI47" s="158">
        <f>_xlfn.IFNA(VLOOKUP(CONCATENATE($AI$4,$B47,$C47),'25MR'!$A$7:$T$135,20,FALSE),0)</f>
        <v>0</v>
      </c>
      <c r="AJ47" s="47"/>
    </row>
    <row r="48" spans="1:82" s="75" customFormat="1" x14ac:dyDescent="0.2">
      <c r="A48" s="365"/>
      <c r="B48" s="118" t="s">
        <v>191</v>
      </c>
      <c r="C48" s="49" t="s">
        <v>839</v>
      </c>
      <c r="D48" s="49" t="s">
        <v>482</v>
      </c>
      <c r="E48" s="50">
        <v>43851</v>
      </c>
      <c r="F48" s="51">
        <v>13</v>
      </c>
      <c r="G48" s="123">
        <f t="shared" si="2"/>
        <v>0</v>
      </c>
      <c r="H48" s="53">
        <f t="shared" si="3"/>
        <v>0</v>
      </c>
      <c r="I48" s="119"/>
      <c r="J48" s="159">
        <f>_xlfn.IFNA(VLOOKUP(CONCATENATE($J$4,$B48,$C48),'1Bus'!$A$7:$T$133,20,FALSE),0)</f>
        <v>0</v>
      </c>
      <c r="K48" s="158">
        <f>_xlfn.IFNA(VLOOKUP(CONCATENATE($K$4,$B48,$C48),'2ESP'!$A$7:$T$133,20,FALSE),0)</f>
        <v>0</v>
      </c>
      <c r="L48" s="158">
        <f>_xlfn.IFNA(VLOOKUP(CONCATENATE($L$4,$B48,$C48),'3RP'!$A$7:$T$135,20,FALSE),0)</f>
        <v>0</v>
      </c>
      <c r="M48" s="158">
        <f>_xlfn.IFNA(VLOOKUP(CONCATENATE($M$4,$B48,$C48),'4Mur'!$A$7:$T$135,20,FALSE),0)</f>
        <v>0</v>
      </c>
      <c r="N48" s="158">
        <f>_xlfn.IFNA(VLOOKUP(CONCATENATE($N$4,$B48,$C48),'5BAL'!$A$7:$T$135,20,FALSE),0)</f>
        <v>0</v>
      </c>
      <c r="O48" s="158">
        <f>_xlfn.IFNA(VLOOKUP(CONCATENATE($O$4,$B48,$C48),'6WP'!$A$7:$T$135,20,FALSE),0)</f>
        <v>0</v>
      </c>
      <c r="P48" s="158">
        <f>_xlfn.IFNA(VLOOKUP(CONCATENATE($P$4,$B48,$C48),'7SER'!$A$7:$T$135,20,FALSE),0)</f>
        <v>0</v>
      </c>
      <c r="Q48" s="158">
        <f>_xlfn.IFNA(VLOOKUP(CONCATENATE($Q$4,$B48,$C48),'8MR'!$A$7:$T$135,20,FALSE),0)</f>
        <v>0</v>
      </c>
      <c r="R48" s="158">
        <f>_xlfn.IFNA(VLOOKUP(CONCATENATE($R$4,$B48,$C48),'9ESP2'!$A$7:$T$135,20,FALSE),0)</f>
        <v>0</v>
      </c>
      <c r="S48" s="158">
        <f>_xlfn.IFNA(VLOOKUP(CONCATENATE($S$4,$B48,$C48),'10Bus2'!$A$7:$T$135,20,FALSE),0)</f>
        <v>0</v>
      </c>
      <c r="T48" s="158">
        <f>_xlfn.IFNA(VLOOKUP(CONCATENATE($T$4,$B48,$C48),'11OG'!$A$7:$T$135,20,FALSE),0)</f>
        <v>0</v>
      </c>
      <c r="U48" s="158">
        <f>_xlfn.IFNA(VLOOKUP(CONCATENATE($U$4,$B48,$C48),'12VIRT'!$A$7:$T$135,20,FALSE),0)</f>
        <v>0</v>
      </c>
      <c r="V48" s="158">
        <f>_xlfn.IFNA(VLOOKUP(CONCATENATE($V$4,$B48,$C48),'13BUN'!$A$7:$T$133,20,FALSE),0)</f>
        <v>0</v>
      </c>
      <c r="W48" s="158">
        <f>_xlfn.IFNA(VLOOKUP(CONCATENATE($W$4,$B48,$C48),'14SER'!$A$7:$T$135,20,FALSE),0)</f>
        <v>0</v>
      </c>
      <c r="X48" s="158">
        <f>_xlfn.IFNA(VLOOKUP(CONCATENATE($X$4,$B48,$C48),'15OG2'!$A$7:$T$132,20,FALSE),0)</f>
        <v>0</v>
      </c>
      <c r="Y48" s="158">
        <f>_xlfn.IFNA(VLOOKUP(CONCATENATE($Y$4,$B48,$C48),'16BAL2'!$A$7:$T$135,20,FALSE),0)</f>
        <v>0</v>
      </c>
      <c r="Z48" s="158">
        <f>_xlfn.IFNA(VLOOKUP(CONCATENATE($Z$4,$B48,$C48),'17DAR'!$A$7:$T$135,20,FALSE),0)</f>
        <v>0</v>
      </c>
      <c r="AA48" s="158">
        <f>_xlfn.IFNA(VLOOKUP(CONCATENATE($AA$4,$B48,$C48),'18WAL'!$A$7:$T$135,20,FALSE),0)</f>
        <v>0</v>
      </c>
      <c r="AB48" s="158">
        <f>_xlfn.IFNA(VLOOKUP(CONCATENATE($AB$4,$B48,$C48),'19LOG'!$A$7:$T$135,20,FALSE),0)</f>
        <v>0</v>
      </c>
      <c r="AC48" s="158">
        <f>_xlfn.IFNA(VLOOKUP(CONCATENATE($AC$4,$B48,$C48),'20BUN'!$A$7:$T$133,20,FALSE),0)</f>
        <v>0</v>
      </c>
      <c r="AD48" s="158">
        <f>_xlfn.IFNA(VLOOKUP(CONCATENATE($AD$4,$B48,$C48),'21SC'!$A$7:$T$230,20,FALSE),0)</f>
        <v>0</v>
      </c>
      <c r="AE48" s="158">
        <f>_xlfn.IFNA(VLOOKUP(CONCATENATE($AE$4,$B48,$C48),'21SC'!$A$7:$T$230,20,FALSE),0)</f>
        <v>0</v>
      </c>
      <c r="AF48" s="158">
        <f>_xlfn.IFNA(VLOOKUP(CONCATENATE($AF$4,$B48,$C48),'22WAL3'!$A$7:$T$135,20,FALSE),0)</f>
        <v>0</v>
      </c>
      <c r="AG48" s="158">
        <f>_xlfn.IFNA(VLOOKUP(CONCATENATE($AG$4,$B48,$C48),'23OG3'!$A$7:$T$126,20,FALSE),0)</f>
        <v>0</v>
      </c>
      <c r="AH48" s="158">
        <f>_xlfn.IFNA(VLOOKUP(CONCATENATE($AH$4,$B48,$C48),'24WAL4'!$A$7:$T$135,20,FALSE),0)</f>
        <v>0</v>
      </c>
      <c r="AI48" s="158">
        <f>_xlfn.IFNA(VLOOKUP(CONCATENATE($AI$4,$B48,$C48),'25MR'!$A$7:$T$135,20,FALSE),0)</f>
        <v>0</v>
      </c>
      <c r="AJ48" s="47"/>
    </row>
    <row r="49" spans="1:82" s="75" customFormat="1" x14ac:dyDescent="0.2">
      <c r="A49" s="365"/>
      <c r="B49" s="118" t="s">
        <v>917</v>
      </c>
      <c r="C49" s="49" t="s">
        <v>193</v>
      </c>
      <c r="D49" s="49" t="s">
        <v>220</v>
      </c>
      <c r="E49" s="50">
        <v>43850</v>
      </c>
      <c r="F49" s="51">
        <v>11</v>
      </c>
      <c r="G49" s="123">
        <f t="shared" si="2"/>
        <v>0</v>
      </c>
      <c r="H49" s="53">
        <f t="shared" si="3"/>
        <v>0</v>
      </c>
      <c r="I49" s="119"/>
      <c r="J49" s="159">
        <f>_xlfn.IFNA(VLOOKUP(CONCATENATE($J$4,$B49,$C49),'1Bus'!$A$7:$T$133,20,FALSE),0)</f>
        <v>0</v>
      </c>
      <c r="K49" s="158">
        <f>_xlfn.IFNA(VLOOKUP(CONCATENATE($K$4,$B49,$C49),'2ESP'!$A$7:$T$133,20,FALSE),0)</f>
        <v>0</v>
      </c>
      <c r="L49" s="158">
        <f>_xlfn.IFNA(VLOOKUP(CONCATENATE($L$4,$B49,$C49),'3RP'!$A$7:$T$135,20,FALSE),0)</f>
        <v>0</v>
      </c>
      <c r="M49" s="158">
        <f>_xlfn.IFNA(VLOOKUP(CONCATENATE($M$4,$B49,$C49),'4Mur'!$A$7:$T$135,20,FALSE),0)</f>
        <v>0</v>
      </c>
      <c r="N49" s="158">
        <f>_xlfn.IFNA(VLOOKUP(CONCATENATE($N$4,$B49,$C49),'5BAL'!$A$7:$T$135,20,FALSE),0)</f>
        <v>0</v>
      </c>
      <c r="O49" s="158">
        <f>_xlfn.IFNA(VLOOKUP(CONCATENATE($O$4,$B49,$C49),'6WP'!$A$7:$T$135,20,FALSE),0)</f>
        <v>0</v>
      </c>
      <c r="P49" s="158">
        <f>_xlfn.IFNA(VLOOKUP(CONCATENATE($P$4,$B49,$C49),'7SER'!$A$7:$T$135,20,FALSE),0)</f>
        <v>0</v>
      </c>
      <c r="Q49" s="158">
        <f>_xlfn.IFNA(VLOOKUP(CONCATENATE($Q$4,$B49,$C49),'8MR'!$A$7:$T$135,20,FALSE),0)</f>
        <v>0</v>
      </c>
      <c r="R49" s="158">
        <f>_xlfn.IFNA(VLOOKUP(CONCATENATE($R$4,$B49,$C49),'9ESP2'!$A$7:$T$135,20,FALSE),0)</f>
        <v>0</v>
      </c>
      <c r="S49" s="158">
        <f>_xlfn.IFNA(VLOOKUP(CONCATENATE($S$4,$B49,$C49),'10Bus2'!$A$7:$T$135,20,FALSE),0)</f>
        <v>0</v>
      </c>
      <c r="T49" s="158">
        <f>_xlfn.IFNA(VLOOKUP(CONCATENATE($T$4,$B49,$C49),'11OG'!$A$7:$T$135,20,FALSE),0)</f>
        <v>0</v>
      </c>
      <c r="U49" s="158">
        <f>_xlfn.IFNA(VLOOKUP(CONCATENATE($U$4,$B49,$C49),'12VIRT'!$A$7:$T$135,20,FALSE),0)</f>
        <v>0</v>
      </c>
      <c r="V49" s="158">
        <f>_xlfn.IFNA(VLOOKUP(CONCATENATE($V$4,$B49,$C49),'13BUN'!$A$7:$T$133,20,FALSE),0)</f>
        <v>0</v>
      </c>
      <c r="W49" s="158">
        <f>_xlfn.IFNA(VLOOKUP(CONCATENATE($W$4,$B49,$C49),'14SER'!$A$7:$T$135,20,FALSE),0)</f>
        <v>0</v>
      </c>
      <c r="X49" s="158">
        <f>_xlfn.IFNA(VLOOKUP(CONCATENATE($X$4,$B49,$C49),'15OG2'!$A$7:$T$132,20,FALSE),0)</f>
        <v>0</v>
      </c>
      <c r="Y49" s="158">
        <f>_xlfn.IFNA(VLOOKUP(CONCATENATE($Y$4,$B49,$C49),'16BAL2'!$A$7:$T$135,20,FALSE),0)</f>
        <v>0</v>
      </c>
      <c r="Z49" s="158">
        <f>_xlfn.IFNA(VLOOKUP(CONCATENATE($Z$4,$B49,$C49),'17DAR'!$A$7:$T$135,20,FALSE),0)</f>
        <v>0</v>
      </c>
      <c r="AA49" s="158">
        <f>_xlfn.IFNA(VLOOKUP(CONCATENATE($AA$4,$B49,$C49),'18WAL'!$A$7:$T$135,20,FALSE),0)</f>
        <v>0</v>
      </c>
      <c r="AB49" s="158">
        <f>_xlfn.IFNA(VLOOKUP(CONCATENATE($AB$4,$B49,$C49),'19LOG'!$A$7:$T$135,20,FALSE),0)</f>
        <v>0</v>
      </c>
      <c r="AC49" s="158">
        <f>_xlfn.IFNA(VLOOKUP(CONCATENATE($AC$4,$B49,$C49),'20BUN'!$A$7:$T$133,20,FALSE),0)</f>
        <v>0</v>
      </c>
      <c r="AD49" s="158">
        <f>_xlfn.IFNA(VLOOKUP(CONCATENATE($AD$4,$B49,$C49),'21SC'!$A$7:$T$230,20,FALSE),0)</f>
        <v>0</v>
      </c>
      <c r="AE49" s="158">
        <f>_xlfn.IFNA(VLOOKUP(CONCATENATE($AE$4,$B49,$C49),'21SC'!$A$7:$T$230,20,FALSE),0)</f>
        <v>0</v>
      </c>
      <c r="AF49" s="158">
        <f>_xlfn.IFNA(VLOOKUP(CONCATENATE($AF$4,$B49,$C49),'22WAL3'!$A$7:$T$135,20,FALSE),0)</f>
        <v>0</v>
      </c>
      <c r="AG49" s="158">
        <f>_xlfn.IFNA(VLOOKUP(CONCATENATE($AG$4,$B49,$C49),'23OG3'!$A$7:$T$126,20,FALSE),0)</f>
        <v>0</v>
      </c>
      <c r="AH49" s="158">
        <f>_xlfn.IFNA(VLOOKUP(CONCATENATE($AH$4,$B49,$C49),'24WAL4'!$A$7:$T$135,20,FALSE),0)</f>
        <v>0</v>
      </c>
      <c r="AI49" s="158">
        <f>_xlfn.IFNA(VLOOKUP(CONCATENATE($AI$4,$B49,$C49),'25MR'!$A$7:$T$135,20,FALSE),0)</f>
        <v>0</v>
      </c>
      <c r="AJ49" s="47"/>
    </row>
    <row r="50" spans="1:82" s="75" customFormat="1" x14ac:dyDescent="0.2">
      <c r="A50" s="365"/>
      <c r="B50" s="118" t="s">
        <v>194</v>
      </c>
      <c r="C50" s="49" t="s">
        <v>195</v>
      </c>
      <c r="D50" s="49" t="s">
        <v>196</v>
      </c>
      <c r="E50" s="50">
        <v>43849</v>
      </c>
      <c r="F50" s="51">
        <v>12</v>
      </c>
      <c r="G50" s="123">
        <f t="shared" ref="G50:G66" si="4">COUNTIF(J50:AI50,"&gt;0")</f>
        <v>0</v>
      </c>
      <c r="H50" s="53">
        <f t="shared" ref="H50:H66" si="5">SUM(J50:AI50)</f>
        <v>0</v>
      </c>
      <c r="I50" s="119"/>
      <c r="J50" s="159">
        <f>_xlfn.IFNA(VLOOKUP(CONCATENATE($J$4,$B50,$C50),'1Bus'!$A$7:$T$133,20,FALSE),0)</f>
        <v>0</v>
      </c>
      <c r="K50" s="158">
        <f>_xlfn.IFNA(VLOOKUP(CONCATENATE($K$4,$B50,$C50),'2ESP'!$A$7:$T$133,20,FALSE),0)</f>
        <v>0</v>
      </c>
      <c r="L50" s="158">
        <f>_xlfn.IFNA(VLOOKUP(CONCATENATE($L$4,$B50,$C50),'3RP'!$A$7:$T$135,20,FALSE),0)</f>
        <v>0</v>
      </c>
      <c r="M50" s="158">
        <f>_xlfn.IFNA(VLOOKUP(CONCATENATE($M$4,$B50,$C50),'4Mur'!$A$7:$T$135,20,FALSE),0)</f>
        <v>0</v>
      </c>
      <c r="N50" s="158">
        <f>_xlfn.IFNA(VLOOKUP(CONCATENATE($N$4,$B50,$C50),'5BAL'!$A$7:$T$135,20,FALSE),0)</f>
        <v>0</v>
      </c>
      <c r="O50" s="158">
        <f>_xlfn.IFNA(VLOOKUP(CONCATENATE($O$4,$B50,$C50),'6WP'!$A$7:$T$135,20,FALSE),0)</f>
        <v>0</v>
      </c>
      <c r="P50" s="158">
        <f>_xlfn.IFNA(VLOOKUP(CONCATENATE($P$4,$B50,$C50),'7SER'!$A$7:$T$135,20,FALSE),0)</f>
        <v>0</v>
      </c>
      <c r="Q50" s="158">
        <f>_xlfn.IFNA(VLOOKUP(CONCATENATE($Q$4,$B50,$C50),'8MR'!$A$7:$T$135,20,FALSE),0)</f>
        <v>0</v>
      </c>
      <c r="R50" s="158">
        <f>_xlfn.IFNA(VLOOKUP(CONCATENATE($R$4,$B50,$C50),'9ESP2'!$A$7:$T$135,20,FALSE),0)</f>
        <v>0</v>
      </c>
      <c r="S50" s="158">
        <f>_xlfn.IFNA(VLOOKUP(CONCATENATE($S$4,$B50,$C50),'10Bus2'!$A$7:$T$135,20,FALSE),0)</f>
        <v>0</v>
      </c>
      <c r="T50" s="158">
        <f>_xlfn.IFNA(VLOOKUP(CONCATENATE($T$4,$B50,$C50),'11OG'!$A$7:$T$135,20,FALSE),0)</f>
        <v>0</v>
      </c>
      <c r="U50" s="158">
        <f>_xlfn.IFNA(VLOOKUP(CONCATENATE($U$4,$B50,$C50),'12VIRT'!$A$7:$T$135,20,FALSE),0)</f>
        <v>0</v>
      </c>
      <c r="V50" s="158">
        <f>_xlfn.IFNA(VLOOKUP(CONCATENATE($V$4,$B50,$C50),'13BUN'!$A$7:$T$133,20,FALSE),0)</f>
        <v>0</v>
      </c>
      <c r="W50" s="158">
        <f>_xlfn.IFNA(VLOOKUP(CONCATENATE($W$4,$B50,$C50),'14SER'!$A$7:$T$135,20,FALSE),0)</f>
        <v>0</v>
      </c>
      <c r="X50" s="158">
        <f>_xlfn.IFNA(VLOOKUP(CONCATENATE($X$4,$B50,$C50),'15OG2'!$A$7:$T$132,20,FALSE),0)</f>
        <v>0</v>
      </c>
      <c r="Y50" s="158">
        <f>_xlfn.IFNA(VLOOKUP(CONCATENATE($Y$4,$B50,$C50),'16BAL2'!$A$7:$T$135,20,FALSE),0)</f>
        <v>0</v>
      </c>
      <c r="Z50" s="158">
        <f>_xlfn.IFNA(VLOOKUP(CONCATENATE($Z$4,$B50,$C50),'17DAR'!$A$7:$T$135,20,FALSE),0)</f>
        <v>0</v>
      </c>
      <c r="AA50" s="158">
        <f>_xlfn.IFNA(VLOOKUP(CONCATENATE($AA$4,$B50,$C50),'18WAL'!$A$7:$T$135,20,FALSE),0)</f>
        <v>0</v>
      </c>
      <c r="AB50" s="158">
        <f>_xlfn.IFNA(VLOOKUP(CONCATENATE($AB$4,$B50,$C50),'19LOG'!$A$7:$T$135,20,FALSE),0)</f>
        <v>0</v>
      </c>
      <c r="AC50" s="158">
        <f>_xlfn.IFNA(VLOOKUP(CONCATENATE($AC$4,$B50,$C50),'20BUN'!$A$7:$T$133,20,FALSE),0)</f>
        <v>0</v>
      </c>
      <c r="AD50" s="158">
        <f>_xlfn.IFNA(VLOOKUP(CONCATENATE($AD$4,$B50,$C50),'21SC'!$A$7:$T$230,20,FALSE),0)</f>
        <v>0</v>
      </c>
      <c r="AE50" s="158">
        <f>_xlfn.IFNA(VLOOKUP(CONCATENATE($AE$4,$B50,$C50),'21SC'!$A$7:$T$230,20,FALSE),0)</f>
        <v>0</v>
      </c>
      <c r="AF50" s="158">
        <f>_xlfn.IFNA(VLOOKUP(CONCATENATE($AF$4,$B50,$C50),'22WAL3'!$A$7:$T$135,20,FALSE),0)</f>
        <v>0</v>
      </c>
      <c r="AG50" s="158">
        <f>_xlfn.IFNA(VLOOKUP(CONCATENATE($AG$4,$B50,$C50),'23OG3'!$A$7:$T$126,20,FALSE),0)</f>
        <v>0</v>
      </c>
      <c r="AH50" s="158">
        <f>_xlfn.IFNA(VLOOKUP(CONCATENATE($AH$4,$B50,$C50),'24WAL4'!$A$7:$T$135,20,FALSE),0)</f>
        <v>0</v>
      </c>
      <c r="AI50" s="158">
        <f>_xlfn.IFNA(VLOOKUP(CONCATENATE($AI$4,$B50,$C50),'25MR'!$A$7:$T$135,20,FALSE),0)</f>
        <v>0</v>
      </c>
      <c r="AJ50" s="47"/>
    </row>
    <row r="51" spans="1:82" s="75" customFormat="1" x14ac:dyDescent="0.2">
      <c r="A51" s="365"/>
      <c r="B51" s="118" t="s">
        <v>197</v>
      </c>
      <c r="C51" s="49" t="s">
        <v>198</v>
      </c>
      <c r="D51" s="49" t="s">
        <v>512</v>
      </c>
      <c r="E51" s="50">
        <v>43845</v>
      </c>
      <c r="F51" s="51">
        <v>11</v>
      </c>
      <c r="G51" s="123">
        <f t="shared" si="4"/>
        <v>0</v>
      </c>
      <c r="H51" s="53">
        <f t="shared" si="5"/>
        <v>0</v>
      </c>
      <c r="I51" s="119"/>
      <c r="J51" s="159">
        <f>_xlfn.IFNA(VLOOKUP(CONCATENATE($J$4,$B51,$C51),'1Bus'!$A$7:$T$133,20,FALSE),0)</f>
        <v>0</v>
      </c>
      <c r="K51" s="158">
        <f>_xlfn.IFNA(VLOOKUP(CONCATENATE($K$4,$B51,$C51),'2ESP'!$A$7:$T$133,20,FALSE),0)</f>
        <v>0</v>
      </c>
      <c r="L51" s="158">
        <f>_xlfn.IFNA(VLOOKUP(CONCATENATE($L$4,$B51,$C51),'3RP'!$A$7:$T$135,20,FALSE),0)</f>
        <v>0</v>
      </c>
      <c r="M51" s="158">
        <f>_xlfn.IFNA(VLOOKUP(CONCATENATE($M$4,$B51,$C51),'4Mur'!$A$7:$T$135,20,FALSE),0)</f>
        <v>0</v>
      </c>
      <c r="N51" s="158">
        <f>_xlfn.IFNA(VLOOKUP(CONCATENATE($N$4,$B51,$C51),'5BAL'!$A$7:$T$135,20,FALSE),0)</f>
        <v>0</v>
      </c>
      <c r="O51" s="158">
        <f>_xlfn.IFNA(VLOOKUP(CONCATENATE($O$4,$B51,$C51),'6WP'!$A$7:$T$135,20,FALSE),0)</f>
        <v>0</v>
      </c>
      <c r="P51" s="158">
        <f>_xlfn.IFNA(VLOOKUP(CONCATENATE($P$4,$B51,$C51),'7SER'!$A$7:$T$135,20,FALSE),0)</f>
        <v>0</v>
      </c>
      <c r="Q51" s="158">
        <f>_xlfn.IFNA(VLOOKUP(CONCATENATE($Q$4,$B51,$C51),'8MR'!$A$7:$T$135,20,FALSE),0)</f>
        <v>0</v>
      </c>
      <c r="R51" s="158">
        <f>_xlfn.IFNA(VLOOKUP(CONCATENATE($R$4,$B51,$C51),'9ESP2'!$A$7:$T$135,20,FALSE),0)</f>
        <v>0</v>
      </c>
      <c r="S51" s="158">
        <f>_xlfn.IFNA(VLOOKUP(CONCATENATE($S$4,$B51,$C51),'10Bus2'!$A$7:$T$135,20,FALSE),0)</f>
        <v>0</v>
      </c>
      <c r="T51" s="158">
        <f>_xlfn.IFNA(VLOOKUP(CONCATENATE($T$4,$B51,$C51),'11OG'!$A$7:$T$135,20,FALSE),0)</f>
        <v>0</v>
      </c>
      <c r="U51" s="158">
        <f>_xlfn.IFNA(VLOOKUP(CONCATENATE($U$4,$B51,$C51),'12VIRT'!$A$7:$T$135,20,FALSE),0)</f>
        <v>0</v>
      </c>
      <c r="V51" s="158">
        <f>_xlfn.IFNA(VLOOKUP(CONCATENATE($V$4,$B51,$C51),'13BUN'!$A$7:$T$133,20,FALSE),0)</f>
        <v>0</v>
      </c>
      <c r="W51" s="158">
        <f>_xlfn.IFNA(VLOOKUP(CONCATENATE($W$4,$B51,$C51),'14SER'!$A$7:$T$135,20,FALSE),0)</f>
        <v>0</v>
      </c>
      <c r="X51" s="158">
        <f>_xlfn.IFNA(VLOOKUP(CONCATENATE($X$4,$B51,$C51),'15OG2'!$A$7:$T$132,20,FALSE),0)</f>
        <v>0</v>
      </c>
      <c r="Y51" s="158">
        <f>_xlfn.IFNA(VLOOKUP(CONCATENATE($Y$4,$B51,$C51),'16BAL2'!$A$7:$T$135,20,FALSE),0)</f>
        <v>0</v>
      </c>
      <c r="Z51" s="158">
        <f>_xlfn.IFNA(VLOOKUP(CONCATENATE($Z$4,$B51,$C51),'17DAR'!$A$7:$T$135,20,FALSE),0)</f>
        <v>0</v>
      </c>
      <c r="AA51" s="158">
        <f>_xlfn.IFNA(VLOOKUP(CONCATENATE($AA$4,$B51,$C51),'18WAL'!$A$7:$T$135,20,FALSE),0)</f>
        <v>0</v>
      </c>
      <c r="AB51" s="158">
        <f>_xlfn.IFNA(VLOOKUP(CONCATENATE($AB$4,$B51,$C51),'19LOG'!$A$7:$T$135,20,FALSE),0)</f>
        <v>0</v>
      </c>
      <c r="AC51" s="158">
        <f>_xlfn.IFNA(VLOOKUP(CONCATENATE($AC$4,$B51,$C51),'20BUN'!$A$7:$T$133,20,FALSE),0)</f>
        <v>0</v>
      </c>
      <c r="AD51" s="158">
        <f>_xlfn.IFNA(VLOOKUP(CONCATENATE($AD$4,$B51,$C51),'21SC'!$A$7:$T$230,20,FALSE),0)</f>
        <v>0</v>
      </c>
      <c r="AE51" s="158">
        <f>_xlfn.IFNA(VLOOKUP(CONCATENATE($AE$4,$B51,$C51),'21SC'!$A$7:$T$230,20,FALSE),0)</f>
        <v>0</v>
      </c>
      <c r="AF51" s="158">
        <f>_xlfn.IFNA(VLOOKUP(CONCATENATE($AF$4,$B51,$C51),'22WAL3'!$A$7:$T$135,20,FALSE),0)</f>
        <v>0</v>
      </c>
      <c r="AG51" s="158">
        <f>_xlfn.IFNA(VLOOKUP(CONCATENATE($AG$4,$B51,$C51),'23OG3'!$A$7:$T$126,20,FALSE),0)</f>
        <v>0</v>
      </c>
      <c r="AH51" s="158">
        <f>_xlfn.IFNA(VLOOKUP(CONCATENATE($AH$4,$B51,$C51),'24WAL4'!$A$7:$T$135,20,FALSE),0)</f>
        <v>0</v>
      </c>
      <c r="AI51" s="158">
        <f>_xlfn.IFNA(VLOOKUP(CONCATENATE($AI$4,$B51,$C51),'25MR'!$A$7:$T$135,20,FALSE),0)</f>
        <v>0</v>
      </c>
      <c r="AJ51" s="47"/>
    </row>
    <row r="52" spans="1:82" s="75" customFormat="1" x14ac:dyDescent="0.2">
      <c r="A52" s="365"/>
      <c r="B52" s="118" t="s">
        <v>199</v>
      </c>
      <c r="C52" s="49" t="s">
        <v>200</v>
      </c>
      <c r="D52" s="49" t="s">
        <v>196</v>
      </c>
      <c r="E52" s="50">
        <v>44075</v>
      </c>
      <c r="F52" s="51">
        <v>13</v>
      </c>
      <c r="G52" s="123">
        <f t="shared" si="4"/>
        <v>0</v>
      </c>
      <c r="H52" s="53">
        <f t="shared" si="5"/>
        <v>0</v>
      </c>
      <c r="I52" s="119"/>
      <c r="J52" s="159">
        <f>_xlfn.IFNA(VLOOKUP(CONCATENATE($J$4,$B52,$C52),'1Bus'!$A$7:$T$133,20,FALSE),0)</f>
        <v>0</v>
      </c>
      <c r="K52" s="158">
        <f>_xlfn.IFNA(VLOOKUP(CONCATENATE($K$4,$B52,$C52),'2ESP'!$A$7:$T$133,20,FALSE),0)</f>
        <v>0</v>
      </c>
      <c r="L52" s="158">
        <f>_xlfn.IFNA(VLOOKUP(CONCATENATE($L$4,$B52,$C52),'3RP'!$A$7:$T$135,20,FALSE),0)</f>
        <v>0</v>
      </c>
      <c r="M52" s="158">
        <f>_xlfn.IFNA(VLOOKUP(CONCATENATE($M$4,$B52,$C52),'4Mur'!$A$7:$T$135,20,FALSE),0)</f>
        <v>0</v>
      </c>
      <c r="N52" s="158">
        <f>_xlfn.IFNA(VLOOKUP(CONCATENATE($N$4,$B52,$C52),'5BAL'!$A$7:$T$135,20,FALSE),0)</f>
        <v>0</v>
      </c>
      <c r="O52" s="158">
        <f>_xlfn.IFNA(VLOOKUP(CONCATENATE($O$4,$B52,$C52),'6WP'!$A$7:$T$135,20,FALSE),0)</f>
        <v>0</v>
      </c>
      <c r="P52" s="158">
        <f>_xlfn.IFNA(VLOOKUP(CONCATENATE($P$4,$B52,$C52),'7SER'!$A$7:$T$135,20,FALSE),0)</f>
        <v>0</v>
      </c>
      <c r="Q52" s="158">
        <f>_xlfn.IFNA(VLOOKUP(CONCATENATE($Q$4,$B52,$C52),'8MR'!$A$7:$T$135,20,FALSE),0)</f>
        <v>0</v>
      </c>
      <c r="R52" s="158">
        <f>_xlfn.IFNA(VLOOKUP(CONCATENATE($R$4,$B52,$C52),'9ESP2'!$A$7:$T$135,20,FALSE),0)</f>
        <v>0</v>
      </c>
      <c r="S52" s="158">
        <f>_xlfn.IFNA(VLOOKUP(CONCATENATE($S$4,$B52,$C52),'10Bus2'!$A$7:$T$135,20,FALSE),0)</f>
        <v>0</v>
      </c>
      <c r="T52" s="158">
        <f>_xlfn.IFNA(VLOOKUP(CONCATENATE($T$4,$B52,$C52),'11OG'!$A$7:$T$135,20,FALSE),0)</f>
        <v>0</v>
      </c>
      <c r="U52" s="158">
        <f>_xlfn.IFNA(VLOOKUP(CONCATENATE($U$4,$B52,$C52),'12VIRT'!$A$7:$T$135,20,FALSE),0)</f>
        <v>0</v>
      </c>
      <c r="V52" s="158">
        <f>_xlfn.IFNA(VLOOKUP(CONCATENATE($V$4,$B52,$C52),'13BUN'!$A$7:$T$133,20,FALSE),0)</f>
        <v>0</v>
      </c>
      <c r="W52" s="158">
        <f>_xlfn.IFNA(VLOOKUP(CONCATENATE($W$4,$B52,$C52),'14SER'!$A$7:$T$135,20,FALSE),0)</f>
        <v>0</v>
      </c>
      <c r="X52" s="158">
        <f>_xlfn.IFNA(VLOOKUP(CONCATENATE($X$4,$B52,$C52),'15OG2'!$A$7:$T$132,20,FALSE),0)</f>
        <v>0</v>
      </c>
      <c r="Y52" s="158">
        <f>_xlfn.IFNA(VLOOKUP(CONCATENATE($Y$4,$B52,$C52),'16BAL2'!$A$7:$T$135,20,FALSE),0)</f>
        <v>0</v>
      </c>
      <c r="Z52" s="158">
        <f>_xlfn.IFNA(VLOOKUP(CONCATENATE($Z$4,$B52,$C52),'17DAR'!$A$7:$T$135,20,FALSE),0)</f>
        <v>0</v>
      </c>
      <c r="AA52" s="158">
        <f>_xlfn.IFNA(VLOOKUP(CONCATENATE($AA$4,$B52,$C52),'18WAL'!$A$7:$T$135,20,FALSE),0)</f>
        <v>0</v>
      </c>
      <c r="AB52" s="158">
        <f>_xlfn.IFNA(VLOOKUP(CONCATENATE($AB$4,$B52,$C52),'19LOG'!$A$7:$T$135,20,FALSE),0)</f>
        <v>0</v>
      </c>
      <c r="AC52" s="158">
        <f>_xlfn.IFNA(VLOOKUP(CONCATENATE($AC$4,$B52,$C52),'20BUN'!$A$7:$T$133,20,FALSE),0)</f>
        <v>0</v>
      </c>
      <c r="AD52" s="158">
        <f>_xlfn.IFNA(VLOOKUP(CONCATENATE($AD$4,$B52,$C52),'21SC'!$A$7:$T$230,20,FALSE),0)</f>
        <v>0</v>
      </c>
      <c r="AE52" s="158">
        <f>_xlfn.IFNA(VLOOKUP(CONCATENATE($AE$4,$B52,$C52),'21SC'!$A$7:$T$230,20,FALSE),0)</f>
        <v>0</v>
      </c>
      <c r="AF52" s="158">
        <f>_xlfn.IFNA(VLOOKUP(CONCATENATE($AF$4,$B52,$C52),'22WAL3'!$A$7:$T$135,20,FALSE),0)</f>
        <v>0</v>
      </c>
      <c r="AG52" s="158">
        <f>_xlfn.IFNA(VLOOKUP(CONCATENATE($AG$4,$B52,$C52),'23OG3'!$A$7:$T$126,20,FALSE),0)</f>
        <v>0</v>
      </c>
      <c r="AH52" s="158">
        <f>_xlfn.IFNA(VLOOKUP(CONCATENATE($AH$4,$B52,$C52),'24WAL4'!$A$7:$T$135,20,FALSE),0)</f>
        <v>0</v>
      </c>
      <c r="AI52" s="158">
        <f>_xlfn.IFNA(VLOOKUP(CONCATENATE($AI$4,$B52,$C52),'25MR'!$A$7:$T$135,20,FALSE),0)</f>
        <v>0</v>
      </c>
      <c r="AJ52" s="47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</row>
    <row r="53" spans="1:82" s="75" customFormat="1" x14ac:dyDescent="0.2">
      <c r="A53" s="365"/>
      <c r="B53" s="48" t="s">
        <v>410</v>
      </c>
      <c r="C53" s="49" t="s">
        <v>840</v>
      </c>
      <c r="D53" s="49" t="s">
        <v>950</v>
      </c>
      <c r="E53" s="50">
        <v>43817</v>
      </c>
      <c r="F53" s="51">
        <v>12</v>
      </c>
      <c r="G53" s="123">
        <f t="shared" si="4"/>
        <v>0</v>
      </c>
      <c r="H53" s="53">
        <f t="shared" si="5"/>
        <v>0</v>
      </c>
      <c r="I53" s="119"/>
      <c r="J53" s="159">
        <f>_xlfn.IFNA(VLOOKUP(CONCATENATE($J$4,$B53,$C53),'1Bus'!$A$7:$T$133,20,FALSE),0)</f>
        <v>0</v>
      </c>
      <c r="K53" s="158">
        <f>_xlfn.IFNA(VLOOKUP(CONCATENATE($K$4,$B53,$C53),'2ESP'!$A$7:$T$133,20,FALSE),0)</f>
        <v>0</v>
      </c>
      <c r="L53" s="158">
        <f>_xlfn.IFNA(VLOOKUP(CONCATENATE($L$4,$B53,$C53),'3RP'!$A$7:$T$135,20,FALSE),0)</f>
        <v>0</v>
      </c>
      <c r="M53" s="158">
        <f>_xlfn.IFNA(VLOOKUP(CONCATENATE($M$4,$B53,$C53),'4Mur'!$A$7:$T$135,20,FALSE),0)</f>
        <v>0</v>
      </c>
      <c r="N53" s="158">
        <f>_xlfn.IFNA(VLOOKUP(CONCATENATE($N$4,$B53,$C53),'5BAL'!$A$7:$T$135,20,FALSE),0)</f>
        <v>0</v>
      </c>
      <c r="O53" s="158">
        <f>_xlfn.IFNA(VLOOKUP(CONCATENATE($O$4,$B53,$C53),'6WP'!$A$7:$T$135,20,FALSE),0)</f>
        <v>0</v>
      </c>
      <c r="P53" s="158">
        <f>_xlfn.IFNA(VLOOKUP(CONCATENATE($P$4,$B53,$C53),'7SER'!$A$7:$T$135,20,FALSE),0)</f>
        <v>0</v>
      </c>
      <c r="Q53" s="158">
        <f>_xlfn.IFNA(VLOOKUP(CONCATENATE($Q$4,$B53,$C53),'8MR'!$A$7:$T$135,20,FALSE),0)</f>
        <v>0</v>
      </c>
      <c r="R53" s="158">
        <f>_xlfn.IFNA(VLOOKUP(CONCATENATE($R$4,$B53,$C53),'9ESP2'!$A$7:$T$135,20,FALSE),0)</f>
        <v>0</v>
      </c>
      <c r="S53" s="158">
        <f>_xlfn.IFNA(VLOOKUP(CONCATENATE($S$4,$B53,$C53),'10Bus2'!$A$7:$T$135,20,FALSE),0)</f>
        <v>0</v>
      </c>
      <c r="T53" s="158">
        <f>_xlfn.IFNA(VLOOKUP(CONCATENATE($T$4,$B53,$C53),'11OG'!$A$7:$T$135,20,FALSE),0)</f>
        <v>0</v>
      </c>
      <c r="U53" s="158">
        <f>_xlfn.IFNA(VLOOKUP(CONCATENATE($U$4,$B53,$C53),'12VIRT'!$A$7:$T$135,20,FALSE),0)</f>
        <v>0</v>
      </c>
      <c r="V53" s="158">
        <f>_xlfn.IFNA(VLOOKUP(CONCATENATE($V$4,$B53,$C53),'13BUN'!$A$7:$T$133,20,FALSE),0)</f>
        <v>0</v>
      </c>
      <c r="W53" s="158">
        <f>_xlfn.IFNA(VLOOKUP(CONCATENATE($W$4,$B53,$C53),'14SER'!$A$7:$T$135,20,FALSE),0)</f>
        <v>0</v>
      </c>
      <c r="X53" s="158">
        <f>_xlfn.IFNA(VLOOKUP(CONCATENATE($X$4,$B53,$C53),'15OG2'!$A$7:$T$132,20,FALSE),0)</f>
        <v>0</v>
      </c>
      <c r="Y53" s="158">
        <f>_xlfn.IFNA(VLOOKUP(CONCATENATE($Y$4,$B53,$C53),'16BAL2'!$A$7:$T$135,20,FALSE),0)</f>
        <v>0</v>
      </c>
      <c r="Z53" s="158">
        <f>_xlfn.IFNA(VLOOKUP(CONCATENATE($Z$4,$B53,$C53),'17DAR'!$A$7:$T$135,20,FALSE),0)</f>
        <v>0</v>
      </c>
      <c r="AA53" s="158">
        <f>_xlfn.IFNA(VLOOKUP(CONCATENATE($AA$4,$B53,$C53),'18WAL'!$A$7:$T$135,20,FALSE),0)</f>
        <v>0</v>
      </c>
      <c r="AB53" s="158">
        <f>_xlfn.IFNA(VLOOKUP(CONCATENATE($AB$4,$B53,$C53),'19LOG'!$A$7:$T$135,20,FALSE),0)</f>
        <v>0</v>
      </c>
      <c r="AC53" s="158">
        <f>_xlfn.IFNA(VLOOKUP(CONCATENATE($AC$4,$B53,$C53),'20BUN'!$A$7:$T$133,20,FALSE),0)</f>
        <v>0</v>
      </c>
      <c r="AD53" s="158">
        <f>_xlfn.IFNA(VLOOKUP(CONCATENATE($AD$4,$B53,$C53),'21SC'!$A$7:$T$230,20,FALSE),0)</f>
        <v>0</v>
      </c>
      <c r="AE53" s="158">
        <f>_xlfn.IFNA(VLOOKUP(CONCATENATE($AE$4,$B53,$C53),'21SC'!$A$7:$T$230,20,FALSE),0)</f>
        <v>0</v>
      </c>
      <c r="AF53" s="158">
        <f>_xlfn.IFNA(VLOOKUP(CONCATENATE($AF$4,$B53,$C53),'22WAL3'!$A$7:$T$135,20,FALSE),0)</f>
        <v>0</v>
      </c>
      <c r="AG53" s="158">
        <f>_xlfn.IFNA(VLOOKUP(CONCATENATE($AG$4,$B53,$C53),'23OG3'!$A$7:$T$126,20,FALSE),0)</f>
        <v>0</v>
      </c>
      <c r="AH53" s="158">
        <f>_xlfn.IFNA(VLOOKUP(CONCATENATE($AH$4,$B53,$C53),'24WAL4'!$A$7:$T$135,20,FALSE),0)</f>
        <v>0</v>
      </c>
      <c r="AI53" s="158">
        <f>_xlfn.IFNA(VLOOKUP(CONCATENATE($AI$4,$B53,$C53),'25MR'!$A$7:$T$135,20,FALSE),0)</f>
        <v>0</v>
      </c>
      <c r="AJ53" s="47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</row>
    <row r="54" spans="1:82" s="75" customFormat="1" x14ac:dyDescent="0.2">
      <c r="A54" s="365"/>
      <c r="B54" s="48" t="s">
        <v>843</v>
      </c>
      <c r="C54" s="49" t="s">
        <v>837</v>
      </c>
      <c r="D54" s="49" t="s">
        <v>220</v>
      </c>
      <c r="E54" s="50">
        <v>43817</v>
      </c>
      <c r="F54" s="51">
        <v>11</v>
      </c>
      <c r="G54" s="123">
        <f t="shared" si="4"/>
        <v>0</v>
      </c>
      <c r="H54" s="53">
        <f t="shared" si="5"/>
        <v>0</v>
      </c>
      <c r="I54" s="119"/>
      <c r="J54" s="159">
        <f>_xlfn.IFNA(VLOOKUP(CONCATENATE($J$4,$B54,$C54),'1Bus'!$A$7:$T$133,20,FALSE),0)</f>
        <v>0</v>
      </c>
      <c r="K54" s="158">
        <f>_xlfn.IFNA(VLOOKUP(CONCATENATE($K$4,$B54,$C54),'2ESP'!$A$7:$T$133,20,FALSE),0)</f>
        <v>0</v>
      </c>
      <c r="L54" s="158">
        <f>_xlfn.IFNA(VLOOKUP(CONCATENATE($L$4,$B54,$C54),'3RP'!$A$7:$T$135,20,FALSE),0)</f>
        <v>0</v>
      </c>
      <c r="M54" s="158">
        <f>_xlfn.IFNA(VLOOKUP(CONCATENATE($M$4,$B54,$C54),'4Mur'!$A$7:$T$135,20,FALSE),0)</f>
        <v>0</v>
      </c>
      <c r="N54" s="158">
        <f>_xlfn.IFNA(VLOOKUP(CONCATENATE($N$4,$B54,$C54),'5BAL'!$A$7:$T$135,20,FALSE),0)</f>
        <v>0</v>
      </c>
      <c r="O54" s="158">
        <f>_xlfn.IFNA(VLOOKUP(CONCATENATE($O$4,$B54,$C54),'6WP'!$A$7:$T$135,20,FALSE),0)</f>
        <v>0</v>
      </c>
      <c r="P54" s="158">
        <f>_xlfn.IFNA(VLOOKUP(CONCATENATE($P$4,$B54,$C54),'7SER'!$A$7:$T$135,20,FALSE),0)</f>
        <v>0</v>
      </c>
      <c r="Q54" s="158">
        <f>_xlfn.IFNA(VLOOKUP(CONCATENATE($Q$4,$B54,$C54),'8MR'!$A$7:$T$135,20,FALSE),0)</f>
        <v>0</v>
      </c>
      <c r="R54" s="158">
        <f>_xlfn.IFNA(VLOOKUP(CONCATENATE($R$4,$B54,$C54),'9ESP2'!$A$7:$T$135,20,FALSE),0)</f>
        <v>0</v>
      </c>
      <c r="S54" s="158">
        <f>_xlfn.IFNA(VLOOKUP(CONCATENATE($S$4,$B54,$C54),'10Bus2'!$A$7:$T$135,20,FALSE),0)</f>
        <v>0</v>
      </c>
      <c r="T54" s="158">
        <f>_xlfn.IFNA(VLOOKUP(CONCATENATE($T$4,$B54,$C54),'11OG'!$A$7:$T$135,20,FALSE),0)</f>
        <v>0</v>
      </c>
      <c r="U54" s="158">
        <f>_xlfn.IFNA(VLOOKUP(CONCATENATE($U$4,$B54,$C54),'12VIRT'!$A$7:$T$135,20,FALSE),0)</f>
        <v>0</v>
      </c>
      <c r="V54" s="158">
        <f>_xlfn.IFNA(VLOOKUP(CONCATENATE($V$4,$B54,$C54),'13BUN'!$A$7:$T$133,20,FALSE),0)</f>
        <v>0</v>
      </c>
      <c r="W54" s="158">
        <f>_xlfn.IFNA(VLOOKUP(CONCATENATE($W$4,$B54,$C54),'14SER'!$A$7:$T$135,20,FALSE),0)</f>
        <v>0</v>
      </c>
      <c r="X54" s="158">
        <f>_xlfn.IFNA(VLOOKUP(CONCATENATE($X$4,$B54,$C54),'15OG2'!$A$7:$T$132,20,FALSE),0)</f>
        <v>0</v>
      </c>
      <c r="Y54" s="158">
        <f>_xlfn.IFNA(VLOOKUP(CONCATENATE($Y$4,$B54,$C54),'16BAL2'!$A$7:$T$135,20,FALSE),0)</f>
        <v>0</v>
      </c>
      <c r="Z54" s="158">
        <f>_xlfn.IFNA(VLOOKUP(CONCATENATE($Z$4,$B54,$C54),'17DAR'!$A$7:$T$135,20,FALSE),0)</f>
        <v>0</v>
      </c>
      <c r="AA54" s="158">
        <f>_xlfn.IFNA(VLOOKUP(CONCATENATE($AA$4,$B54,$C54),'18WAL'!$A$7:$T$135,20,FALSE),0)</f>
        <v>0</v>
      </c>
      <c r="AB54" s="158">
        <f>_xlfn.IFNA(VLOOKUP(CONCATENATE($AB$4,$B54,$C54),'19LOG'!$A$7:$T$135,20,FALSE),0)</f>
        <v>0</v>
      </c>
      <c r="AC54" s="158">
        <f>_xlfn.IFNA(VLOOKUP(CONCATENATE($AC$4,$B54,$C54),'20BUN'!$A$7:$T$133,20,FALSE),0)</f>
        <v>0</v>
      </c>
      <c r="AD54" s="158">
        <f>_xlfn.IFNA(VLOOKUP(CONCATENATE($AD$4,$B54,$C54),'21SC'!$A$7:$T$230,20,FALSE),0)</f>
        <v>0</v>
      </c>
      <c r="AE54" s="158">
        <f>_xlfn.IFNA(VLOOKUP(CONCATENATE($AE$4,$B54,$C54),'21SC'!$A$7:$T$230,20,FALSE),0)</f>
        <v>0</v>
      </c>
      <c r="AF54" s="158">
        <f>_xlfn.IFNA(VLOOKUP(CONCATENATE($AF$4,$B54,$C54),'22WAL3'!$A$7:$T$135,20,FALSE),0)</f>
        <v>0</v>
      </c>
      <c r="AG54" s="158">
        <f>_xlfn.IFNA(VLOOKUP(CONCATENATE($AG$4,$B54,$C54),'23OG3'!$A$7:$T$126,20,FALSE),0)</f>
        <v>0</v>
      </c>
      <c r="AH54" s="158">
        <f>_xlfn.IFNA(VLOOKUP(CONCATENATE($AH$4,$B54,$C54),'24WAL4'!$A$7:$T$135,20,FALSE),0)</f>
        <v>0</v>
      </c>
      <c r="AI54" s="158">
        <f>_xlfn.IFNA(VLOOKUP(CONCATENATE($AI$4,$B54,$C54),'25MR'!$A$7:$T$135,20,FALSE),0)</f>
        <v>0</v>
      </c>
      <c r="AJ54" s="47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</row>
    <row r="55" spans="1:82" s="75" customFormat="1" x14ac:dyDescent="0.2">
      <c r="A55" s="365"/>
      <c r="B55" s="48" t="s">
        <v>77</v>
      </c>
      <c r="C55" s="49" t="s">
        <v>927</v>
      </c>
      <c r="D55" s="49" t="s">
        <v>854</v>
      </c>
      <c r="E55" s="50">
        <v>43997</v>
      </c>
      <c r="F55" s="51">
        <v>13</v>
      </c>
      <c r="G55" s="123">
        <f t="shared" si="4"/>
        <v>0</v>
      </c>
      <c r="H55" s="53">
        <f t="shared" si="5"/>
        <v>0</v>
      </c>
      <c r="I55" s="119"/>
      <c r="J55" s="159">
        <f>_xlfn.IFNA(VLOOKUP(CONCATENATE($J$4,$B55,$C55),'1Bus'!$A$7:$T$133,20,FALSE),0)</f>
        <v>0</v>
      </c>
      <c r="K55" s="158">
        <f>_xlfn.IFNA(VLOOKUP(CONCATENATE($K$4,$B55,$C55),'2ESP'!$A$7:$T$133,20,FALSE),0)</f>
        <v>0</v>
      </c>
      <c r="L55" s="158">
        <f>_xlfn.IFNA(VLOOKUP(CONCATENATE($L$4,$B55,$C55),'3RP'!$A$7:$T$135,20,FALSE),0)</f>
        <v>0</v>
      </c>
      <c r="M55" s="158">
        <f>_xlfn.IFNA(VLOOKUP(CONCATENATE($M$4,$B55,$C55),'4Mur'!$A$7:$T$135,20,FALSE),0)</f>
        <v>0</v>
      </c>
      <c r="N55" s="158">
        <f>_xlfn.IFNA(VLOOKUP(CONCATENATE($N$4,$B55,$C55),'5BAL'!$A$7:$T$135,20,FALSE),0)</f>
        <v>0</v>
      </c>
      <c r="O55" s="158">
        <f>_xlfn.IFNA(VLOOKUP(CONCATENATE($O$4,$B55,$C55),'6WP'!$A$7:$T$135,20,FALSE),0)</f>
        <v>0</v>
      </c>
      <c r="P55" s="158">
        <f>_xlfn.IFNA(VLOOKUP(CONCATENATE($P$4,$B55,$C55),'7SER'!$A$7:$T$135,20,FALSE),0)</f>
        <v>0</v>
      </c>
      <c r="Q55" s="158">
        <f>_xlfn.IFNA(VLOOKUP(CONCATENATE($Q$4,$B55,$C55),'8MR'!$A$7:$T$135,20,FALSE),0)</f>
        <v>0</v>
      </c>
      <c r="R55" s="158">
        <f>_xlfn.IFNA(VLOOKUP(CONCATENATE($R$4,$B55,$C55),'9ESP2'!$A$7:$T$135,20,FALSE),0)</f>
        <v>0</v>
      </c>
      <c r="S55" s="158">
        <f>_xlfn.IFNA(VLOOKUP(CONCATENATE($S$4,$B55,$C55),'10Bus2'!$A$7:$T$135,20,FALSE),0)</f>
        <v>0</v>
      </c>
      <c r="T55" s="158">
        <f>_xlfn.IFNA(VLOOKUP(CONCATENATE($T$4,$B55,$C55),'11OG'!$A$7:$T$135,20,FALSE),0)</f>
        <v>0</v>
      </c>
      <c r="U55" s="158">
        <f>_xlfn.IFNA(VLOOKUP(CONCATENATE($U$4,$B55,$C55),'12VIRT'!$A$7:$T$135,20,FALSE),0)</f>
        <v>0</v>
      </c>
      <c r="V55" s="158">
        <f>_xlfn.IFNA(VLOOKUP(CONCATENATE($V$4,$B55,$C55),'13BUN'!$A$7:$T$133,20,FALSE),0)</f>
        <v>0</v>
      </c>
      <c r="W55" s="158">
        <f>_xlfn.IFNA(VLOOKUP(CONCATENATE($W$4,$B55,$C55),'14SER'!$A$7:$T$135,20,FALSE),0)</f>
        <v>0</v>
      </c>
      <c r="X55" s="158">
        <f>_xlfn.IFNA(VLOOKUP(CONCATENATE($X$4,$B55,$C55),'15OG2'!$A$7:$T$132,20,FALSE),0)</f>
        <v>0</v>
      </c>
      <c r="Y55" s="158">
        <f>_xlfn.IFNA(VLOOKUP(CONCATENATE($Y$4,$B55,$C55),'16BAL2'!$A$7:$T$135,20,FALSE),0)</f>
        <v>0</v>
      </c>
      <c r="Z55" s="158">
        <f>_xlfn.IFNA(VLOOKUP(CONCATENATE($Z$4,$B55,$C55),'17DAR'!$A$7:$T$135,20,FALSE),0)</f>
        <v>0</v>
      </c>
      <c r="AA55" s="158">
        <f>_xlfn.IFNA(VLOOKUP(CONCATENATE($AA$4,$B55,$C55),'18WAL'!$A$7:$T$135,20,FALSE),0)</f>
        <v>0</v>
      </c>
      <c r="AB55" s="158">
        <f>_xlfn.IFNA(VLOOKUP(CONCATENATE($AB$4,$B55,$C55),'19LOG'!$A$7:$T$135,20,FALSE),0)</f>
        <v>0</v>
      </c>
      <c r="AC55" s="158">
        <f>_xlfn.IFNA(VLOOKUP(CONCATENATE($AC$4,$B55,$C55),'20BUN'!$A$7:$T$133,20,FALSE),0)</f>
        <v>0</v>
      </c>
      <c r="AD55" s="158">
        <f>_xlfn.IFNA(VLOOKUP(CONCATENATE($AD$4,$B55,$C55),'21SC'!$A$7:$T$230,20,FALSE),0)</f>
        <v>0</v>
      </c>
      <c r="AE55" s="158">
        <f>_xlfn.IFNA(VLOOKUP(CONCATENATE($AE$4,$B55,$C55),'21SC'!$A$7:$T$230,20,FALSE),0)</f>
        <v>0</v>
      </c>
      <c r="AF55" s="158">
        <f>_xlfn.IFNA(VLOOKUP(CONCATENATE($AF$4,$B55,$C55),'22WAL3'!$A$7:$T$135,20,FALSE),0)</f>
        <v>0</v>
      </c>
      <c r="AG55" s="158">
        <f>_xlfn.IFNA(VLOOKUP(CONCATENATE($AG$4,$B55,$C55),'23OG3'!$A$7:$T$126,20,FALSE),0)</f>
        <v>0</v>
      </c>
      <c r="AH55" s="158">
        <f>_xlfn.IFNA(VLOOKUP(CONCATENATE($AH$4,$B55,$C55),'24WAL4'!$A$7:$T$135,20,FALSE),0)</f>
        <v>0</v>
      </c>
      <c r="AI55" s="158">
        <f>_xlfn.IFNA(VLOOKUP(CONCATENATE($AI$4,$B55,$C55),'25MR'!$A$7:$T$135,20,FALSE),0)</f>
        <v>0</v>
      </c>
      <c r="AJ55" s="47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</row>
    <row r="56" spans="1:82" s="75" customFormat="1" x14ac:dyDescent="0.2">
      <c r="A56" s="365"/>
      <c r="B56" s="48" t="s">
        <v>202</v>
      </c>
      <c r="C56" s="49" t="s">
        <v>203</v>
      </c>
      <c r="D56" s="49" t="s">
        <v>223</v>
      </c>
      <c r="E56" s="50">
        <v>43983</v>
      </c>
      <c r="F56" s="51">
        <v>13</v>
      </c>
      <c r="G56" s="123">
        <f t="shared" si="4"/>
        <v>0</v>
      </c>
      <c r="H56" s="53">
        <f t="shared" si="5"/>
        <v>0</v>
      </c>
      <c r="I56" s="119"/>
      <c r="J56" s="159">
        <f>_xlfn.IFNA(VLOOKUP(CONCATENATE($J$4,$B56,$C56),'1Bus'!$A$7:$T$133,20,FALSE),0)</f>
        <v>0</v>
      </c>
      <c r="K56" s="158">
        <f>_xlfn.IFNA(VLOOKUP(CONCATENATE($K$4,$B56,$C56),'2ESP'!$A$7:$T$133,20,FALSE),0)</f>
        <v>0</v>
      </c>
      <c r="L56" s="158">
        <f>_xlfn.IFNA(VLOOKUP(CONCATENATE($L$4,$B56,$C56),'3RP'!$A$7:$T$135,20,FALSE),0)</f>
        <v>0</v>
      </c>
      <c r="M56" s="158">
        <f>_xlfn.IFNA(VLOOKUP(CONCATENATE($M$4,$B56,$C56),'4Mur'!$A$7:$T$135,20,FALSE),0)</f>
        <v>0</v>
      </c>
      <c r="N56" s="158">
        <f>_xlfn.IFNA(VLOOKUP(CONCATENATE($N$4,$B56,$C56),'5BAL'!$A$7:$T$135,20,FALSE),0)</f>
        <v>0</v>
      </c>
      <c r="O56" s="158">
        <f>_xlfn.IFNA(VLOOKUP(CONCATENATE($O$4,$B56,$C56),'6WP'!$A$7:$T$135,20,FALSE),0)</f>
        <v>0</v>
      </c>
      <c r="P56" s="158">
        <f>_xlfn.IFNA(VLOOKUP(CONCATENATE($P$4,$B56,$C56),'7SER'!$A$7:$T$135,20,FALSE),0)</f>
        <v>0</v>
      </c>
      <c r="Q56" s="158">
        <f>_xlfn.IFNA(VLOOKUP(CONCATENATE($Q$4,$B56,$C56),'8MR'!$A$7:$T$135,20,FALSE),0)</f>
        <v>0</v>
      </c>
      <c r="R56" s="158">
        <f>_xlfn.IFNA(VLOOKUP(CONCATENATE($R$4,$B56,$C56),'9ESP2'!$A$7:$T$135,20,FALSE),0)</f>
        <v>0</v>
      </c>
      <c r="S56" s="158">
        <f>_xlfn.IFNA(VLOOKUP(CONCATENATE($S$4,$B56,$C56),'10Bus2'!$A$7:$T$135,20,FALSE),0)</f>
        <v>0</v>
      </c>
      <c r="T56" s="158">
        <f>_xlfn.IFNA(VLOOKUP(CONCATENATE($T$4,$B56,$C56),'11OG'!$A$7:$T$135,20,FALSE),0)</f>
        <v>0</v>
      </c>
      <c r="U56" s="158">
        <f>_xlfn.IFNA(VLOOKUP(CONCATENATE($U$4,$B56,$C56),'12VIRT'!$A$7:$T$135,20,FALSE),0)</f>
        <v>0</v>
      </c>
      <c r="V56" s="158">
        <f>_xlfn.IFNA(VLOOKUP(CONCATENATE($V$4,$B56,$C56),'13BUN'!$A$7:$T$133,20,FALSE),0)</f>
        <v>0</v>
      </c>
      <c r="W56" s="158">
        <f>_xlfn.IFNA(VLOOKUP(CONCATENATE($W$4,$B56,$C56),'14SER'!$A$7:$T$135,20,FALSE),0)</f>
        <v>0</v>
      </c>
      <c r="X56" s="158">
        <f>_xlfn.IFNA(VLOOKUP(CONCATENATE($X$4,$B56,$C56),'15OG2'!$A$7:$T$132,20,FALSE),0)</f>
        <v>0</v>
      </c>
      <c r="Y56" s="158">
        <f>_xlfn.IFNA(VLOOKUP(CONCATENATE($Y$4,$B56,$C56),'16BAL2'!$A$7:$T$135,20,FALSE),0)</f>
        <v>0</v>
      </c>
      <c r="Z56" s="158">
        <f>_xlfn.IFNA(VLOOKUP(CONCATENATE($Z$4,$B56,$C56),'17DAR'!$A$7:$T$135,20,FALSE),0)</f>
        <v>0</v>
      </c>
      <c r="AA56" s="158">
        <f>_xlfn.IFNA(VLOOKUP(CONCATENATE($AA$4,$B56,$C56),'18WAL'!$A$7:$T$135,20,FALSE),0)</f>
        <v>0</v>
      </c>
      <c r="AB56" s="158">
        <f>_xlfn.IFNA(VLOOKUP(CONCATENATE($AB$4,$B56,$C56),'19LOG'!$A$7:$T$135,20,FALSE),0)</f>
        <v>0</v>
      </c>
      <c r="AC56" s="158">
        <f>_xlfn.IFNA(VLOOKUP(CONCATENATE($AC$4,$B56,$C56),'20BUN'!$A$7:$T$133,20,FALSE),0)</f>
        <v>0</v>
      </c>
      <c r="AD56" s="158">
        <f>_xlfn.IFNA(VLOOKUP(CONCATENATE($AD$4,$B56,$C56),'21SC'!$A$7:$T$230,20,FALSE),0)</f>
        <v>0</v>
      </c>
      <c r="AE56" s="158">
        <f>_xlfn.IFNA(VLOOKUP(CONCATENATE($AE$4,$B56,$C56),'21SC'!$A$7:$T$230,20,FALSE),0)</f>
        <v>0</v>
      </c>
      <c r="AF56" s="158">
        <f>_xlfn.IFNA(VLOOKUP(CONCATENATE($AF$4,$B56,$C56),'22WAL3'!$A$7:$T$135,20,FALSE),0)</f>
        <v>0</v>
      </c>
      <c r="AG56" s="158">
        <f>_xlfn.IFNA(VLOOKUP(CONCATENATE($AG$4,$B56,$C56),'23OG3'!$A$7:$T$126,20,FALSE),0)</f>
        <v>0</v>
      </c>
      <c r="AH56" s="158">
        <f>_xlfn.IFNA(VLOOKUP(CONCATENATE($AH$4,$B56,$C56),'24WAL4'!$A$7:$T$135,20,FALSE),0)</f>
        <v>0</v>
      </c>
      <c r="AI56" s="158">
        <f>_xlfn.IFNA(VLOOKUP(CONCATENATE($AI$4,$B56,$C56),'25MR'!$A$7:$T$135,20,FALSE),0)</f>
        <v>0</v>
      </c>
      <c r="AJ56" s="47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</row>
    <row r="57" spans="1:82" s="75" customFormat="1" x14ac:dyDescent="0.2">
      <c r="A57" s="365"/>
      <c r="B57" s="48" t="s">
        <v>202</v>
      </c>
      <c r="C57" s="49" t="s">
        <v>204</v>
      </c>
      <c r="D57" s="49" t="s">
        <v>223</v>
      </c>
      <c r="E57" s="50">
        <v>43983</v>
      </c>
      <c r="F57" s="51">
        <v>13</v>
      </c>
      <c r="G57" s="123">
        <f t="shared" si="4"/>
        <v>0</v>
      </c>
      <c r="H57" s="53">
        <f t="shared" si="5"/>
        <v>0</v>
      </c>
      <c r="I57" s="119"/>
      <c r="J57" s="159">
        <f>_xlfn.IFNA(VLOOKUP(CONCATENATE($J$4,$B57,$C57),'1Bus'!$A$7:$T$133,20,FALSE),0)</f>
        <v>0</v>
      </c>
      <c r="K57" s="158">
        <f>_xlfn.IFNA(VLOOKUP(CONCATENATE($K$4,$B57,$C57),'2ESP'!$A$7:$T$133,20,FALSE),0)</f>
        <v>0</v>
      </c>
      <c r="L57" s="158">
        <f>_xlfn.IFNA(VLOOKUP(CONCATENATE($L$4,$B57,$C57),'3RP'!$A$7:$T$135,20,FALSE),0)</f>
        <v>0</v>
      </c>
      <c r="M57" s="158">
        <f>_xlfn.IFNA(VLOOKUP(CONCATENATE($M$4,$B57,$C57),'4Mur'!$A$7:$T$135,20,FALSE),0)</f>
        <v>0</v>
      </c>
      <c r="N57" s="158">
        <f>_xlfn.IFNA(VLOOKUP(CONCATENATE($N$4,$B57,$C57),'5BAL'!$A$7:$T$135,20,FALSE),0)</f>
        <v>0</v>
      </c>
      <c r="O57" s="158">
        <f>_xlfn.IFNA(VLOOKUP(CONCATENATE($O$4,$B57,$C57),'6WP'!$A$7:$T$135,20,FALSE),0)</f>
        <v>0</v>
      </c>
      <c r="P57" s="158">
        <f>_xlfn.IFNA(VLOOKUP(CONCATENATE($P$4,$B57,$C57),'7SER'!$A$7:$T$135,20,FALSE),0)</f>
        <v>0</v>
      </c>
      <c r="Q57" s="158">
        <f>_xlfn.IFNA(VLOOKUP(CONCATENATE($Q$4,$B57,$C57),'8MR'!$A$7:$T$135,20,FALSE),0)</f>
        <v>0</v>
      </c>
      <c r="R57" s="158">
        <f>_xlfn.IFNA(VLOOKUP(CONCATENATE($R$4,$B57,$C57),'9ESP2'!$A$7:$T$135,20,FALSE),0)</f>
        <v>0</v>
      </c>
      <c r="S57" s="158">
        <f>_xlfn.IFNA(VLOOKUP(CONCATENATE($S$4,$B57,$C57),'10Bus2'!$A$7:$T$135,20,FALSE),0)</f>
        <v>0</v>
      </c>
      <c r="T57" s="158">
        <f>_xlfn.IFNA(VLOOKUP(CONCATENATE($T$4,$B57,$C57),'11OG'!$A$7:$T$135,20,FALSE),0)</f>
        <v>0</v>
      </c>
      <c r="U57" s="158">
        <f>_xlfn.IFNA(VLOOKUP(CONCATENATE($U$4,$B57,$C57),'12VIRT'!$A$7:$T$135,20,FALSE),0)</f>
        <v>0</v>
      </c>
      <c r="V57" s="158">
        <f>_xlfn.IFNA(VLOOKUP(CONCATENATE($V$4,$B57,$C57),'13BUN'!$A$7:$T$133,20,FALSE),0)</f>
        <v>0</v>
      </c>
      <c r="W57" s="158">
        <f>_xlfn.IFNA(VLOOKUP(CONCATENATE($W$4,$B57,$C57),'14SER'!$A$7:$T$135,20,FALSE),0)</f>
        <v>0</v>
      </c>
      <c r="X57" s="158">
        <f>_xlfn.IFNA(VLOOKUP(CONCATENATE($X$4,$B57,$C57),'15OG2'!$A$7:$T$132,20,FALSE),0)</f>
        <v>0</v>
      </c>
      <c r="Y57" s="158">
        <f>_xlfn.IFNA(VLOOKUP(CONCATENATE($Y$4,$B57,$C57),'16BAL2'!$A$7:$T$135,20,FALSE),0)</f>
        <v>0</v>
      </c>
      <c r="Z57" s="158">
        <f>_xlfn.IFNA(VLOOKUP(CONCATENATE($Z$4,$B57,$C57),'17DAR'!$A$7:$T$135,20,FALSE),0)</f>
        <v>0</v>
      </c>
      <c r="AA57" s="158">
        <f>_xlfn.IFNA(VLOOKUP(CONCATENATE($AA$4,$B57,$C57),'18WAL'!$A$7:$T$135,20,FALSE),0)</f>
        <v>0</v>
      </c>
      <c r="AB57" s="158">
        <f>_xlfn.IFNA(VLOOKUP(CONCATENATE($AB$4,$B57,$C57),'19LOG'!$A$7:$T$135,20,FALSE),0)</f>
        <v>0</v>
      </c>
      <c r="AC57" s="158">
        <f>_xlfn.IFNA(VLOOKUP(CONCATENATE($AC$4,$B57,$C57),'20BUN'!$A$7:$T$133,20,FALSE),0)</f>
        <v>0</v>
      </c>
      <c r="AD57" s="158">
        <f>_xlfn.IFNA(VLOOKUP(CONCATENATE($AD$4,$B57,$C57),'21SC'!$A$7:$T$230,20,FALSE),0)</f>
        <v>0</v>
      </c>
      <c r="AE57" s="158">
        <f>_xlfn.IFNA(VLOOKUP(CONCATENATE($AE$4,$B57,$C57),'21SC'!$A$7:$T$230,20,FALSE),0)</f>
        <v>0</v>
      </c>
      <c r="AF57" s="158">
        <f>_xlfn.IFNA(VLOOKUP(CONCATENATE($AF$4,$B57,$C57),'22WAL3'!$A$7:$T$135,20,FALSE),0)</f>
        <v>0</v>
      </c>
      <c r="AG57" s="158">
        <f>_xlfn.IFNA(VLOOKUP(CONCATENATE($AG$4,$B57,$C57),'23OG3'!$A$7:$T$126,20,FALSE),0)</f>
        <v>0</v>
      </c>
      <c r="AH57" s="158">
        <f>_xlfn.IFNA(VLOOKUP(CONCATENATE($AH$4,$B57,$C57),'24WAL4'!$A$7:$T$135,20,FALSE),0)</f>
        <v>0</v>
      </c>
      <c r="AI57" s="158">
        <f>_xlfn.IFNA(VLOOKUP(CONCATENATE($AI$4,$B57,$C57),'25MR'!$A$7:$T$135,20,FALSE),0)</f>
        <v>0</v>
      </c>
      <c r="AJ57" s="47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</row>
    <row r="58" spans="1:82" s="75" customFormat="1" x14ac:dyDescent="0.2">
      <c r="A58" s="365"/>
      <c r="B58" s="48" t="s">
        <v>788</v>
      </c>
      <c r="C58" s="49" t="s">
        <v>880</v>
      </c>
      <c r="D58" s="49" t="s">
        <v>854</v>
      </c>
      <c r="E58" s="50">
        <v>43997</v>
      </c>
      <c r="F58" s="51">
        <v>9</v>
      </c>
      <c r="G58" s="123">
        <f t="shared" si="4"/>
        <v>0</v>
      </c>
      <c r="H58" s="53">
        <f t="shared" si="5"/>
        <v>0</v>
      </c>
      <c r="I58" s="119"/>
      <c r="J58" s="159">
        <f>_xlfn.IFNA(VLOOKUP(CONCATENATE($J$4,$B58,$C58),'1Bus'!$A$7:$T$133,20,FALSE),0)</f>
        <v>0</v>
      </c>
      <c r="K58" s="158">
        <f>_xlfn.IFNA(VLOOKUP(CONCATENATE($K$4,$B58,$C58),'2ESP'!$A$7:$T$133,20,FALSE),0)</f>
        <v>0</v>
      </c>
      <c r="L58" s="158">
        <f>_xlfn.IFNA(VLOOKUP(CONCATENATE($L$4,$B58,$C58),'3RP'!$A$7:$T$135,20,FALSE),0)</f>
        <v>0</v>
      </c>
      <c r="M58" s="158">
        <f>_xlfn.IFNA(VLOOKUP(CONCATENATE($M$4,$B58,$C58),'4Mur'!$A$7:$T$135,20,FALSE),0)</f>
        <v>0</v>
      </c>
      <c r="N58" s="158">
        <f>_xlfn.IFNA(VLOOKUP(CONCATENATE($N$4,$B58,$C58),'5BAL'!$A$7:$T$135,20,FALSE),0)</f>
        <v>0</v>
      </c>
      <c r="O58" s="158">
        <f>_xlfn.IFNA(VLOOKUP(CONCATENATE($O$4,$B58,$C58),'6WP'!$A$7:$T$135,20,FALSE),0)</f>
        <v>0</v>
      </c>
      <c r="P58" s="158">
        <f>_xlfn.IFNA(VLOOKUP(CONCATENATE($P$4,$B58,$C58),'7SER'!$A$7:$T$135,20,FALSE),0)</f>
        <v>0</v>
      </c>
      <c r="Q58" s="158">
        <f>_xlfn.IFNA(VLOOKUP(CONCATENATE($Q$4,$B58,$C58),'8MR'!$A$7:$T$135,20,FALSE),0)</f>
        <v>0</v>
      </c>
      <c r="R58" s="158">
        <f>_xlfn.IFNA(VLOOKUP(CONCATENATE($R$4,$B58,$C58),'9ESP2'!$A$7:$T$135,20,FALSE),0)</f>
        <v>0</v>
      </c>
      <c r="S58" s="158">
        <f>_xlfn.IFNA(VLOOKUP(CONCATENATE($S$4,$B58,$C58),'10Bus2'!$A$7:$T$135,20,FALSE),0)</f>
        <v>0</v>
      </c>
      <c r="T58" s="158">
        <f>_xlfn.IFNA(VLOOKUP(CONCATENATE($T$4,$B58,$C58),'11OG'!$A$7:$T$135,20,FALSE),0)</f>
        <v>0</v>
      </c>
      <c r="U58" s="158">
        <f>_xlfn.IFNA(VLOOKUP(CONCATENATE($U$4,$B58,$C58),'12VIRT'!$A$7:$T$135,20,FALSE),0)</f>
        <v>0</v>
      </c>
      <c r="V58" s="158">
        <f>_xlfn.IFNA(VLOOKUP(CONCATENATE($V$4,$B58,$C58),'13BUN'!$A$7:$T$133,20,FALSE),0)</f>
        <v>0</v>
      </c>
      <c r="W58" s="158">
        <f>_xlfn.IFNA(VLOOKUP(CONCATENATE($W$4,$B58,$C58),'14SER'!$A$7:$T$135,20,FALSE),0)</f>
        <v>0</v>
      </c>
      <c r="X58" s="158">
        <f>_xlfn.IFNA(VLOOKUP(CONCATENATE($X$4,$B58,$C58),'15OG2'!$A$7:$T$132,20,FALSE),0)</f>
        <v>0</v>
      </c>
      <c r="Y58" s="158">
        <f>_xlfn.IFNA(VLOOKUP(CONCATENATE($Y$4,$B58,$C58),'16BAL2'!$A$7:$T$135,20,FALSE),0)</f>
        <v>0</v>
      </c>
      <c r="Z58" s="158">
        <f>_xlfn.IFNA(VLOOKUP(CONCATENATE($Z$4,$B58,$C58),'17DAR'!$A$7:$T$135,20,FALSE),0)</f>
        <v>0</v>
      </c>
      <c r="AA58" s="158">
        <f>_xlfn.IFNA(VLOOKUP(CONCATENATE($AA$4,$B58,$C58),'18WAL'!$A$7:$T$135,20,FALSE),0)</f>
        <v>0</v>
      </c>
      <c r="AB58" s="158">
        <f>_xlfn.IFNA(VLOOKUP(CONCATENATE($AB$4,$B58,$C58),'19LOG'!$A$7:$T$135,20,FALSE),0)</f>
        <v>0</v>
      </c>
      <c r="AC58" s="158">
        <f>_xlfn.IFNA(VLOOKUP(CONCATENATE($AC$4,$B58,$C58),'20BUN'!$A$7:$T$133,20,FALSE),0)</f>
        <v>0</v>
      </c>
      <c r="AD58" s="158">
        <f>_xlfn.IFNA(VLOOKUP(CONCATENATE($AD$4,$B58,$C58),'21SC'!$A$7:$T$230,20,FALSE),0)</f>
        <v>0</v>
      </c>
      <c r="AE58" s="158">
        <f>_xlfn.IFNA(VLOOKUP(CONCATENATE($AE$4,$B58,$C58),'21SC'!$A$7:$T$230,20,FALSE),0)</f>
        <v>0</v>
      </c>
      <c r="AF58" s="158">
        <f>_xlfn.IFNA(VLOOKUP(CONCATENATE($AF$4,$B58,$C58),'22WAL3'!$A$7:$T$135,20,FALSE),0)</f>
        <v>0</v>
      </c>
      <c r="AG58" s="158">
        <f>_xlfn.IFNA(VLOOKUP(CONCATENATE($AG$4,$B58,$C58),'23OG3'!$A$7:$T$126,20,FALSE),0)</f>
        <v>0</v>
      </c>
      <c r="AH58" s="158">
        <f>_xlfn.IFNA(VLOOKUP(CONCATENATE($AH$4,$B58,$C58),'24WAL4'!$A$7:$T$135,20,FALSE),0)</f>
        <v>0</v>
      </c>
      <c r="AI58" s="158">
        <f>_xlfn.IFNA(VLOOKUP(CONCATENATE($AI$4,$B58,$C58),'25MR'!$A$7:$T$135,20,FALSE),0)</f>
        <v>0</v>
      </c>
      <c r="AJ58" s="47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</row>
    <row r="59" spans="1:82" s="75" customFormat="1" x14ac:dyDescent="0.2">
      <c r="A59" s="365"/>
      <c r="B59" s="48" t="s">
        <v>205</v>
      </c>
      <c r="C59" s="49" t="s">
        <v>206</v>
      </c>
      <c r="D59" s="49" t="s">
        <v>851</v>
      </c>
      <c r="E59" s="50">
        <v>44024</v>
      </c>
      <c r="F59" s="51">
        <v>13</v>
      </c>
      <c r="G59" s="123">
        <f t="shared" si="4"/>
        <v>0</v>
      </c>
      <c r="H59" s="53">
        <f t="shared" si="5"/>
        <v>0</v>
      </c>
      <c r="I59" s="119"/>
      <c r="J59" s="159">
        <f>_xlfn.IFNA(VLOOKUP(CONCATENATE($J$4,$B59,$C59),'1Bus'!$A$7:$T$133,20,FALSE),0)</f>
        <v>0</v>
      </c>
      <c r="K59" s="158">
        <f>_xlfn.IFNA(VLOOKUP(CONCATENATE($K$4,$B59,$C59),'2ESP'!$A$7:$T$133,20,FALSE),0)</f>
        <v>0</v>
      </c>
      <c r="L59" s="158">
        <f>_xlfn.IFNA(VLOOKUP(CONCATENATE($L$4,$B59,$C59),'3RP'!$A$7:$T$135,20,FALSE),0)</f>
        <v>0</v>
      </c>
      <c r="M59" s="158">
        <f>_xlfn.IFNA(VLOOKUP(CONCATENATE($M$4,$B59,$C59),'4Mur'!$A$7:$T$135,20,FALSE),0)</f>
        <v>0</v>
      </c>
      <c r="N59" s="158">
        <f>_xlfn.IFNA(VLOOKUP(CONCATENATE($N$4,$B59,$C59),'5BAL'!$A$7:$T$135,20,FALSE),0)</f>
        <v>0</v>
      </c>
      <c r="O59" s="158">
        <f>_xlfn.IFNA(VLOOKUP(CONCATENATE($O$4,$B59,$C59),'6WP'!$A$7:$T$135,20,FALSE),0)</f>
        <v>0</v>
      </c>
      <c r="P59" s="158">
        <f>_xlfn.IFNA(VLOOKUP(CONCATENATE($P$4,$B59,$C59),'7SER'!$A$7:$T$135,20,FALSE),0)</f>
        <v>0</v>
      </c>
      <c r="Q59" s="158">
        <f>_xlfn.IFNA(VLOOKUP(CONCATENATE($Q$4,$B59,$C59),'8MR'!$A$7:$T$135,20,FALSE),0)</f>
        <v>0</v>
      </c>
      <c r="R59" s="158">
        <f>_xlfn.IFNA(VLOOKUP(CONCATENATE($R$4,$B59,$C59),'9ESP2'!$A$7:$T$135,20,FALSE),0)</f>
        <v>0</v>
      </c>
      <c r="S59" s="158">
        <f>_xlfn.IFNA(VLOOKUP(CONCATENATE($S$4,$B59,$C59),'10Bus2'!$A$7:$T$135,20,FALSE),0)</f>
        <v>0</v>
      </c>
      <c r="T59" s="158">
        <f>_xlfn.IFNA(VLOOKUP(CONCATENATE($T$4,$B59,$C59),'11OG'!$A$7:$T$135,20,FALSE),0)</f>
        <v>0</v>
      </c>
      <c r="U59" s="158">
        <f>_xlfn.IFNA(VLOOKUP(CONCATENATE($U$4,$B59,$C59),'12VIRT'!$A$7:$T$135,20,FALSE),0)</f>
        <v>0</v>
      </c>
      <c r="V59" s="158">
        <f>_xlfn.IFNA(VLOOKUP(CONCATENATE($V$4,$B59,$C59),'13BUN'!$A$7:$T$133,20,FALSE),0)</f>
        <v>0</v>
      </c>
      <c r="W59" s="158">
        <f>_xlfn.IFNA(VLOOKUP(CONCATENATE($W$4,$B59,$C59),'14SER'!$A$7:$T$135,20,FALSE),0)</f>
        <v>0</v>
      </c>
      <c r="X59" s="158">
        <f>_xlfn.IFNA(VLOOKUP(CONCATENATE($X$4,$B59,$C59),'15OG2'!$A$7:$T$132,20,FALSE),0)</f>
        <v>0</v>
      </c>
      <c r="Y59" s="158">
        <f>_xlfn.IFNA(VLOOKUP(CONCATENATE($Y$4,$B59,$C59),'16BAL2'!$A$7:$T$135,20,FALSE),0)</f>
        <v>0</v>
      </c>
      <c r="Z59" s="158">
        <f>_xlfn.IFNA(VLOOKUP(CONCATENATE($Z$4,$B59,$C59),'17DAR'!$A$7:$T$135,20,FALSE),0)</f>
        <v>0</v>
      </c>
      <c r="AA59" s="158">
        <f>_xlfn.IFNA(VLOOKUP(CONCATENATE($AA$4,$B59,$C59),'18WAL'!$A$7:$T$135,20,FALSE),0)</f>
        <v>0</v>
      </c>
      <c r="AB59" s="158">
        <f>_xlfn.IFNA(VLOOKUP(CONCATENATE($AB$4,$B59,$C59),'19LOG'!$A$7:$T$135,20,FALSE),0)</f>
        <v>0</v>
      </c>
      <c r="AC59" s="158">
        <f>_xlfn.IFNA(VLOOKUP(CONCATENATE($AC$4,$B59,$C59),'20BUN'!$A$7:$T$133,20,FALSE),0)</f>
        <v>0</v>
      </c>
      <c r="AD59" s="158">
        <f>_xlfn.IFNA(VLOOKUP(CONCATENATE($AD$4,$B59,$C59),'21SC'!$A$7:$T$230,20,FALSE),0)</f>
        <v>0</v>
      </c>
      <c r="AE59" s="158">
        <f>_xlfn.IFNA(VLOOKUP(CONCATENATE($AE$4,$B59,$C59),'21SC'!$A$7:$T$230,20,FALSE),0)</f>
        <v>0</v>
      </c>
      <c r="AF59" s="158">
        <f>_xlfn.IFNA(VLOOKUP(CONCATENATE($AF$4,$B59,$C59),'22WAL3'!$A$7:$T$135,20,FALSE),0)</f>
        <v>0</v>
      </c>
      <c r="AG59" s="158">
        <f>_xlfn.IFNA(VLOOKUP(CONCATENATE($AG$4,$B59,$C59),'23OG3'!$A$7:$T$126,20,FALSE),0)</f>
        <v>0</v>
      </c>
      <c r="AH59" s="158">
        <f>_xlfn.IFNA(VLOOKUP(CONCATENATE($AH$4,$B59,$C59),'24WAL4'!$A$7:$T$135,20,FALSE),0)</f>
        <v>0</v>
      </c>
      <c r="AI59" s="158">
        <f>_xlfn.IFNA(VLOOKUP(CONCATENATE($AI$4,$B59,$C59),'25MR'!$A$7:$T$135,20,FALSE),0)</f>
        <v>0</v>
      </c>
      <c r="AJ59" s="47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</row>
    <row r="60" spans="1:82" s="75" customFormat="1" x14ac:dyDescent="0.2">
      <c r="A60" s="365"/>
      <c r="B60" s="48" t="s">
        <v>205</v>
      </c>
      <c r="C60" s="49" t="s">
        <v>207</v>
      </c>
      <c r="D60" s="49" t="s">
        <v>851</v>
      </c>
      <c r="E60" s="50">
        <v>44024</v>
      </c>
      <c r="F60" s="51">
        <v>13</v>
      </c>
      <c r="G60" s="123">
        <f t="shared" si="4"/>
        <v>0</v>
      </c>
      <c r="H60" s="53">
        <f t="shared" si="5"/>
        <v>0</v>
      </c>
      <c r="I60" s="119"/>
      <c r="J60" s="159">
        <f>_xlfn.IFNA(VLOOKUP(CONCATENATE($J$4,$B60,$C60),'1Bus'!$A$7:$T$133,20,FALSE),0)</f>
        <v>0</v>
      </c>
      <c r="K60" s="158">
        <f>_xlfn.IFNA(VLOOKUP(CONCATENATE($K$4,$B60,$C60),'2ESP'!$A$7:$T$133,20,FALSE),0)</f>
        <v>0</v>
      </c>
      <c r="L60" s="158">
        <f>_xlfn.IFNA(VLOOKUP(CONCATENATE($L$4,$B60,$C60),'3RP'!$A$7:$T$135,20,FALSE),0)</f>
        <v>0</v>
      </c>
      <c r="M60" s="158">
        <f>_xlfn.IFNA(VLOOKUP(CONCATENATE($M$4,$B60,$C60),'4Mur'!$A$7:$T$135,20,FALSE),0)</f>
        <v>0</v>
      </c>
      <c r="N60" s="158">
        <f>_xlfn.IFNA(VLOOKUP(CONCATENATE($N$4,$B60,$C60),'5BAL'!$A$7:$T$135,20,FALSE),0)</f>
        <v>0</v>
      </c>
      <c r="O60" s="158">
        <f>_xlfn.IFNA(VLOOKUP(CONCATENATE($O$4,$B60,$C60),'6WP'!$A$7:$T$135,20,FALSE),0)</f>
        <v>0</v>
      </c>
      <c r="P60" s="158">
        <f>_xlfn.IFNA(VLOOKUP(CONCATENATE($P$4,$B60,$C60),'7SER'!$A$7:$T$135,20,FALSE),0)</f>
        <v>0</v>
      </c>
      <c r="Q60" s="158">
        <f>_xlfn.IFNA(VLOOKUP(CONCATENATE($Q$4,$B60,$C60),'8MR'!$A$7:$T$135,20,FALSE),0)</f>
        <v>0</v>
      </c>
      <c r="R60" s="158">
        <f>_xlfn.IFNA(VLOOKUP(CONCATENATE($R$4,$B60,$C60),'9ESP2'!$A$7:$T$135,20,FALSE),0)</f>
        <v>0</v>
      </c>
      <c r="S60" s="158">
        <f>_xlfn.IFNA(VLOOKUP(CONCATENATE($S$4,$B60,$C60),'10Bus2'!$A$7:$T$135,20,FALSE),0)</f>
        <v>0</v>
      </c>
      <c r="T60" s="158">
        <f>_xlfn.IFNA(VLOOKUP(CONCATENATE($T$4,$B60,$C60),'11OG'!$A$7:$T$135,20,FALSE),0)</f>
        <v>0</v>
      </c>
      <c r="U60" s="158">
        <f>_xlfn.IFNA(VLOOKUP(CONCATENATE($U$4,$B60,$C60),'12VIRT'!$A$7:$T$135,20,FALSE),0)</f>
        <v>0</v>
      </c>
      <c r="V60" s="158">
        <f>_xlfn.IFNA(VLOOKUP(CONCATENATE($V$4,$B60,$C60),'13BUN'!$A$7:$T$133,20,FALSE),0)</f>
        <v>0</v>
      </c>
      <c r="W60" s="158">
        <f>_xlfn.IFNA(VLOOKUP(CONCATENATE($W$4,$B60,$C60),'14SER'!$A$7:$T$135,20,FALSE),0)</f>
        <v>0</v>
      </c>
      <c r="X60" s="158">
        <f>_xlfn.IFNA(VLOOKUP(CONCATENATE($X$4,$B60,$C60),'15OG2'!$A$7:$T$132,20,FALSE),0)</f>
        <v>0</v>
      </c>
      <c r="Y60" s="158">
        <f>_xlfn.IFNA(VLOOKUP(CONCATENATE($Y$4,$B60,$C60),'16BAL2'!$A$7:$T$135,20,FALSE),0)</f>
        <v>0</v>
      </c>
      <c r="Z60" s="158">
        <f>_xlfn.IFNA(VLOOKUP(CONCATENATE($Z$4,$B60,$C60),'17DAR'!$A$7:$T$135,20,FALSE),0)</f>
        <v>0</v>
      </c>
      <c r="AA60" s="158">
        <f>_xlfn.IFNA(VLOOKUP(CONCATENATE($AA$4,$B60,$C60),'18WAL'!$A$7:$T$135,20,FALSE),0)</f>
        <v>0</v>
      </c>
      <c r="AB60" s="158">
        <f>_xlfn.IFNA(VLOOKUP(CONCATENATE($AB$4,$B60,$C60),'19LOG'!$A$7:$T$135,20,FALSE),0)</f>
        <v>0</v>
      </c>
      <c r="AC60" s="158">
        <f>_xlfn.IFNA(VLOOKUP(CONCATENATE($AC$4,$B60,$C60),'20BUN'!$A$7:$T$133,20,FALSE),0)</f>
        <v>0</v>
      </c>
      <c r="AD60" s="158">
        <f>_xlfn.IFNA(VLOOKUP(CONCATENATE($AD$4,$B60,$C60),'21SC'!$A$7:$T$230,20,FALSE),0)</f>
        <v>0</v>
      </c>
      <c r="AE60" s="158">
        <f>_xlfn.IFNA(VLOOKUP(CONCATENATE($AE$4,$B60,$C60),'21SC'!$A$7:$T$230,20,FALSE),0)</f>
        <v>0</v>
      </c>
      <c r="AF60" s="158">
        <f>_xlfn.IFNA(VLOOKUP(CONCATENATE($AF$4,$B60,$C60),'22WAL3'!$A$7:$T$135,20,FALSE),0)</f>
        <v>0</v>
      </c>
      <c r="AG60" s="158">
        <f>_xlfn.IFNA(VLOOKUP(CONCATENATE($AG$4,$B60,$C60),'23OG3'!$A$7:$T$126,20,FALSE),0)</f>
        <v>0</v>
      </c>
      <c r="AH60" s="158">
        <f>_xlfn.IFNA(VLOOKUP(CONCATENATE($AH$4,$B60,$C60),'24WAL4'!$A$7:$T$135,20,FALSE),0)</f>
        <v>0</v>
      </c>
      <c r="AI60" s="158">
        <f>_xlfn.IFNA(VLOOKUP(CONCATENATE($AI$4,$B60,$C60),'25MR'!$A$7:$T$135,20,FALSE),0)</f>
        <v>0</v>
      </c>
      <c r="AJ60" s="47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</row>
    <row r="61" spans="1:82" s="75" customFormat="1" x14ac:dyDescent="0.2">
      <c r="A61" s="365"/>
      <c r="B61" s="48" t="s">
        <v>208</v>
      </c>
      <c r="C61" s="49" t="s">
        <v>577</v>
      </c>
      <c r="D61" s="49" t="s">
        <v>948</v>
      </c>
      <c r="E61" s="50">
        <v>44021</v>
      </c>
      <c r="F61" s="51">
        <v>13</v>
      </c>
      <c r="G61" s="123">
        <f t="shared" si="4"/>
        <v>0</v>
      </c>
      <c r="H61" s="53">
        <f t="shared" si="5"/>
        <v>0</v>
      </c>
      <c r="I61" s="119"/>
      <c r="J61" s="159">
        <f>_xlfn.IFNA(VLOOKUP(CONCATENATE($J$4,$B61,$C61),'1Bus'!$A$7:$T$133,20,FALSE),0)</f>
        <v>0</v>
      </c>
      <c r="K61" s="158">
        <f>_xlfn.IFNA(VLOOKUP(CONCATENATE($K$4,$B61,$C61),'2ESP'!$A$7:$T$133,20,FALSE),0)</f>
        <v>0</v>
      </c>
      <c r="L61" s="158">
        <f>_xlfn.IFNA(VLOOKUP(CONCATENATE($L$4,$B61,$C61),'3RP'!$A$7:$T$135,20,FALSE),0)</f>
        <v>0</v>
      </c>
      <c r="M61" s="158">
        <f>_xlfn.IFNA(VLOOKUP(CONCATENATE($M$4,$B61,$C61),'4Mur'!$A$7:$T$135,20,FALSE),0)</f>
        <v>0</v>
      </c>
      <c r="N61" s="158">
        <f>_xlfn.IFNA(VLOOKUP(CONCATENATE($N$4,$B61,$C61),'5BAL'!$A$7:$T$135,20,FALSE),0)</f>
        <v>0</v>
      </c>
      <c r="O61" s="158">
        <f>_xlfn.IFNA(VLOOKUP(CONCATENATE($O$4,$B61,$C61),'6WP'!$A$7:$T$135,20,FALSE),0)</f>
        <v>0</v>
      </c>
      <c r="P61" s="158">
        <f>_xlfn.IFNA(VLOOKUP(CONCATENATE($P$4,$B61,$C61),'7SER'!$A$7:$T$135,20,FALSE),0)</f>
        <v>0</v>
      </c>
      <c r="Q61" s="158">
        <f>_xlfn.IFNA(VLOOKUP(CONCATENATE($Q$4,$B61,$C61),'8MR'!$A$7:$T$135,20,FALSE),0)</f>
        <v>0</v>
      </c>
      <c r="R61" s="158">
        <f>_xlfn.IFNA(VLOOKUP(CONCATENATE($R$4,$B61,$C61),'9ESP2'!$A$7:$T$135,20,FALSE),0)</f>
        <v>0</v>
      </c>
      <c r="S61" s="158">
        <f>_xlfn.IFNA(VLOOKUP(CONCATENATE($S$4,$B61,$C61),'10Bus2'!$A$7:$T$135,20,FALSE),0)</f>
        <v>0</v>
      </c>
      <c r="T61" s="158">
        <f>_xlfn.IFNA(VLOOKUP(CONCATENATE($T$4,$B61,$C61),'11OG'!$A$7:$T$135,20,FALSE),0)</f>
        <v>0</v>
      </c>
      <c r="U61" s="158">
        <f>_xlfn.IFNA(VLOOKUP(CONCATENATE($U$4,$B61,$C61),'12VIRT'!$A$7:$T$135,20,FALSE),0)</f>
        <v>0</v>
      </c>
      <c r="V61" s="158">
        <f>_xlfn.IFNA(VLOOKUP(CONCATENATE($V$4,$B61,$C61),'13BUN'!$A$7:$T$133,20,FALSE),0)</f>
        <v>0</v>
      </c>
      <c r="W61" s="158">
        <f>_xlfn.IFNA(VLOOKUP(CONCATENATE($W$4,$B61,$C61),'14SER'!$A$7:$T$135,20,FALSE),0)</f>
        <v>0</v>
      </c>
      <c r="X61" s="158">
        <f>_xlfn.IFNA(VLOOKUP(CONCATENATE($X$4,$B61,$C61),'15OG2'!$A$7:$T$132,20,FALSE),0)</f>
        <v>0</v>
      </c>
      <c r="Y61" s="158">
        <f>_xlfn.IFNA(VLOOKUP(CONCATENATE($Y$4,$B61,$C61),'16BAL2'!$A$7:$T$135,20,FALSE),0)</f>
        <v>0</v>
      </c>
      <c r="Z61" s="158">
        <f>_xlfn.IFNA(VLOOKUP(CONCATENATE($Z$4,$B61,$C61),'17DAR'!$A$7:$T$135,20,FALSE),0)</f>
        <v>0</v>
      </c>
      <c r="AA61" s="158">
        <f>_xlfn.IFNA(VLOOKUP(CONCATENATE($AA$4,$B61,$C61),'18WAL'!$A$7:$T$135,20,FALSE),0)</f>
        <v>0</v>
      </c>
      <c r="AB61" s="158">
        <f>_xlfn.IFNA(VLOOKUP(CONCATENATE($AB$4,$B61,$C61),'19LOG'!$A$7:$T$135,20,FALSE),0)</f>
        <v>0</v>
      </c>
      <c r="AC61" s="158">
        <f>_xlfn.IFNA(VLOOKUP(CONCATENATE($AC$4,$B61,$C61),'20BUN'!$A$7:$T$133,20,FALSE),0)</f>
        <v>0</v>
      </c>
      <c r="AD61" s="158">
        <f>_xlfn.IFNA(VLOOKUP(CONCATENATE($AD$4,$B61,$C61),'21SC'!$A$7:$T$230,20,FALSE),0)</f>
        <v>0</v>
      </c>
      <c r="AE61" s="158">
        <f>_xlfn.IFNA(VLOOKUP(CONCATENATE($AE$4,$B61,$C61),'21SC'!$A$7:$T$230,20,FALSE),0)</f>
        <v>0</v>
      </c>
      <c r="AF61" s="158">
        <f>_xlfn.IFNA(VLOOKUP(CONCATENATE($AF$4,$B61,$C61),'22WAL3'!$A$7:$T$135,20,FALSE),0)</f>
        <v>0</v>
      </c>
      <c r="AG61" s="158">
        <f>_xlfn.IFNA(VLOOKUP(CONCATENATE($AG$4,$B61,$C61),'23OG3'!$A$7:$T$126,20,FALSE),0)</f>
        <v>0</v>
      </c>
      <c r="AH61" s="158">
        <f>_xlfn.IFNA(VLOOKUP(CONCATENATE($AH$4,$B61,$C61),'24WAL4'!$A$7:$T$135,20,FALSE),0)</f>
        <v>0</v>
      </c>
      <c r="AI61" s="158">
        <f>_xlfn.IFNA(VLOOKUP(CONCATENATE($AI$4,$B61,$C61),'25MR'!$A$7:$T$135,20,FALSE),0)</f>
        <v>0</v>
      </c>
      <c r="AJ61" s="47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</row>
    <row r="62" spans="1:82" s="66" customFormat="1" x14ac:dyDescent="0.2">
      <c r="A62" s="365"/>
      <c r="B62" s="48" t="s">
        <v>917</v>
      </c>
      <c r="C62" s="49" t="s">
        <v>209</v>
      </c>
      <c r="D62" s="49" t="s">
        <v>220</v>
      </c>
      <c r="E62" s="50">
        <v>43976</v>
      </c>
      <c r="F62" s="51">
        <v>11</v>
      </c>
      <c r="G62" s="123">
        <f t="shared" si="4"/>
        <v>0</v>
      </c>
      <c r="H62" s="53">
        <f t="shared" si="5"/>
        <v>0</v>
      </c>
      <c r="I62" s="119"/>
      <c r="J62" s="159">
        <f>_xlfn.IFNA(VLOOKUP(CONCATENATE($J$4,$B62,$C62),'1Bus'!$A$7:$T$133,20,FALSE),0)</f>
        <v>0</v>
      </c>
      <c r="K62" s="158">
        <f>_xlfn.IFNA(VLOOKUP(CONCATENATE($K$4,$B62,$C62),'2ESP'!$A$7:$T$133,20,FALSE),0)</f>
        <v>0</v>
      </c>
      <c r="L62" s="158">
        <f>_xlfn.IFNA(VLOOKUP(CONCATENATE($L$4,$B62,$C62),'3RP'!$A$7:$T$135,20,FALSE),0)</f>
        <v>0</v>
      </c>
      <c r="M62" s="158">
        <f>_xlfn.IFNA(VLOOKUP(CONCATENATE($M$4,$B62,$C62),'4Mur'!$A$7:$T$135,20,FALSE),0)</f>
        <v>0</v>
      </c>
      <c r="N62" s="158">
        <f>_xlfn.IFNA(VLOOKUP(CONCATENATE($N$4,$B62,$C62),'5BAL'!$A$7:$T$135,20,FALSE),0)</f>
        <v>0</v>
      </c>
      <c r="O62" s="158">
        <f>_xlfn.IFNA(VLOOKUP(CONCATENATE($O$4,$B62,$C62),'6WP'!$A$7:$T$135,20,FALSE),0)</f>
        <v>0</v>
      </c>
      <c r="P62" s="158">
        <f>_xlfn.IFNA(VLOOKUP(CONCATENATE($P$4,$B62,$C62),'7SER'!$A$7:$T$135,20,FALSE),0)</f>
        <v>0</v>
      </c>
      <c r="Q62" s="158">
        <f>_xlfn.IFNA(VLOOKUP(CONCATENATE($Q$4,$B62,$C62),'8MR'!$A$7:$T$135,20,FALSE),0)</f>
        <v>0</v>
      </c>
      <c r="R62" s="158">
        <f>_xlfn.IFNA(VLOOKUP(CONCATENATE($R$4,$B62,$C62),'9ESP2'!$A$7:$T$135,20,FALSE),0)</f>
        <v>0</v>
      </c>
      <c r="S62" s="158">
        <f>_xlfn.IFNA(VLOOKUP(CONCATENATE($S$4,$B62,$C62),'10Bus2'!$A$7:$T$135,20,FALSE),0)</f>
        <v>0</v>
      </c>
      <c r="T62" s="158">
        <f>_xlfn.IFNA(VLOOKUP(CONCATENATE($T$4,$B62,$C62),'11OG'!$A$7:$T$135,20,FALSE),0)</f>
        <v>0</v>
      </c>
      <c r="U62" s="158">
        <f>_xlfn.IFNA(VLOOKUP(CONCATENATE($U$4,$B62,$C62),'12VIRT'!$A$7:$T$135,20,FALSE),0)</f>
        <v>0</v>
      </c>
      <c r="V62" s="158">
        <f>_xlfn.IFNA(VLOOKUP(CONCATENATE($V$4,$B62,$C62),'13BUN'!$A$7:$T$133,20,FALSE),0)</f>
        <v>0</v>
      </c>
      <c r="W62" s="158">
        <f>_xlfn.IFNA(VLOOKUP(CONCATENATE($W$4,$B62,$C62),'14SER'!$A$7:$T$135,20,FALSE),0)</f>
        <v>0</v>
      </c>
      <c r="X62" s="158">
        <f>_xlfn.IFNA(VLOOKUP(CONCATENATE($X$4,$B62,$C62),'15OG2'!$A$7:$T$132,20,FALSE),0)</f>
        <v>0</v>
      </c>
      <c r="Y62" s="158">
        <f>_xlfn.IFNA(VLOOKUP(CONCATENATE($Y$4,$B62,$C62),'16BAL2'!$A$7:$T$135,20,FALSE),0)</f>
        <v>0</v>
      </c>
      <c r="Z62" s="158">
        <f>_xlfn.IFNA(VLOOKUP(CONCATENATE($Z$4,$B62,$C62),'17DAR'!$A$7:$T$135,20,FALSE),0)</f>
        <v>0</v>
      </c>
      <c r="AA62" s="158">
        <f>_xlfn.IFNA(VLOOKUP(CONCATENATE($AA$4,$B62,$C62),'18WAL'!$A$7:$T$135,20,FALSE),0)</f>
        <v>0</v>
      </c>
      <c r="AB62" s="158">
        <f>_xlfn.IFNA(VLOOKUP(CONCATENATE($AB$4,$B62,$C62),'19LOG'!$A$7:$T$135,20,FALSE),0)</f>
        <v>0</v>
      </c>
      <c r="AC62" s="158">
        <f>_xlfn.IFNA(VLOOKUP(CONCATENATE($AC$4,$B62,$C62),'20BUN'!$A$7:$T$133,20,FALSE),0)</f>
        <v>0</v>
      </c>
      <c r="AD62" s="158">
        <f>_xlfn.IFNA(VLOOKUP(CONCATENATE($AD$4,$B62,$C62),'21SC'!$A$7:$T$230,20,FALSE),0)</f>
        <v>0</v>
      </c>
      <c r="AE62" s="158">
        <f>_xlfn.IFNA(VLOOKUP(CONCATENATE($AE$4,$B62,$C62),'21SC'!$A$7:$T$230,20,FALSE),0)</f>
        <v>0</v>
      </c>
      <c r="AF62" s="158">
        <f>_xlfn.IFNA(VLOOKUP(CONCATENATE($AF$4,$B62,$C62),'22WAL3'!$A$7:$T$135,20,FALSE),0)</f>
        <v>0</v>
      </c>
      <c r="AG62" s="158">
        <f>_xlfn.IFNA(VLOOKUP(CONCATENATE($AG$4,$B62,$C62),'23OG3'!$A$7:$T$126,20,FALSE),0)</f>
        <v>0</v>
      </c>
      <c r="AH62" s="158">
        <f>_xlfn.IFNA(VLOOKUP(CONCATENATE($AH$4,$B62,$C62),'24WAL4'!$A$7:$T$135,20,FALSE),0)</f>
        <v>0</v>
      </c>
      <c r="AI62" s="158">
        <f>_xlfn.IFNA(VLOOKUP(CONCATENATE($AI$4,$B62,$C62),'25MR'!$A$7:$T$135,20,FALSE),0)</f>
        <v>0</v>
      </c>
      <c r="AJ62" s="47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</row>
    <row r="63" spans="1:82" s="66" customFormat="1" x14ac:dyDescent="0.2">
      <c r="A63" s="365"/>
      <c r="B63" s="48" t="s">
        <v>355</v>
      </c>
      <c r="C63" s="49" t="s">
        <v>210</v>
      </c>
      <c r="D63" s="49" t="s">
        <v>315</v>
      </c>
      <c r="E63" s="50">
        <v>43974</v>
      </c>
      <c r="F63" s="51">
        <v>10</v>
      </c>
      <c r="G63" s="123">
        <f t="shared" si="4"/>
        <v>0</v>
      </c>
      <c r="H63" s="53">
        <f t="shared" si="5"/>
        <v>0</v>
      </c>
      <c r="I63" s="119"/>
      <c r="J63" s="159">
        <f>_xlfn.IFNA(VLOOKUP(CONCATENATE($J$4,$B63,$C63),'1Bus'!$A$7:$T$133,20,FALSE),0)</f>
        <v>0</v>
      </c>
      <c r="K63" s="158">
        <f>_xlfn.IFNA(VLOOKUP(CONCATENATE($K$4,$B63,$C63),'2ESP'!$A$7:$T$133,20,FALSE),0)</f>
        <v>0</v>
      </c>
      <c r="L63" s="158">
        <f>_xlfn.IFNA(VLOOKUP(CONCATENATE($L$4,$B63,$C63),'3RP'!$A$7:$T$135,20,FALSE),0)</f>
        <v>0</v>
      </c>
      <c r="M63" s="158">
        <f>_xlfn.IFNA(VLOOKUP(CONCATENATE($M$4,$B63,$C63),'4Mur'!$A$7:$T$135,20,FALSE),0)</f>
        <v>0</v>
      </c>
      <c r="N63" s="158">
        <f>_xlfn.IFNA(VLOOKUP(CONCATENATE($N$4,$B63,$C63),'5BAL'!$A$7:$T$135,20,FALSE),0)</f>
        <v>0</v>
      </c>
      <c r="O63" s="158">
        <f>_xlfn.IFNA(VLOOKUP(CONCATENATE($O$4,$B63,$C63),'6WP'!$A$7:$T$135,20,FALSE),0)</f>
        <v>0</v>
      </c>
      <c r="P63" s="158">
        <f>_xlfn.IFNA(VLOOKUP(CONCATENATE($P$4,$B63,$C63),'7SER'!$A$7:$T$135,20,FALSE),0)</f>
        <v>0</v>
      </c>
      <c r="Q63" s="158">
        <f>_xlfn.IFNA(VLOOKUP(CONCATENATE($Q$4,$B63,$C63),'8MR'!$A$7:$T$135,20,FALSE),0)</f>
        <v>0</v>
      </c>
      <c r="R63" s="158">
        <f>_xlfn.IFNA(VLOOKUP(CONCATENATE($R$4,$B63,$C63),'9ESP2'!$A$7:$T$135,20,FALSE),0)</f>
        <v>0</v>
      </c>
      <c r="S63" s="158">
        <f>_xlfn.IFNA(VLOOKUP(CONCATENATE($S$4,$B63,$C63),'10Bus2'!$A$7:$T$135,20,FALSE),0)</f>
        <v>0</v>
      </c>
      <c r="T63" s="158">
        <f>_xlfn.IFNA(VLOOKUP(CONCATENATE($T$4,$B63,$C63),'11OG'!$A$7:$T$135,20,FALSE),0)</f>
        <v>0</v>
      </c>
      <c r="U63" s="158">
        <f>_xlfn.IFNA(VLOOKUP(CONCATENATE($U$4,$B63,$C63),'12VIRT'!$A$7:$T$135,20,FALSE),0)</f>
        <v>0</v>
      </c>
      <c r="V63" s="158">
        <f>_xlfn.IFNA(VLOOKUP(CONCATENATE($V$4,$B63,$C63),'13BUN'!$A$7:$T$133,20,FALSE),0)</f>
        <v>0</v>
      </c>
      <c r="W63" s="158">
        <f>_xlfn.IFNA(VLOOKUP(CONCATENATE($W$4,$B63,$C63),'14SER'!$A$7:$T$135,20,FALSE),0)</f>
        <v>0</v>
      </c>
      <c r="X63" s="158">
        <f>_xlfn.IFNA(VLOOKUP(CONCATENATE($X$4,$B63,$C63),'15OG2'!$A$7:$T$132,20,FALSE),0)</f>
        <v>0</v>
      </c>
      <c r="Y63" s="158">
        <f>_xlfn.IFNA(VLOOKUP(CONCATENATE($Y$4,$B63,$C63),'16BAL2'!$A$7:$T$135,20,FALSE),0)</f>
        <v>0</v>
      </c>
      <c r="Z63" s="158">
        <f>_xlfn.IFNA(VLOOKUP(CONCATENATE($Z$4,$B63,$C63),'17DAR'!$A$7:$T$135,20,FALSE),0)</f>
        <v>0</v>
      </c>
      <c r="AA63" s="158">
        <f>_xlfn.IFNA(VLOOKUP(CONCATENATE($AA$4,$B63,$C63),'18WAL'!$A$7:$T$135,20,FALSE),0)</f>
        <v>0</v>
      </c>
      <c r="AB63" s="158">
        <f>_xlfn.IFNA(VLOOKUP(CONCATENATE($AB$4,$B63,$C63),'19LOG'!$A$7:$T$135,20,FALSE),0)</f>
        <v>0</v>
      </c>
      <c r="AC63" s="158">
        <f>_xlfn.IFNA(VLOOKUP(CONCATENATE($AC$4,$B63,$C63),'20BUN'!$A$7:$T$133,20,FALSE),0)</f>
        <v>0</v>
      </c>
      <c r="AD63" s="158">
        <f>_xlfn.IFNA(VLOOKUP(CONCATENATE($AD$4,$B63,$C63),'21SC'!$A$7:$T$230,20,FALSE),0)</f>
        <v>0</v>
      </c>
      <c r="AE63" s="158">
        <f>_xlfn.IFNA(VLOOKUP(CONCATENATE($AE$4,$B63,$C63),'21SC'!$A$7:$T$230,20,FALSE),0)</f>
        <v>0</v>
      </c>
      <c r="AF63" s="158">
        <f>_xlfn.IFNA(VLOOKUP(CONCATENATE($AF$4,$B63,$C63),'22WAL3'!$A$7:$T$135,20,FALSE),0)</f>
        <v>0</v>
      </c>
      <c r="AG63" s="158">
        <f>_xlfn.IFNA(VLOOKUP(CONCATENATE($AG$4,$B63,$C63),'23OG3'!$A$7:$T$126,20,FALSE),0)</f>
        <v>0</v>
      </c>
      <c r="AH63" s="158">
        <f>_xlfn.IFNA(VLOOKUP(CONCATENATE($AH$4,$B63,$C63),'24WAL4'!$A$7:$T$135,20,FALSE),0)</f>
        <v>0</v>
      </c>
      <c r="AI63" s="158">
        <f>_xlfn.IFNA(VLOOKUP(CONCATENATE($AI$4,$B63,$C63),'25MR'!$A$7:$T$135,20,FALSE),0)</f>
        <v>0</v>
      </c>
      <c r="AJ63" s="47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</row>
    <row r="64" spans="1:82" s="66" customFormat="1" x14ac:dyDescent="0.2">
      <c r="A64" s="365"/>
      <c r="B64" s="48" t="s">
        <v>211</v>
      </c>
      <c r="C64" s="49" t="s">
        <v>925</v>
      </c>
      <c r="D64" s="49" t="s">
        <v>482</v>
      </c>
      <c r="E64" s="50">
        <v>44031</v>
      </c>
      <c r="F64" s="51">
        <v>13</v>
      </c>
      <c r="G64" s="123">
        <f t="shared" si="4"/>
        <v>0</v>
      </c>
      <c r="H64" s="53">
        <f t="shared" si="5"/>
        <v>0</v>
      </c>
      <c r="I64" s="119"/>
      <c r="J64" s="159">
        <f>_xlfn.IFNA(VLOOKUP(CONCATENATE($J$4,$B64,$C64),'1Bus'!$A$7:$T$133,20,FALSE),0)</f>
        <v>0</v>
      </c>
      <c r="K64" s="158">
        <f>_xlfn.IFNA(VLOOKUP(CONCATENATE($K$4,$B64,$C64),'2ESP'!$A$7:$T$133,20,FALSE),0)</f>
        <v>0</v>
      </c>
      <c r="L64" s="158">
        <f>_xlfn.IFNA(VLOOKUP(CONCATENATE($L$4,$B64,$C64),'3RP'!$A$7:$T$135,20,FALSE),0)</f>
        <v>0</v>
      </c>
      <c r="M64" s="158">
        <f>_xlfn.IFNA(VLOOKUP(CONCATENATE($M$4,$B64,$C64),'4Mur'!$A$7:$T$135,20,FALSE),0)</f>
        <v>0</v>
      </c>
      <c r="N64" s="158">
        <f>_xlfn.IFNA(VLOOKUP(CONCATENATE($N$4,$B64,$C64),'5BAL'!$A$7:$T$135,20,FALSE),0)</f>
        <v>0</v>
      </c>
      <c r="O64" s="158">
        <f>_xlfn.IFNA(VLOOKUP(CONCATENATE($O$4,$B64,$C64),'6WP'!$A$7:$T$135,20,FALSE),0)</f>
        <v>0</v>
      </c>
      <c r="P64" s="158">
        <f>_xlfn.IFNA(VLOOKUP(CONCATENATE($P$4,$B64,$C64),'7SER'!$A$7:$T$135,20,FALSE),0)</f>
        <v>0</v>
      </c>
      <c r="Q64" s="158">
        <f>_xlfn.IFNA(VLOOKUP(CONCATENATE($Q$4,$B64,$C64),'8MR'!$A$7:$T$135,20,FALSE),0)</f>
        <v>0</v>
      </c>
      <c r="R64" s="158">
        <f>_xlfn.IFNA(VLOOKUP(CONCATENATE($R$4,$B64,$C64),'9ESP2'!$A$7:$T$135,20,FALSE),0)</f>
        <v>0</v>
      </c>
      <c r="S64" s="158">
        <f>_xlfn.IFNA(VLOOKUP(CONCATENATE($S$4,$B64,$C64),'10Bus2'!$A$7:$T$135,20,FALSE),0)</f>
        <v>0</v>
      </c>
      <c r="T64" s="158">
        <f>_xlfn.IFNA(VLOOKUP(CONCATENATE($T$4,$B64,$C64),'11OG'!$A$7:$T$135,20,FALSE),0)</f>
        <v>0</v>
      </c>
      <c r="U64" s="158">
        <f>_xlfn.IFNA(VLOOKUP(CONCATENATE($U$4,$B64,$C64),'12VIRT'!$A$7:$T$135,20,FALSE),0)</f>
        <v>0</v>
      </c>
      <c r="V64" s="158">
        <f>_xlfn.IFNA(VLOOKUP(CONCATENATE($V$4,$B64,$C64),'13BUN'!$A$7:$T$133,20,FALSE),0)</f>
        <v>0</v>
      </c>
      <c r="W64" s="158">
        <f>_xlfn.IFNA(VLOOKUP(CONCATENATE($W$4,$B64,$C64),'14SER'!$A$7:$T$135,20,FALSE),0)</f>
        <v>0</v>
      </c>
      <c r="X64" s="158">
        <f>_xlfn.IFNA(VLOOKUP(CONCATENATE($X$4,$B64,$C64),'15OG2'!$A$7:$T$132,20,FALSE),0)</f>
        <v>0</v>
      </c>
      <c r="Y64" s="158">
        <f>_xlfn.IFNA(VLOOKUP(CONCATENATE($Y$4,$B64,$C64),'16BAL2'!$A$7:$T$135,20,FALSE),0)</f>
        <v>0</v>
      </c>
      <c r="Z64" s="158">
        <f>_xlfn.IFNA(VLOOKUP(CONCATENATE($Z$4,$B64,$C64),'17DAR'!$A$7:$T$135,20,FALSE),0)</f>
        <v>0</v>
      </c>
      <c r="AA64" s="158">
        <f>_xlfn.IFNA(VLOOKUP(CONCATENATE($AA$4,$B64,$C64),'18WAL'!$A$7:$T$135,20,FALSE),0)</f>
        <v>0</v>
      </c>
      <c r="AB64" s="158">
        <f>_xlfn.IFNA(VLOOKUP(CONCATENATE($AB$4,$B64,$C64),'19LOG'!$A$7:$T$135,20,FALSE),0)</f>
        <v>0</v>
      </c>
      <c r="AC64" s="158">
        <f>_xlfn.IFNA(VLOOKUP(CONCATENATE($AC$4,$B64,$C64),'20BUN'!$A$7:$T$133,20,FALSE),0)</f>
        <v>0</v>
      </c>
      <c r="AD64" s="158">
        <f>_xlfn.IFNA(VLOOKUP(CONCATENATE($AD$4,$B64,$C64),'21SC'!$A$7:$T$230,20,FALSE),0)</f>
        <v>0</v>
      </c>
      <c r="AE64" s="158">
        <f>_xlfn.IFNA(VLOOKUP(CONCATENATE($AE$4,$B64,$C64),'21SC'!$A$7:$T$230,20,FALSE),0)</f>
        <v>0</v>
      </c>
      <c r="AF64" s="158">
        <f>_xlfn.IFNA(VLOOKUP(CONCATENATE($AF$4,$B64,$C64),'22WAL3'!$A$7:$T$135,20,FALSE),0)</f>
        <v>0</v>
      </c>
      <c r="AG64" s="158">
        <f>_xlfn.IFNA(VLOOKUP(CONCATENATE($AG$4,$B64,$C64),'23OG3'!$A$7:$T$126,20,FALSE),0)</f>
        <v>0</v>
      </c>
      <c r="AH64" s="158">
        <f>_xlfn.IFNA(VLOOKUP(CONCATENATE($AH$4,$B64,$C64),'24WAL4'!$A$7:$T$135,20,FALSE),0)</f>
        <v>0</v>
      </c>
      <c r="AI64" s="158">
        <f>_xlfn.IFNA(VLOOKUP(CONCATENATE($AI$4,$B64,$C64),'25MR'!$A$7:$T$135,20,FALSE),0)</f>
        <v>0</v>
      </c>
      <c r="AJ64" s="47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</row>
    <row r="65" spans="1:82" s="66" customFormat="1" x14ac:dyDescent="0.2">
      <c r="A65" s="365"/>
      <c r="B65" s="48" t="s">
        <v>146</v>
      </c>
      <c r="C65" s="49" t="s">
        <v>913</v>
      </c>
      <c r="D65" s="49" t="s">
        <v>468</v>
      </c>
      <c r="E65" s="50">
        <v>44064</v>
      </c>
      <c r="F65" s="51">
        <v>12</v>
      </c>
      <c r="G65" s="123">
        <f t="shared" si="4"/>
        <v>0</v>
      </c>
      <c r="H65" s="53">
        <f t="shared" si="5"/>
        <v>0</v>
      </c>
      <c r="I65" s="119"/>
      <c r="J65" s="159">
        <f>_xlfn.IFNA(VLOOKUP(CONCATENATE($J$4,$B65,$C65),'1Bus'!$A$7:$T$133,20,FALSE),0)</f>
        <v>0</v>
      </c>
      <c r="K65" s="158">
        <f>_xlfn.IFNA(VLOOKUP(CONCATENATE($K$4,$B65,$C65),'2ESP'!$A$7:$T$133,20,FALSE),0)</f>
        <v>0</v>
      </c>
      <c r="L65" s="158">
        <f>_xlfn.IFNA(VLOOKUP(CONCATENATE($L$4,$B65,$C65),'3RP'!$A$7:$T$135,20,FALSE),0)</f>
        <v>0</v>
      </c>
      <c r="M65" s="158">
        <f>_xlfn.IFNA(VLOOKUP(CONCATENATE($M$4,$B65,$C65),'4Mur'!$A$7:$T$135,20,FALSE),0)</f>
        <v>0</v>
      </c>
      <c r="N65" s="158">
        <f>_xlfn.IFNA(VLOOKUP(CONCATENATE($N$4,$B65,$C65),'5BAL'!$A$7:$T$135,20,FALSE),0)</f>
        <v>0</v>
      </c>
      <c r="O65" s="158">
        <f>_xlfn.IFNA(VLOOKUP(CONCATENATE($O$4,$B65,$C65),'6WP'!$A$7:$T$135,20,FALSE),0)</f>
        <v>0</v>
      </c>
      <c r="P65" s="158">
        <f>_xlfn.IFNA(VLOOKUP(CONCATENATE($P$4,$B65,$C65),'7SER'!$A$7:$T$135,20,FALSE),0)</f>
        <v>0</v>
      </c>
      <c r="Q65" s="158">
        <f>_xlfn.IFNA(VLOOKUP(CONCATENATE($Q$4,$B65,$C65),'8MR'!$A$7:$T$135,20,FALSE),0)</f>
        <v>0</v>
      </c>
      <c r="R65" s="158">
        <f>_xlfn.IFNA(VLOOKUP(CONCATENATE($R$4,$B65,$C65),'9ESP2'!$A$7:$T$135,20,FALSE),0)</f>
        <v>0</v>
      </c>
      <c r="S65" s="158">
        <f>_xlfn.IFNA(VLOOKUP(CONCATENATE($S$4,$B65,$C65),'10Bus2'!$A$7:$T$135,20,FALSE),0)</f>
        <v>0</v>
      </c>
      <c r="T65" s="158">
        <f>_xlfn.IFNA(VLOOKUP(CONCATENATE($T$4,$B65,$C65),'11OG'!$A$7:$T$135,20,FALSE),0)</f>
        <v>0</v>
      </c>
      <c r="U65" s="158">
        <f>_xlfn.IFNA(VLOOKUP(CONCATENATE($U$4,$B65,$C65),'12VIRT'!$A$7:$T$135,20,FALSE),0)</f>
        <v>0</v>
      </c>
      <c r="V65" s="158">
        <f>_xlfn.IFNA(VLOOKUP(CONCATENATE($V$4,$B65,$C65),'13BUN'!$A$7:$T$133,20,FALSE),0)</f>
        <v>0</v>
      </c>
      <c r="W65" s="158">
        <f>_xlfn.IFNA(VLOOKUP(CONCATENATE($W$4,$B65,$C65),'14SER'!$A$7:$T$135,20,FALSE),0)</f>
        <v>0</v>
      </c>
      <c r="X65" s="158">
        <f>_xlfn.IFNA(VLOOKUP(CONCATENATE($X$4,$B65,$C65),'15OG2'!$A$7:$T$132,20,FALSE),0)</f>
        <v>0</v>
      </c>
      <c r="Y65" s="158">
        <f>_xlfn.IFNA(VLOOKUP(CONCATENATE($Y$4,$B65,$C65),'16BAL2'!$A$7:$T$135,20,FALSE),0)</f>
        <v>0</v>
      </c>
      <c r="Z65" s="158">
        <f>_xlfn.IFNA(VLOOKUP(CONCATENATE($Z$4,$B65,$C65),'17DAR'!$A$7:$T$135,20,FALSE),0)</f>
        <v>0</v>
      </c>
      <c r="AA65" s="158">
        <f>_xlfn.IFNA(VLOOKUP(CONCATENATE($AA$4,$B65,$C65),'18WAL'!$A$7:$T$135,20,FALSE),0)</f>
        <v>0</v>
      </c>
      <c r="AB65" s="158">
        <f>_xlfn.IFNA(VLOOKUP(CONCATENATE($AB$4,$B65,$C65),'19LOG'!$A$7:$T$135,20,FALSE),0)</f>
        <v>0</v>
      </c>
      <c r="AC65" s="158">
        <f>_xlfn.IFNA(VLOOKUP(CONCATENATE($AC$4,$B65,$C65),'20BUN'!$A$7:$T$133,20,FALSE),0)</f>
        <v>0</v>
      </c>
      <c r="AD65" s="158">
        <f>_xlfn.IFNA(VLOOKUP(CONCATENATE($AD$4,$B65,$C65),'21SC'!$A$7:$T$230,20,FALSE),0)</f>
        <v>0</v>
      </c>
      <c r="AE65" s="158">
        <f>_xlfn.IFNA(VLOOKUP(CONCATENATE($AE$4,$B65,$C65),'21SC'!$A$7:$T$230,20,FALSE),0)</f>
        <v>0</v>
      </c>
      <c r="AF65" s="158">
        <f>_xlfn.IFNA(VLOOKUP(CONCATENATE($AF$4,$B65,$C65),'22WAL3'!$A$7:$T$135,20,FALSE),0)</f>
        <v>0</v>
      </c>
      <c r="AG65" s="158">
        <f>_xlfn.IFNA(VLOOKUP(CONCATENATE($AG$4,$B65,$C65),'23OG3'!$A$7:$T$126,20,FALSE),0)</f>
        <v>0</v>
      </c>
      <c r="AH65" s="158">
        <f>_xlfn.IFNA(VLOOKUP(CONCATENATE($AH$4,$B65,$C65),'24WAL4'!$A$7:$T$135,20,FALSE),0)</f>
        <v>0</v>
      </c>
      <c r="AI65" s="158">
        <f>_xlfn.IFNA(VLOOKUP(CONCATENATE($AI$4,$B65,$C65),'25MR'!$A$7:$T$135,20,FALSE),0)</f>
        <v>0</v>
      </c>
      <c r="AJ65" s="47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</row>
    <row r="66" spans="1:82" s="66" customFormat="1" x14ac:dyDescent="0.2">
      <c r="A66" s="365"/>
      <c r="B66" s="48" t="s">
        <v>317</v>
      </c>
      <c r="C66" s="49" t="s">
        <v>317</v>
      </c>
      <c r="D66" s="49"/>
      <c r="E66" s="50"/>
      <c r="F66" s="51"/>
      <c r="G66" s="123">
        <f t="shared" si="4"/>
        <v>0</v>
      </c>
      <c r="H66" s="53">
        <f t="shared" si="5"/>
        <v>0</v>
      </c>
      <c r="I66" s="119"/>
      <c r="J66" s="159">
        <f>_xlfn.IFNA(VLOOKUP(CONCATENATE($J$4,$B66,$C66),'1Bus'!$A$7:$T$133,20,FALSE),0)</f>
        <v>0</v>
      </c>
      <c r="K66" s="158">
        <f>_xlfn.IFNA(VLOOKUP(CONCATENATE($K$4,$B66,$C66),'2ESP'!$A$7:$T$133,20,FALSE),0)</f>
        <v>0</v>
      </c>
      <c r="L66" s="158">
        <f>_xlfn.IFNA(VLOOKUP(CONCATENATE($L$4,$B66,$C66),'3RP'!$A$7:$T$135,20,FALSE),0)</f>
        <v>0</v>
      </c>
      <c r="M66" s="158">
        <f>_xlfn.IFNA(VLOOKUP(CONCATENATE($M$4,$B66,$C66),'4Mur'!$A$7:$T$135,20,FALSE),0)</f>
        <v>0</v>
      </c>
      <c r="N66" s="158">
        <f>_xlfn.IFNA(VLOOKUP(CONCATENATE($N$4,$B66,$C66),'5BAL'!$A$7:$T$135,20,FALSE),0)</f>
        <v>0</v>
      </c>
      <c r="O66" s="158">
        <f>_xlfn.IFNA(VLOOKUP(CONCATENATE($O$4,$B66,$C66),'6WP'!$A$7:$T$135,20,FALSE),0)</f>
        <v>0</v>
      </c>
      <c r="P66" s="158">
        <f>_xlfn.IFNA(VLOOKUP(CONCATENATE($P$4,$B66,$C66),'7SER'!$A$7:$T$135,20,FALSE),0)</f>
        <v>0</v>
      </c>
      <c r="Q66" s="158">
        <f>_xlfn.IFNA(VLOOKUP(CONCATENATE($Q$4,$B66,$C66),'8MR'!$A$7:$T$135,20,FALSE),0)</f>
        <v>0</v>
      </c>
      <c r="R66" s="158">
        <f>_xlfn.IFNA(VLOOKUP(CONCATENATE($R$4,$B66,$C66),'9ESP2'!$A$7:$T$135,20,FALSE),0)</f>
        <v>0</v>
      </c>
      <c r="S66" s="158">
        <f>_xlfn.IFNA(VLOOKUP(CONCATENATE($S$4,$B66,$C66),'10Bus2'!$A$7:$T$135,20,FALSE),0)</f>
        <v>0</v>
      </c>
      <c r="T66" s="158">
        <f>_xlfn.IFNA(VLOOKUP(CONCATENATE($T$4,$B66,$C66),'11OG'!$A$7:$T$135,20,FALSE),0)</f>
        <v>0</v>
      </c>
      <c r="U66" s="158">
        <f>_xlfn.IFNA(VLOOKUP(CONCATENATE($U$4,$B66,$C66),'12VIRT'!$A$7:$T$135,20,FALSE),0)</f>
        <v>0</v>
      </c>
      <c r="V66" s="158">
        <f>_xlfn.IFNA(VLOOKUP(CONCATENATE($V$4,$B66,$C66),'13BUN'!$A$7:$T$133,20,FALSE),0)</f>
        <v>0</v>
      </c>
      <c r="W66" s="158">
        <f>_xlfn.IFNA(VLOOKUP(CONCATENATE($W$4,$B66,$C66),'14SER'!$A$7:$T$135,20,FALSE),0)</f>
        <v>0</v>
      </c>
      <c r="X66" s="158">
        <f>_xlfn.IFNA(VLOOKUP(CONCATENATE($X$4,$B66,$C66),'15OG2'!$A$7:$T$132,20,FALSE),0)</f>
        <v>0</v>
      </c>
      <c r="Y66" s="158">
        <f>_xlfn.IFNA(VLOOKUP(CONCATENATE($Y$4,$B66,$C66),'16BAL2'!$A$7:$T$135,20,FALSE),0)</f>
        <v>0</v>
      </c>
      <c r="Z66" s="158">
        <f>_xlfn.IFNA(VLOOKUP(CONCATENATE($Z$4,$B66,$C66),'17DAR'!$A$7:$T$135,20,FALSE),0)</f>
        <v>0</v>
      </c>
      <c r="AA66" s="158">
        <f>_xlfn.IFNA(VLOOKUP(CONCATENATE($AA$4,$B66,$C66),'18WAL'!$A$7:$T$135,20,FALSE),0)</f>
        <v>0</v>
      </c>
      <c r="AB66" s="158">
        <f>_xlfn.IFNA(VLOOKUP(CONCATENATE($AB$4,$B66,$C66),'19LOG'!$A$7:$T$135,20,FALSE),0)</f>
        <v>0</v>
      </c>
      <c r="AC66" s="158">
        <f>_xlfn.IFNA(VLOOKUP(CONCATENATE($AC$4,$B66,$C66),'20BUN'!$A$7:$T$133,20,FALSE),0)</f>
        <v>0</v>
      </c>
      <c r="AD66" s="158">
        <f>_xlfn.IFNA(VLOOKUP(CONCATENATE($AD$4,$B66,$C66),'21SC'!$A$7:$T$230,20,FALSE),0)</f>
        <v>0</v>
      </c>
      <c r="AE66" s="158">
        <f>_xlfn.IFNA(VLOOKUP(CONCATENATE($AE$4,$B66,$C66),'21SC'!$A$7:$T$230,20,FALSE),0)</f>
        <v>0</v>
      </c>
      <c r="AF66" s="158">
        <f>_xlfn.IFNA(VLOOKUP(CONCATENATE($AF$4,$B66,$C66),'22WAL3'!$A$7:$T$135,20,FALSE),0)</f>
        <v>0</v>
      </c>
      <c r="AG66" s="158">
        <f>_xlfn.IFNA(VLOOKUP(CONCATENATE($AG$4,$B66,$C66),'23OG3'!$A$7:$T$126,20,FALSE),0)</f>
        <v>0</v>
      </c>
      <c r="AH66" s="158">
        <f>_xlfn.IFNA(VLOOKUP(CONCATENATE($AH$4,$B66,$C66),'24WAL4'!$A$7:$T$135,20,FALSE),0)</f>
        <v>0</v>
      </c>
      <c r="AI66" s="158">
        <f>_xlfn.IFNA(VLOOKUP(CONCATENATE($AI$4,$B66,$C66),'25MR'!$A$7:$T$135,20,FALSE),0)</f>
        <v>0</v>
      </c>
      <c r="AJ66" s="47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</row>
    <row r="67" spans="1:82" s="66" customFormat="1" x14ac:dyDescent="0.2">
      <c r="A67" s="365"/>
      <c r="B67" s="47" t="s">
        <v>317</v>
      </c>
      <c r="C67" s="47" t="s">
        <v>317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</row>
    <row r="73" spans="1:82" x14ac:dyDescent="0.2">
      <c r="A73" s="95"/>
      <c r="B73"/>
      <c r="C73"/>
      <c r="E73" s="95"/>
      <c r="L73" s="95"/>
      <c r="M73" s="95"/>
      <c r="O73" s="95"/>
      <c r="P73" s="95"/>
      <c r="Q73" s="95"/>
      <c r="R73" s="95"/>
      <c r="S73" s="95"/>
      <c r="T73" s="95"/>
      <c r="U73" s="95"/>
      <c r="W73" s="95"/>
      <c r="X73" s="95"/>
      <c r="Y73" s="95"/>
      <c r="Z73" s="95"/>
      <c r="AA73" s="95"/>
      <c r="AB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5"/>
      <c r="BT73" s="95"/>
      <c r="BU73" s="95"/>
      <c r="BV73" s="95"/>
      <c r="BW73" s="95"/>
      <c r="BX73" s="95"/>
      <c r="BY73" s="95"/>
      <c r="BZ73" s="95"/>
      <c r="CA73" s="95"/>
      <c r="CB73" s="95"/>
      <c r="CC73" s="95"/>
      <c r="CD73" s="95"/>
    </row>
    <row r="74" spans="1:82" x14ac:dyDescent="0.2">
      <c r="A74" s="95"/>
      <c r="B74"/>
      <c r="C74"/>
      <c r="E74" s="95"/>
      <c r="L74" s="95"/>
      <c r="M74" s="95"/>
      <c r="O74" s="95"/>
      <c r="P74" s="95"/>
      <c r="Q74" s="95"/>
      <c r="R74" s="95"/>
      <c r="S74" s="95"/>
      <c r="T74" s="95"/>
      <c r="U74" s="95"/>
      <c r="W74" s="95"/>
      <c r="X74" s="95"/>
      <c r="Y74" s="95"/>
      <c r="Z74" s="95"/>
      <c r="AA74" s="95"/>
      <c r="AB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</row>
    <row r="75" spans="1:82" x14ac:dyDescent="0.2">
      <c r="A75" s="95"/>
      <c r="B75"/>
      <c r="C75"/>
      <c r="E75" s="95"/>
      <c r="L75" s="95"/>
      <c r="M75" s="95"/>
      <c r="O75" s="95"/>
      <c r="P75" s="95"/>
      <c r="Q75" s="95"/>
      <c r="R75" s="95"/>
      <c r="S75" s="95"/>
      <c r="T75" s="95"/>
      <c r="U75" s="95"/>
      <c r="W75" s="95"/>
      <c r="X75" s="95"/>
      <c r="Y75" s="95"/>
      <c r="Z75" s="95"/>
      <c r="AA75" s="95"/>
      <c r="AB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</row>
    <row r="76" spans="1:82" x14ac:dyDescent="0.2">
      <c r="A76" s="95"/>
      <c r="B76"/>
      <c r="C76"/>
      <c r="E76" s="95"/>
      <c r="L76" s="95"/>
      <c r="M76" s="95"/>
      <c r="O76" s="95"/>
      <c r="P76" s="95"/>
      <c r="Q76" s="95"/>
      <c r="R76" s="95"/>
      <c r="S76" s="95"/>
      <c r="T76" s="95"/>
      <c r="U76" s="95"/>
      <c r="W76" s="95"/>
      <c r="X76" s="95"/>
      <c r="Y76" s="95"/>
      <c r="Z76" s="95"/>
      <c r="AA76" s="95"/>
      <c r="AB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</row>
    <row r="77" spans="1:82" x14ac:dyDescent="0.2">
      <c r="A77" s="95"/>
      <c r="B77"/>
      <c r="C77"/>
      <c r="E77" s="95"/>
      <c r="L77" s="95"/>
      <c r="M77" s="95"/>
      <c r="O77" s="95"/>
      <c r="P77" s="95"/>
      <c r="Q77" s="95"/>
      <c r="R77" s="95"/>
      <c r="S77" s="95"/>
      <c r="T77" s="95"/>
      <c r="U77" s="95"/>
      <c r="W77" s="95"/>
      <c r="X77" s="95"/>
      <c r="Y77" s="95"/>
      <c r="Z77" s="95"/>
      <c r="AA77" s="95"/>
      <c r="AB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</row>
    <row r="78" spans="1:82" x14ac:dyDescent="0.2">
      <c r="A78" s="95"/>
      <c r="B78"/>
      <c r="C78"/>
      <c r="E78" s="95"/>
      <c r="L78" s="95"/>
      <c r="M78" s="95"/>
      <c r="O78" s="95"/>
      <c r="P78" s="95"/>
      <c r="Q78" s="95"/>
      <c r="R78" s="95"/>
      <c r="S78" s="95"/>
      <c r="T78" s="95"/>
      <c r="U78" s="95"/>
      <c r="W78" s="95"/>
      <c r="X78" s="95"/>
      <c r="Y78" s="95"/>
      <c r="Z78" s="95"/>
      <c r="AA78" s="95"/>
      <c r="AB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</row>
    <row r="79" spans="1:82" x14ac:dyDescent="0.2">
      <c r="A79" s="95"/>
      <c r="B79"/>
      <c r="C79"/>
      <c r="E79" s="95"/>
      <c r="L79" s="95"/>
      <c r="M79" s="95"/>
      <c r="O79" s="95"/>
      <c r="P79" s="95"/>
      <c r="Q79" s="95"/>
      <c r="R79" s="95"/>
      <c r="S79" s="95"/>
      <c r="T79" s="95"/>
      <c r="U79" s="95"/>
      <c r="W79" s="95"/>
      <c r="X79" s="95"/>
      <c r="Y79" s="95"/>
      <c r="Z79" s="95"/>
      <c r="AA79" s="95"/>
      <c r="AB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</row>
  </sheetData>
  <sortState xmlns:xlrd2="http://schemas.microsoft.com/office/spreadsheetml/2017/richdata2" ref="B5:AI16">
    <sortCondition descending="1" ref="H5:H16"/>
    <sortCondition ref="I5:I16"/>
    <sortCondition descending="1" ref="G5:G16"/>
  </sortState>
  <mergeCells count="42">
    <mergeCell ref="A1:A67"/>
    <mergeCell ref="AF1:AF2"/>
    <mergeCell ref="AG1:AG2"/>
    <mergeCell ref="AH1:AH2"/>
    <mergeCell ref="AI1:AI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L1:L2"/>
    <mergeCell ref="T1:T2"/>
    <mergeCell ref="H1:H2"/>
    <mergeCell ref="J1:J2"/>
    <mergeCell ref="K1:K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AD3:AE3"/>
    <mergeCell ref="X1:X2"/>
    <mergeCell ref="W1:W2"/>
    <mergeCell ref="P1:P2"/>
    <mergeCell ref="M1:M2"/>
    <mergeCell ref="N1:N2"/>
    <mergeCell ref="V1:V2"/>
    <mergeCell ref="Z1:Z2"/>
    <mergeCell ref="AA1:AA2"/>
    <mergeCell ref="AB1:AB2"/>
    <mergeCell ref="AC1:AC2"/>
    <mergeCell ref="AD1:AE2"/>
  </mergeCells>
  <phoneticPr fontId="22" type="noConversion"/>
  <conditionalFormatting sqref="J6:AI11 J17:AI22 J24:AI66 J13:AI15">
    <cfRule type="containsText" dxfId="61" priority="9" operator="containsText" text="0">
      <formula>NOT(ISERROR(SEARCH("0",J6)))</formula>
    </cfRule>
    <cfRule type="cellIs" dxfId="60" priority="10" operator="greaterThan">
      <formula>0</formula>
    </cfRule>
  </conditionalFormatting>
  <conditionalFormatting sqref="B68:B1048576 B1:B2">
    <cfRule type="duplicateValues" dxfId="59" priority="357"/>
  </conditionalFormatting>
  <conditionalFormatting sqref="J23:AI23">
    <cfRule type="containsText" dxfId="58" priority="5" operator="containsText" text="0">
      <formula>NOT(ISERROR(SEARCH("0",J23)))</formula>
    </cfRule>
    <cfRule type="cellIs" dxfId="57" priority="6" operator="greaterThan">
      <formula>0</formula>
    </cfRule>
  </conditionalFormatting>
  <conditionalFormatting sqref="J16:AI16">
    <cfRule type="containsText" dxfId="56" priority="3" operator="containsText" text="0">
      <formula>NOT(ISERROR(SEARCH("0",J16)))</formula>
    </cfRule>
    <cfRule type="cellIs" dxfId="55" priority="4" operator="greaterThan">
      <formula>0</formula>
    </cfRule>
  </conditionalFormatting>
  <conditionalFormatting sqref="J12:AI12">
    <cfRule type="containsText" dxfId="54" priority="1" operator="containsText" text="0">
      <formula>NOT(ISERROR(SEARCH("0",J12)))</formula>
    </cfRule>
    <cfRule type="cellIs" dxfId="53" priority="2" operator="greaterThan">
      <formula>0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J18:AI66 J13:AI16 J6:AI11 I6:I16" emptyCellReferenc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ADF5-BF3F-461C-ADFC-8EE66BDD1AB9}">
  <sheetPr>
    <tabColor rgb="FFFCE4D6"/>
    <pageSetUpPr fitToPage="1"/>
  </sheetPr>
  <dimension ref="A1:CC49"/>
  <sheetViews>
    <sheetView zoomScale="90" zoomScaleNormal="90" zoomScaleSheetLayoutView="90" workbookViewId="0">
      <selection activeCell="G27" sqref="G27"/>
    </sheetView>
  </sheetViews>
  <sheetFormatPr defaultColWidth="26.85546875" defaultRowHeight="12.75" x14ac:dyDescent="0.2"/>
  <cols>
    <col min="1" max="1" width="3.42578125" style="20" bestFit="1" customWidth="1"/>
    <col min="2" max="2" width="17.85546875" style="7" bestFit="1" customWidth="1"/>
    <col min="3" max="3" width="20.7109375" style="7" bestFit="1" customWidth="1"/>
    <col min="4" max="4" width="12.7109375" style="7" bestFit="1" customWidth="1"/>
    <col min="5" max="5" width="10.28515625" style="20" bestFit="1" customWidth="1"/>
    <col min="6" max="6" width="4.140625" style="10" bestFit="1" customWidth="1"/>
    <col min="7" max="7" width="10" style="10" bestFit="1" customWidth="1"/>
    <col min="8" max="8" width="5.85546875" style="6" bestFit="1" customWidth="1"/>
    <col min="9" max="9" width="9.7109375" style="2" bestFit="1" customWidth="1"/>
    <col min="10" max="10" width="6.85546875" style="1" bestFit="1" customWidth="1"/>
    <col min="11" max="11" width="5.5703125" style="1" bestFit="1" customWidth="1"/>
    <col min="12" max="13" width="6.42578125" style="76" bestFit="1" customWidth="1"/>
    <col min="14" max="14" width="6.42578125" style="1" bestFit="1" customWidth="1"/>
    <col min="15" max="16" width="6.42578125" style="76" bestFit="1" customWidth="1"/>
    <col min="17" max="18" width="5.85546875" style="76" bestFit="1" customWidth="1"/>
    <col min="19" max="20" width="6.85546875" style="76" bestFit="1" customWidth="1"/>
    <col min="21" max="21" width="5.57031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3" width="6.7109375" style="214" bestFit="1" customWidth="1"/>
    <col min="34" max="34" width="5.5703125" style="214" bestFit="1" customWidth="1"/>
    <col min="35" max="35" width="6.28515625" style="214" bestFit="1" customWidth="1"/>
    <col min="36" max="36" width="4.140625" style="214" customWidth="1"/>
    <col min="37" max="16384" width="26.85546875" style="20"/>
  </cols>
  <sheetData>
    <row r="1" spans="1:81" s="14" customFormat="1" ht="12.75" customHeight="1" x14ac:dyDescent="0.2">
      <c r="A1" s="376" t="s">
        <v>0</v>
      </c>
      <c r="B1" s="372" t="s">
        <v>3</v>
      </c>
      <c r="C1" s="372" t="s">
        <v>212</v>
      </c>
      <c r="D1" s="372" t="s">
        <v>5</v>
      </c>
      <c r="E1" s="372" t="s">
        <v>6</v>
      </c>
      <c r="F1" s="374" t="s">
        <v>7</v>
      </c>
      <c r="G1" s="377" t="s">
        <v>8</v>
      </c>
      <c r="H1" s="372" t="s">
        <v>9</v>
      </c>
      <c r="I1" s="380" t="s">
        <v>1226</v>
      </c>
      <c r="J1" s="371">
        <v>43779</v>
      </c>
      <c r="K1" s="371">
        <v>43863</v>
      </c>
      <c r="L1" s="371">
        <v>43876</v>
      </c>
      <c r="M1" s="371">
        <v>43877</v>
      </c>
      <c r="N1" s="371">
        <v>43883</v>
      </c>
      <c r="O1" s="371">
        <v>43884</v>
      </c>
      <c r="P1" s="371">
        <v>43890</v>
      </c>
      <c r="Q1" s="371">
        <v>43891</v>
      </c>
      <c r="R1" s="371">
        <v>43892</v>
      </c>
      <c r="S1" s="371">
        <v>43905</v>
      </c>
      <c r="T1" s="371">
        <v>43912</v>
      </c>
      <c r="U1" s="371">
        <v>43984</v>
      </c>
      <c r="V1" s="371">
        <v>44002</v>
      </c>
      <c r="W1" s="371">
        <v>44002</v>
      </c>
      <c r="X1" s="371">
        <v>44010</v>
      </c>
      <c r="Y1" s="371">
        <v>44024</v>
      </c>
      <c r="Z1" s="371">
        <v>44037</v>
      </c>
      <c r="AA1" s="371">
        <v>44038</v>
      </c>
      <c r="AB1" s="371">
        <v>44038</v>
      </c>
      <c r="AC1" s="371">
        <v>44044</v>
      </c>
      <c r="AD1" s="371">
        <v>44057</v>
      </c>
      <c r="AE1" s="371"/>
      <c r="AF1" s="371">
        <v>44063</v>
      </c>
      <c r="AG1" s="371">
        <v>44073</v>
      </c>
      <c r="AH1" s="371">
        <v>44108</v>
      </c>
      <c r="AI1" s="371">
        <v>44115</v>
      </c>
      <c r="AJ1" s="7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s="14" customFormat="1" ht="12.75" customHeight="1" x14ac:dyDescent="0.2">
      <c r="A2" s="376"/>
      <c r="B2" s="373"/>
      <c r="C2" s="373"/>
      <c r="D2" s="373"/>
      <c r="E2" s="373"/>
      <c r="F2" s="375"/>
      <c r="G2" s="378"/>
      <c r="H2" s="373"/>
      <c r="I2" s="379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78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s="14" customFormat="1" x14ac:dyDescent="0.2">
      <c r="A3" s="376"/>
      <c r="B3" s="373" t="s">
        <v>11</v>
      </c>
      <c r="C3" s="373" t="s">
        <v>12</v>
      </c>
      <c r="D3" s="373" t="s">
        <v>31</v>
      </c>
      <c r="E3" s="373" t="s">
        <v>13</v>
      </c>
      <c r="F3" s="375"/>
      <c r="G3" s="378" t="s">
        <v>14</v>
      </c>
      <c r="H3" s="373" t="s">
        <v>15</v>
      </c>
      <c r="I3" s="379" t="s">
        <v>16</v>
      </c>
      <c r="J3" s="78" t="s">
        <v>17</v>
      </c>
      <c r="K3" s="78" t="s">
        <v>18</v>
      </c>
      <c r="L3" s="78" t="s">
        <v>19</v>
      </c>
      <c r="M3" s="78" t="s">
        <v>20</v>
      </c>
      <c r="N3" s="78" t="s">
        <v>21</v>
      </c>
      <c r="O3" s="78" t="s">
        <v>22</v>
      </c>
      <c r="P3" s="78" t="s">
        <v>23</v>
      </c>
      <c r="Q3" s="78" t="s">
        <v>24</v>
      </c>
      <c r="R3" s="78" t="s">
        <v>18</v>
      </c>
      <c r="S3" s="78" t="s">
        <v>17</v>
      </c>
      <c r="T3" s="78" t="s">
        <v>25</v>
      </c>
      <c r="U3" s="78" t="s">
        <v>26</v>
      </c>
      <c r="V3" s="78" t="s">
        <v>30</v>
      </c>
      <c r="W3" s="78" t="s">
        <v>23</v>
      </c>
      <c r="X3" s="78" t="s">
        <v>25</v>
      </c>
      <c r="Y3" s="78" t="s">
        <v>21</v>
      </c>
      <c r="Z3" s="78" t="s">
        <v>27</v>
      </c>
      <c r="AA3" s="78" t="s">
        <v>28</v>
      </c>
      <c r="AB3" s="78" t="s">
        <v>29</v>
      </c>
      <c r="AC3" s="78" t="s">
        <v>30</v>
      </c>
      <c r="AD3" s="370" t="s">
        <v>1187</v>
      </c>
      <c r="AE3" s="370"/>
      <c r="AF3" s="78" t="s">
        <v>28</v>
      </c>
      <c r="AG3" s="78" t="s">
        <v>25</v>
      </c>
      <c r="AH3" s="78" t="s">
        <v>28</v>
      </c>
      <c r="AI3" s="78" t="s">
        <v>24</v>
      </c>
      <c r="AJ3" s="7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s="15" customFormat="1" x14ac:dyDescent="0.2">
      <c r="A4" s="376"/>
      <c r="B4" s="373" t="s">
        <v>11</v>
      </c>
      <c r="C4" s="373" t="s">
        <v>12</v>
      </c>
      <c r="D4" s="373" t="s">
        <v>31</v>
      </c>
      <c r="E4" s="373" t="s">
        <v>13</v>
      </c>
      <c r="F4" s="375"/>
      <c r="G4" s="378" t="s">
        <v>14</v>
      </c>
      <c r="H4" s="373" t="s">
        <v>15</v>
      </c>
      <c r="I4" s="379"/>
      <c r="J4" s="80" t="s">
        <v>213</v>
      </c>
      <c r="K4" s="80" t="s">
        <v>213</v>
      </c>
      <c r="L4" s="80" t="s">
        <v>213</v>
      </c>
      <c r="M4" s="80" t="s">
        <v>213</v>
      </c>
      <c r="N4" s="80" t="s">
        <v>213</v>
      </c>
      <c r="O4" s="80" t="s">
        <v>213</v>
      </c>
      <c r="P4" s="80" t="s">
        <v>213</v>
      </c>
      <c r="Q4" s="80" t="s">
        <v>213</v>
      </c>
      <c r="R4" s="80" t="s">
        <v>213</v>
      </c>
      <c r="S4" s="80" t="s">
        <v>213</v>
      </c>
      <c r="T4" s="80" t="s">
        <v>213</v>
      </c>
      <c r="U4" s="80" t="s">
        <v>213</v>
      </c>
      <c r="V4" s="80" t="s">
        <v>213</v>
      </c>
      <c r="W4" s="80" t="s">
        <v>213</v>
      </c>
      <c r="X4" s="80" t="s">
        <v>213</v>
      </c>
      <c r="Y4" s="80" t="s">
        <v>213</v>
      </c>
      <c r="Z4" s="80" t="s">
        <v>213</v>
      </c>
      <c r="AA4" s="80" t="s">
        <v>213</v>
      </c>
      <c r="AB4" s="80" t="s">
        <v>213</v>
      </c>
      <c r="AC4" s="80" t="s">
        <v>213</v>
      </c>
      <c r="AD4" s="80" t="s">
        <v>1156</v>
      </c>
      <c r="AE4" s="80" t="s">
        <v>1161</v>
      </c>
      <c r="AF4" s="80" t="s">
        <v>213</v>
      </c>
      <c r="AG4" s="80" t="s">
        <v>213</v>
      </c>
      <c r="AH4" s="80" t="s">
        <v>213</v>
      </c>
      <c r="AI4" s="80" t="s">
        <v>213</v>
      </c>
      <c r="AJ4" s="78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15" customFormat="1" x14ac:dyDescent="0.2">
      <c r="A5" s="376"/>
      <c r="B5" s="234"/>
      <c r="C5" s="108"/>
      <c r="D5" s="108"/>
      <c r="E5" s="108"/>
      <c r="F5" s="109"/>
      <c r="G5" s="140" t="s">
        <v>14</v>
      </c>
      <c r="H5" s="141" t="s">
        <v>15</v>
      </c>
      <c r="I5" s="142" t="s">
        <v>16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78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1" customFormat="1" x14ac:dyDescent="0.2">
      <c r="A6" s="376"/>
      <c r="B6" s="414" t="s">
        <v>83</v>
      </c>
      <c r="C6" s="414" t="s">
        <v>84</v>
      </c>
      <c r="D6" s="414" t="s">
        <v>623</v>
      </c>
      <c r="E6" s="415">
        <v>43923</v>
      </c>
      <c r="F6" s="416">
        <v>24</v>
      </c>
      <c r="G6" s="417">
        <f>COUNTIF(J6:AI6,"&gt;0")</f>
        <v>8</v>
      </c>
      <c r="H6" s="418">
        <f>SUM(J6:AI6)</f>
        <v>55</v>
      </c>
      <c r="I6" s="419">
        <f>RANK(H6,$H$6:$H$9)</f>
        <v>1</v>
      </c>
      <c r="J6" s="420">
        <f>_xlfn.IFNA(VLOOKUP(CONCATENATE($J$4,$B6,$C6),'1Bus'!$A$7:$T$133,20,FALSE),0)</f>
        <v>6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0</v>
      </c>
      <c r="Q6" s="421">
        <f>_xlfn.IFNA(VLOOKUP(CONCATENATE($Q$4,$B6,$C6),'8MR'!$A$7:$T$135,20,FALSE),0)</f>
        <v>7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7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7</v>
      </c>
      <c r="V6" s="421">
        <f>_xlfn.IFNA(VLOOKUP(CONCATENATE($V$4,$B6,$C6),'13BUN'!$A$7:$T$133,20,FALSE),0)</f>
        <v>7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7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7</v>
      </c>
      <c r="AD6" s="421">
        <f>_xlfn.IFNA(VLOOKUP(CONCATENATE($AD$4,$B6,$C6),'21SC'!$A$7:$T$230,20,FALSE),0)</f>
        <v>0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7</v>
      </c>
      <c r="AJ6" s="306"/>
    </row>
    <row r="7" spans="1:81" s="1" customFormat="1" x14ac:dyDescent="0.2">
      <c r="A7" s="376"/>
      <c r="B7" s="414" t="s">
        <v>81</v>
      </c>
      <c r="C7" s="422" t="s">
        <v>82</v>
      </c>
      <c r="D7" s="422" t="s">
        <v>468</v>
      </c>
      <c r="E7" s="423">
        <v>43858</v>
      </c>
      <c r="F7" s="424">
        <v>18</v>
      </c>
      <c r="G7" s="417">
        <f>COUNTIF(J7:AI7,"&gt;0")</f>
        <v>8</v>
      </c>
      <c r="H7" s="418">
        <f>SUM(J7:AI7)</f>
        <v>43</v>
      </c>
      <c r="I7" s="419">
        <f>RANK(H7,$H$6:$H$9)</f>
        <v>2</v>
      </c>
      <c r="J7" s="420">
        <f>_xlfn.IFNA(VLOOKUP(CONCATENATE($J$4,$B7,$C7),'1Bus'!$A$7:$T$133,20,FALSE),0)</f>
        <v>3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7</v>
      </c>
      <c r="Q7" s="421">
        <f>_xlfn.IFNA(VLOOKUP(CONCATENATE($Q$4,$B7,$C7),'8MR'!$A$7:$T$135,20,FALSE),0)</f>
        <v>6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6</v>
      </c>
      <c r="T7" s="421">
        <f>_xlfn.IFNA(VLOOKUP(CONCATENATE($T$4,$B7,$C7),'11OG'!$A$7:$T$135,20,FALSE),0)</f>
        <v>0</v>
      </c>
      <c r="U7" s="421">
        <f>_xlfn.IFNA(VLOOKUP(CONCATENATE($U$4,$B7,$C7),'12VIRT'!$A$7:$T$135,20,FALSE),0)</f>
        <v>0</v>
      </c>
      <c r="V7" s="421">
        <f>_xlfn.IFNA(VLOOKUP(CONCATENATE($V$4,$B7,$C7),'13BUN'!$A$7:$T$133,20,FALSE),0)</f>
        <v>6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0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4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0</v>
      </c>
      <c r="AE7" s="421">
        <f>_xlfn.IFNA(VLOOKUP(CONCATENATE($AE$4,$B7,$C7),'21SC'!$A$7:$T$230,20,FALSE),0)</f>
        <v>6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0</v>
      </c>
      <c r="AH7" s="421">
        <f>_xlfn.IFNA(VLOOKUP(CONCATENATE($AH$4,$B7,$C7),'24WAL4'!$A$7:$T$135,20,FALSE),0)</f>
        <v>0</v>
      </c>
      <c r="AI7" s="421">
        <f>_xlfn.IFNA(VLOOKUP(CONCATENATE($AI$4,$B7,$C7),'25MR'!$A$7:$T$135,20,FALSE),0)</f>
        <v>5</v>
      </c>
      <c r="AJ7" s="306"/>
    </row>
    <row r="8" spans="1:81" s="1" customFormat="1" x14ac:dyDescent="0.2">
      <c r="A8" s="376"/>
      <c r="B8" s="414" t="s">
        <v>107</v>
      </c>
      <c r="C8" s="414" t="s">
        <v>108</v>
      </c>
      <c r="D8" s="414" t="s">
        <v>313</v>
      </c>
      <c r="E8" s="415">
        <v>44007</v>
      </c>
      <c r="F8" s="416">
        <v>18</v>
      </c>
      <c r="G8" s="417">
        <f>COUNTIF(J8:AI8,"&gt;0")</f>
        <v>3</v>
      </c>
      <c r="H8" s="418">
        <f>SUM(J8:AI8)</f>
        <v>20</v>
      </c>
      <c r="I8" s="419">
        <f>RANK(H8,$H$6:$H$9)</f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0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0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7</v>
      </c>
      <c r="Z8" s="421">
        <f>_xlfn.IFNA(VLOOKUP(CONCATENATE($Z$4,$B8,$C8),'17DAR'!$A$7:$T$135,20,FALSE),0)</f>
        <v>6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7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0</v>
      </c>
      <c r="AE8" s="421">
        <f>_xlfn.IFNA(VLOOKUP(CONCATENATE($AE$4,$B8,$C8),'21SC'!$A$7:$T$230,20,FALSE),0)</f>
        <v>0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0</v>
      </c>
      <c r="AH8" s="421">
        <f>_xlfn.IFNA(VLOOKUP(CONCATENATE($AH$4,$B8,$C8),'24WAL4'!$A$7:$T$135,20,FALSE),0)</f>
        <v>0</v>
      </c>
      <c r="AI8" s="421">
        <f>_xlfn.IFNA(VLOOKUP(CONCATENATE($AI$4,$B8,$C8),'25MR'!$A$7:$T$135,20,FALSE),0)</f>
        <v>0</v>
      </c>
      <c r="AJ8" s="306"/>
    </row>
    <row r="9" spans="1:81" s="1" customFormat="1" x14ac:dyDescent="0.2">
      <c r="A9" s="376"/>
      <c r="B9" s="414" t="s">
        <v>103</v>
      </c>
      <c r="C9" s="414" t="s">
        <v>104</v>
      </c>
      <c r="D9" s="414" t="s">
        <v>196</v>
      </c>
      <c r="E9" s="415">
        <v>43845</v>
      </c>
      <c r="F9" s="416">
        <v>18</v>
      </c>
      <c r="G9" s="417">
        <f>COUNTIF(J9:AI9,"&gt;0")</f>
        <v>3</v>
      </c>
      <c r="H9" s="418">
        <f>SUM(J9:AI9)</f>
        <v>20</v>
      </c>
      <c r="I9" s="419"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0</v>
      </c>
      <c r="T9" s="421">
        <f>_xlfn.IFNA(VLOOKUP(CONCATENATE($T$4,$B9,$C9),'11OG'!$A$7:$T$135,20,FALSE),0)</f>
        <v>7</v>
      </c>
      <c r="U9" s="421">
        <f>_xlfn.IFNA(VLOOKUP(CONCATENATE($U$4,$B9,$C9),'12VIRT'!$A$7:$T$135,20,FALSE),0)</f>
        <v>0</v>
      </c>
      <c r="V9" s="421">
        <f>_xlfn.IFNA(VLOOKUP(CONCATENATE($V$4,$B9,$C9),'13BUN'!$A$7:$T$133,20,FALSE),0)</f>
        <v>0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6</v>
      </c>
      <c r="Y9" s="421">
        <f>_xlfn.IFNA(VLOOKUP(CONCATENATE($Y$4,$B9,$C9),'16BAL2'!$A$7:$T$135,20,FALSE),0)</f>
        <v>0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0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7</v>
      </c>
      <c r="AH9" s="421">
        <f>_xlfn.IFNA(VLOOKUP(CONCATENATE($AH$4,$B9,$C9),'24WAL4'!$A$7:$T$135,20,FALSE),0)</f>
        <v>0</v>
      </c>
      <c r="AI9" s="421">
        <f>_xlfn.IFNA(VLOOKUP(CONCATENATE($AI$4,$B9,$C9),'25MR'!$A$7:$T$135,20,FALSE),0)</f>
        <v>0</v>
      </c>
      <c r="AJ9" s="306"/>
    </row>
    <row r="10" spans="1:81" s="229" customFormat="1" x14ac:dyDescent="0.2">
      <c r="A10" s="376"/>
      <c r="B10" s="257"/>
      <c r="C10" s="257"/>
      <c r="D10" s="257"/>
      <c r="E10" s="258"/>
      <c r="F10" s="259"/>
      <c r="G10" s="260"/>
      <c r="H10" s="261"/>
      <c r="I10" s="262"/>
      <c r="J10" s="263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35"/>
    </row>
    <row r="11" spans="1:81" x14ac:dyDescent="0.2">
      <c r="A11" s="376"/>
      <c r="B11" s="28" t="s">
        <v>49</v>
      </c>
      <c r="C11" s="28" t="s">
        <v>50</v>
      </c>
      <c r="D11" s="28" t="s">
        <v>597</v>
      </c>
      <c r="E11" s="29">
        <v>43885</v>
      </c>
      <c r="F11" s="30">
        <v>21</v>
      </c>
      <c r="G11" s="81">
        <f t="shared" ref="G11:G25" si="0">COUNTIF(J11:AI11,"&gt;0")</f>
        <v>1</v>
      </c>
      <c r="H11" s="32">
        <f t="shared" ref="H11:H25" si="1">SUM(J11:AI11)</f>
        <v>7</v>
      </c>
      <c r="I11" s="82"/>
      <c r="J11" s="159">
        <f>_xlfn.IFNA(VLOOKUP(CONCATENATE($J$4,$B11,$C11),'1Bus'!$A$7:$T$133,20,FALSE),0)</f>
        <v>0</v>
      </c>
      <c r="K11" s="158">
        <f>_xlfn.IFNA(VLOOKUP(CONCATENATE($K$4,$B11,$C11),'2ESP'!$A$7:$T$133,20,FALSE),0)</f>
        <v>0</v>
      </c>
      <c r="L11" s="158">
        <f>_xlfn.IFNA(VLOOKUP(CONCATENATE($L$4,$B11,$C11),'3RP'!$A$7:$T$135,20,FALSE),0)</f>
        <v>7</v>
      </c>
      <c r="M11" s="158">
        <f>_xlfn.IFNA(VLOOKUP(CONCATENATE($M$4,$B11,$C11),'4Mur'!$A$7:$T$135,20,FALSE),0)</f>
        <v>0</v>
      </c>
      <c r="N11" s="158">
        <f>_xlfn.IFNA(VLOOKUP(CONCATENATE($N$4,$B11,$C11),'5BAL'!$A$7:$T$135,20,FALSE),0)</f>
        <v>0</v>
      </c>
      <c r="O11" s="158">
        <f>_xlfn.IFNA(VLOOKUP(CONCATENATE($O$4,$B11,$C11),'6WP'!$A$7:$T$135,20,FALSE),0)</f>
        <v>0</v>
      </c>
      <c r="P11" s="158">
        <f>_xlfn.IFNA(VLOOKUP(CONCATENATE($P$4,$B11,$C11),'7SER'!$A$7:$T$135,20,FALSE),0)</f>
        <v>0</v>
      </c>
      <c r="Q11" s="158">
        <f>_xlfn.IFNA(VLOOKUP(CONCATENATE($Q$4,$B11,$C11),'8MR'!$A$7:$T$135,20,FALSE),0)</f>
        <v>0</v>
      </c>
      <c r="R11" s="158">
        <f>_xlfn.IFNA(VLOOKUP(CONCATENATE($R$4,$B11,$C11),'9ESP2'!$A$7:$T$135,20,FALSE),0)</f>
        <v>0</v>
      </c>
      <c r="S11" s="158">
        <f>_xlfn.IFNA(VLOOKUP(CONCATENATE($S$4,$B11,$C11),'10Bus2'!$A$7:$T$135,20,FALSE),0)</f>
        <v>0</v>
      </c>
      <c r="T11" s="158">
        <f>_xlfn.IFNA(VLOOKUP(CONCATENATE($T$4,$B11,$C11),'11OG'!$A$7:$T$135,20,FALSE),0)</f>
        <v>0</v>
      </c>
      <c r="U11" s="158">
        <f>_xlfn.IFNA(VLOOKUP(CONCATENATE($U$4,$B11,$C11),'12VIRT'!$A$7:$T$135,20,FALSE),0)</f>
        <v>0</v>
      </c>
      <c r="V11" s="158">
        <f>_xlfn.IFNA(VLOOKUP(CONCATENATE($V$4,$B11,$C11),'13BUN'!$A$7:$T$133,20,FALSE),0)</f>
        <v>0</v>
      </c>
      <c r="W11" s="158">
        <f>_xlfn.IFNA(VLOOKUP(CONCATENATE($W$4,$B11,$C11),'14SER'!$A$7:$T$135,20,FALSE),0)</f>
        <v>0</v>
      </c>
      <c r="X11" s="158">
        <f>_xlfn.IFNA(VLOOKUP(CONCATENATE($X$4,$B11,$C11),'15OG2'!$A$7:$T$132,20,FALSE),0)</f>
        <v>0</v>
      </c>
      <c r="Y11" s="158">
        <f>_xlfn.IFNA(VLOOKUP(CONCATENATE($Y$4,$B11,$C11),'16BAL2'!$A$7:$T$135,20,FALSE),0)</f>
        <v>0</v>
      </c>
      <c r="Z11" s="158">
        <f>_xlfn.IFNA(VLOOKUP(CONCATENATE($Z$4,$B11,$C11),'17DAR'!$A$7:$T$135,20,FALSE),0)</f>
        <v>0</v>
      </c>
      <c r="AA11" s="158">
        <f>_xlfn.IFNA(VLOOKUP(CONCATENATE($AA$4,$B11,$C11),'18WAL'!$A$7:$T$135,20,FALSE),0)</f>
        <v>0</v>
      </c>
      <c r="AB11" s="158">
        <f>_xlfn.IFNA(VLOOKUP(CONCATENATE($AB$4,$B11,$C11),'19LOG'!$A$7:$T$135,20,FALSE),0)</f>
        <v>0</v>
      </c>
      <c r="AC11" s="158">
        <f>_xlfn.IFNA(VLOOKUP(CONCATENATE($AC$4,$B11,$C11),'20BUN'!$A$7:$T$133,20,FALSE),0)</f>
        <v>0</v>
      </c>
      <c r="AD11" s="158">
        <f>_xlfn.IFNA(VLOOKUP(CONCATENATE($AD$4,$B11,$C11),'21SC'!$A$7:$T$230,20,FALSE),0)</f>
        <v>0</v>
      </c>
      <c r="AE11" s="158">
        <f>_xlfn.IFNA(VLOOKUP(CONCATENATE($AE$4,$B11,$C11),'21SC'!$A$7:$T$230,20,FALSE),0)</f>
        <v>0</v>
      </c>
      <c r="AF11" s="158">
        <f>_xlfn.IFNA(VLOOKUP(CONCATENATE($AF$4,$B11,$C11),'22WAL3'!$A$7:$T$135,20,FALSE),0)</f>
        <v>0</v>
      </c>
      <c r="AG11" s="158">
        <f>_xlfn.IFNA(VLOOKUP(CONCATENATE($AG$4,$B11,$C11),'23OG3'!$A$7:$T$126,20,FALSE),0)</f>
        <v>0</v>
      </c>
      <c r="AH11" s="158">
        <f>_xlfn.IFNA(VLOOKUP(CONCATENATE($AH$4,$B11,$C11),'24WAL4'!$A$7:$T$135,20,FALSE),0)</f>
        <v>0</v>
      </c>
      <c r="AI11" s="158">
        <f>_xlfn.IFNA(VLOOKUP(CONCATENATE($AI$4,$B11,$C11),'25MR'!$A$7:$T$135,20,FALSE),0)</f>
        <v>0</v>
      </c>
      <c r="AJ11" s="78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</row>
    <row r="12" spans="1:81" x14ac:dyDescent="0.2">
      <c r="A12" s="376"/>
      <c r="B12" s="28" t="s">
        <v>105</v>
      </c>
      <c r="C12" s="28" t="s">
        <v>106</v>
      </c>
      <c r="D12" s="28" t="s">
        <v>597</v>
      </c>
      <c r="E12" s="29">
        <v>44044</v>
      </c>
      <c r="F12" s="30">
        <v>17</v>
      </c>
      <c r="G12" s="81">
        <f t="shared" si="0"/>
        <v>0</v>
      </c>
      <c r="H12" s="32">
        <f t="shared" si="1"/>
        <v>0</v>
      </c>
      <c r="I12" s="82"/>
      <c r="J12" s="159">
        <f>_xlfn.IFNA(VLOOKUP(CONCATENATE($J$4,$B12,$C12),'1Bus'!$A$7:$T$133,20,FALSE),0)</f>
        <v>0</v>
      </c>
      <c r="K12" s="158">
        <f>_xlfn.IFNA(VLOOKUP(CONCATENATE($K$4,$B12,$C12),'2ESP'!$A$7:$T$133,20,FALSE),0)</f>
        <v>0</v>
      </c>
      <c r="L12" s="158">
        <f>_xlfn.IFNA(VLOOKUP(CONCATENATE($L$4,$B12,$C12),'3RP'!$A$7:$T$135,20,FALSE),0)</f>
        <v>0</v>
      </c>
      <c r="M12" s="158">
        <f>_xlfn.IFNA(VLOOKUP(CONCATENATE($M$4,$B12,$C12),'4Mur'!$A$7:$T$135,20,FALSE),0)</f>
        <v>0</v>
      </c>
      <c r="N12" s="158">
        <f>_xlfn.IFNA(VLOOKUP(CONCATENATE($N$4,$B12,$C12),'5BAL'!$A$7:$T$135,20,FALSE),0)</f>
        <v>0</v>
      </c>
      <c r="O12" s="158">
        <f>_xlfn.IFNA(VLOOKUP(CONCATENATE($O$4,$B12,$C12),'6WP'!$A$7:$T$135,20,FALSE),0)</f>
        <v>0</v>
      </c>
      <c r="P12" s="158">
        <f>_xlfn.IFNA(VLOOKUP(CONCATENATE($P$4,$B12,$C12),'7SER'!$A$7:$T$135,20,FALSE),0)</f>
        <v>0</v>
      </c>
      <c r="Q12" s="158">
        <f>_xlfn.IFNA(VLOOKUP(CONCATENATE($Q$4,$B12,$C12),'8MR'!$A$7:$T$135,20,FALSE),0)</f>
        <v>0</v>
      </c>
      <c r="R12" s="158">
        <f>_xlfn.IFNA(VLOOKUP(CONCATENATE($R$4,$B12,$C12),'9ESP2'!$A$7:$T$135,20,FALSE),0)</f>
        <v>0</v>
      </c>
      <c r="S12" s="158">
        <f>_xlfn.IFNA(VLOOKUP(CONCATENATE($S$4,$B12,$C12),'10Bus2'!$A$7:$T$135,20,FALSE),0)</f>
        <v>0</v>
      </c>
      <c r="T12" s="158">
        <f>_xlfn.IFNA(VLOOKUP(CONCATENATE($T$4,$B12,$C12),'11OG'!$A$7:$T$135,20,FALSE),0)</f>
        <v>0</v>
      </c>
      <c r="U12" s="158">
        <f>_xlfn.IFNA(VLOOKUP(CONCATENATE($U$4,$B12,$C12),'12VIRT'!$A$7:$T$135,20,FALSE),0)</f>
        <v>0</v>
      </c>
      <c r="V12" s="158">
        <f>_xlfn.IFNA(VLOOKUP(CONCATENATE($V$4,$B12,$C12),'13BUN'!$A$7:$T$133,20,FALSE),0)</f>
        <v>0</v>
      </c>
      <c r="W12" s="158">
        <f>_xlfn.IFNA(VLOOKUP(CONCATENATE($W$4,$B12,$C12),'14SER'!$A$7:$T$135,20,FALSE),0)</f>
        <v>0</v>
      </c>
      <c r="X12" s="158">
        <f>_xlfn.IFNA(VLOOKUP(CONCATENATE($X$4,$B12,$C12),'15OG2'!$A$7:$T$132,20,FALSE),0)</f>
        <v>0</v>
      </c>
      <c r="Y12" s="158">
        <f>_xlfn.IFNA(VLOOKUP(CONCATENATE($Y$4,$B12,$C12),'16BAL2'!$A$7:$T$135,20,FALSE),0)</f>
        <v>0</v>
      </c>
      <c r="Z12" s="158">
        <f>_xlfn.IFNA(VLOOKUP(CONCATENATE($Z$4,$B12,$C12),'17DAR'!$A$7:$T$135,20,FALSE),0)</f>
        <v>0</v>
      </c>
      <c r="AA12" s="158">
        <f>_xlfn.IFNA(VLOOKUP(CONCATENATE($AA$4,$B12,$C12),'18WAL'!$A$7:$T$135,20,FALSE),0)</f>
        <v>0</v>
      </c>
      <c r="AB12" s="158">
        <f>_xlfn.IFNA(VLOOKUP(CONCATENATE($AB$4,$B12,$C12),'19LOG'!$A$7:$T$135,20,FALSE),0)</f>
        <v>0</v>
      </c>
      <c r="AC12" s="158">
        <f>_xlfn.IFNA(VLOOKUP(CONCATENATE($AC$4,$B12,$C12),'20BUN'!$A$7:$T$133,20,FALSE),0)</f>
        <v>0</v>
      </c>
      <c r="AD12" s="158">
        <f>_xlfn.IFNA(VLOOKUP(CONCATENATE($AD$4,$B12,$C12),'21SC'!$A$7:$T$230,20,FALSE),0)</f>
        <v>0</v>
      </c>
      <c r="AE12" s="158">
        <f>_xlfn.IFNA(VLOOKUP(CONCATENATE($AE$4,$B12,$C12),'21SC'!$A$7:$T$230,20,FALSE),0)</f>
        <v>0</v>
      </c>
      <c r="AF12" s="158">
        <f>_xlfn.IFNA(VLOOKUP(CONCATENATE($AF$4,$B12,$C12),'22WAL3'!$A$7:$T$135,20,FALSE),0)</f>
        <v>0</v>
      </c>
      <c r="AG12" s="158">
        <f>_xlfn.IFNA(VLOOKUP(CONCATENATE($AG$4,$B12,$C12),'23OG3'!$A$7:$T$126,20,FALSE),0)</f>
        <v>0</v>
      </c>
      <c r="AH12" s="158">
        <f>_xlfn.IFNA(VLOOKUP(CONCATENATE($AH$4,$B12,$C12),'24WAL4'!$A$7:$T$135,20,FALSE),0)</f>
        <v>0</v>
      </c>
      <c r="AI12" s="158">
        <f>_xlfn.IFNA(VLOOKUP(CONCATENATE($AI$4,$B12,$C12),'25MR'!$A$7:$T$135,20,FALSE),0)</f>
        <v>0</v>
      </c>
      <c r="AJ12" s="78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</row>
    <row r="13" spans="1:81" x14ac:dyDescent="0.2">
      <c r="A13" s="376"/>
      <c r="B13" s="28" t="s">
        <v>89</v>
      </c>
      <c r="C13" s="28" t="s">
        <v>938</v>
      </c>
      <c r="D13" s="28" t="s">
        <v>488</v>
      </c>
      <c r="E13" s="29">
        <v>43864</v>
      </c>
      <c r="F13" s="30">
        <v>20</v>
      </c>
      <c r="G13" s="81">
        <f t="shared" si="0"/>
        <v>0</v>
      </c>
      <c r="H13" s="32">
        <f t="shared" si="1"/>
        <v>0</v>
      </c>
      <c r="I13" s="82"/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78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</row>
    <row r="14" spans="1:81" x14ac:dyDescent="0.2">
      <c r="A14" s="376"/>
      <c r="B14" s="28" t="s">
        <v>90</v>
      </c>
      <c r="C14" s="28" t="s">
        <v>564</v>
      </c>
      <c r="D14" s="28" t="s">
        <v>468</v>
      </c>
      <c r="E14" s="29">
        <v>43817</v>
      </c>
      <c r="F14" s="30">
        <v>18</v>
      </c>
      <c r="G14" s="81">
        <f t="shared" si="0"/>
        <v>0</v>
      </c>
      <c r="H14" s="32">
        <f t="shared" si="1"/>
        <v>0</v>
      </c>
      <c r="I14" s="82"/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78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</row>
    <row r="15" spans="1:81" x14ac:dyDescent="0.2">
      <c r="A15" s="376"/>
      <c r="B15" s="28" t="s">
        <v>93</v>
      </c>
      <c r="C15" s="28" t="s">
        <v>94</v>
      </c>
      <c r="D15" s="28" t="s">
        <v>220</v>
      </c>
      <c r="E15" s="29">
        <v>43833</v>
      </c>
      <c r="F15" s="30">
        <v>19</v>
      </c>
      <c r="G15" s="81">
        <f t="shared" si="0"/>
        <v>0</v>
      </c>
      <c r="H15" s="32">
        <f t="shared" si="1"/>
        <v>0</v>
      </c>
      <c r="I15" s="82"/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78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</row>
    <row r="16" spans="1:81" x14ac:dyDescent="0.2">
      <c r="A16" s="376"/>
      <c r="B16" s="28" t="s">
        <v>845</v>
      </c>
      <c r="C16" s="28" t="s">
        <v>841</v>
      </c>
      <c r="D16" s="28" t="s">
        <v>307</v>
      </c>
      <c r="E16" s="29">
        <v>43817</v>
      </c>
      <c r="F16" s="30">
        <v>17</v>
      </c>
      <c r="G16" s="81">
        <f t="shared" si="0"/>
        <v>0</v>
      </c>
      <c r="H16" s="32">
        <f t="shared" si="1"/>
        <v>0</v>
      </c>
      <c r="I16" s="82"/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0</v>
      </c>
      <c r="AE16" s="158">
        <f>_xlfn.IFNA(VLOOKUP(CONCATENATE($AE$4,$B16,$C16),'21SC'!$A$7:$T$230,20,FALSE),0)</f>
        <v>0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78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</row>
    <row r="17" spans="1:81" x14ac:dyDescent="0.2">
      <c r="A17" s="376"/>
      <c r="B17" s="28" t="s">
        <v>99</v>
      </c>
      <c r="C17" s="28" t="s">
        <v>939</v>
      </c>
      <c r="D17" s="28" t="s">
        <v>169</v>
      </c>
      <c r="E17" s="29">
        <v>43859</v>
      </c>
      <c r="F17" s="30">
        <v>22</v>
      </c>
      <c r="G17" s="81">
        <f t="shared" si="0"/>
        <v>0</v>
      </c>
      <c r="H17" s="32">
        <f t="shared" si="1"/>
        <v>0</v>
      </c>
      <c r="I17" s="82"/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0</v>
      </c>
      <c r="Q17" s="158">
        <f>_xlfn.IFNA(VLOOKUP(CONCATENATE($Q$4,$B17,$C17),'8MR'!$A$7:$T$135,20,FALSE),0)</f>
        <v>0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0</v>
      </c>
      <c r="AE17" s="158">
        <f>_xlfn.IFNA(VLOOKUP(CONCATENATE($AE$4,$B17,$C17),'21SC'!$A$7:$T$230,20,FALSE),0)</f>
        <v>0</v>
      </c>
      <c r="AF17" s="158">
        <f>_xlfn.IFNA(VLOOKUP(CONCATENATE($AF$4,$B17,$C17),'22WAL3'!$A$7:$T$135,20,FALSE),0)</f>
        <v>0</v>
      </c>
      <c r="AG17" s="158">
        <f>_xlfn.IFNA(VLOOKUP(CONCATENATE($AG$4,$B17,$C17),'23OG3'!$A$7:$T$126,20,FALSE),0)</f>
        <v>0</v>
      </c>
      <c r="AH17" s="158">
        <f>_xlfn.IFNA(VLOOKUP(CONCATENATE($AH$4,$B17,$C17),'24WAL4'!$A$7:$T$135,20,FALSE),0)</f>
        <v>0</v>
      </c>
      <c r="AI17" s="158">
        <f>_xlfn.IFNA(VLOOKUP(CONCATENATE($AI$4,$B17,$C17),'25MR'!$A$7:$T$135,20,FALSE),0)</f>
        <v>0</v>
      </c>
      <c r="AJ17" s="78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</row>
    <row r="18" spans="1:81" x14ac:dyDescent="0.2">
      <c r="A18" s="376"/>
      <c r="B18" s="28" t="s">
        <v>101</v>
      </c>
      <c r="C18" s="28" t="s">
        <v>102</v>
      </c>
      <c r="D18" s="28" t="s">
        <v>169</v>
      </c>
      <c r="E18" s="29">
        <v>43851</v>
      </c>
      <c r="F18" s="30">
        <v>22</v>
      </c>
      <c r="G18" s="81">
        <f t="shared" si="0"/>
        <v>0</v>
      </c>
      <c r="H18" s="32">
        <f t="shared" si="1"/>
        <v>0</v>
      </c>
      <c r="I18" s="82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0</v>
      </c>
      <c r="AI18" s="158">
        <f>_xlfn.IFNA(VLOOKUP(CONCATENATE($AI$4,$B18,$C18),'25MR'!$A$7:$T$135,20,FALSE),0)</f>
        <v>0</v>
      </c>
      <c r="AJ18" s="78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</row>
    <row r="19" spans="1:81" x14ac:dyDescent="0.2">
      <c r="A19" s="376"/>
      <c r="B19" s="28" t="s">
        <v>100</v>
      </c>
      <c r="C19" s="28" t="s">
        <v>842</v>
      </c>
      <c r="D19" s="28" t="s">
        <v>482</v>
      </c>
      <c r="E19" s="29">
        <v>43858</v>
      </c>
      <c r="F19" s="30">
        <v>20</v>
      </c>
      <c r="G19" s="81">
        <f t="shared" si="0"/>
        <v>0</v>
      </c>
      <c r="H19" s="32">
        <f t="shared" si="1"/>
        <v>0</v>
      </c>
      <c r="I19" s="82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78"/>
    </row>
    <row r="20" spans="1:81" x14ac:dyDescent="0.2">
      <c r="A20" s="376"/>
      <c r="B20" s="28" t="s">
        <v>97</v>
      </c>
      <c r="C20" s="28" t="s">
        <v>98</v>
      </c>
      <c r="D20" s="28" t="s">
        <v>592</v>
      </c>
      <c r="E20" s="29">
        <v>43892</v>
      </c>
      <c r="F20" s="30">
        <v>14</v>
      </c>
      <c r="G20" s="81">
        <f t="shared" si="0"/>
        <v>0</v>
      </c>
      <c r="H20" s="32">
        <f t="shared" si="1"/>
        <v>0</v>
      </c>
      <c r="I20" s="82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78"/>
    </row>
    <row r="21" spans="1:81" x14ac:dyDescent="0.2">
      <c r="A21" s="376"/>
      <c r="B21" s="28" t="s">
        <v>85</v>
      </c>
      <c r="C21" s="28" t="s">
        <v>86</v>
      </c>
      <c r="D21" s="28" t="s">
        <v>488</v>
      </c>
      <c r="E21" s="29">
        <v>43889</v>
      </c>
      <c r="F21" s="30">
        <v>20</v>
      </c>
      <c r="G21" s="81">
        <f t="shared" si="0"/>
        <v>0</v>
      </c>
      <c r="H21" s="32">
        <f t="shared" si="1"/>
        <v>0</v>
      </c>
      <c r="I21" s="82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78"/>
    </row>
    <row r="22" spans="1:81" x14ac:dyDescent="0.2">
      <c r="A22" s="376"/>
      <c r="B22" s="28" t="s">
        <v>91</v>
      </c>
      <c r="C22" s="28" t="s">
        <v>940</v>
      </c>
      <c r="D22" s="28" t="s">
        <v>482</v>
      </c>
      <c r="E22" s="29">
        <v>43830</v>
      </c>
      <c r="F22" s="30">
        <v>18</v>
      </c>
      <c r="G22" s="81">
        <f t="shared" si="0"/>
        <v>0</v>
      </c>
      <c r="H22" s="32">
        <f t="shared" si="1"/>
        <v>0</v>
      </c>
      <c r="I22" s="82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22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78"/>
    </row>
    <row r="23" spans="1:81" x14ac:dyDescent="0.2">
      <c r="A23" s="376"/>
      <c r="B23" s="28" t="s">
        <v>87</v>
      </c>
      <c r="C23" s="28" t="s">
        <v>88</v>
      </c>
      <c r="D23" s="28" t="s">
        <v>44</v>
      </c>
      <c r="E23" s="29">
        <v>43844</v>
      </c>
      <c r="F23" s="30">
        <v>17</v>
      </c>
      <c r="G23" s="81">
        <f t="shared" si="0"/>
        <v>0</v>
      </c>
      <c r="H23" s="32">
        <f t="shared" si="1"/>
        <v>0</v>
      </c>
      <c r="I23" s="82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78"/>
    </row>
    <row r="24" spans="1:81" s="66" customFormat="1" x14ac:dyDescent="0.2">
      <c r="A24" s="376"/>
      <c r="B24" s="28" t="s">
        <v>95</v>
      </c>
      <c r="C24" s="28" t="s">
        <v>96</v>
      </c>
      <c r="D24" s="28" t="s">
        <v>488</v>
      </c>
      <c r="E24" s="29">
        <v>43880</v>
      </c>
      <c r="F24" s="30">
        <v>23</v>
      </c>
      <c r="G24" s="81">
        <f t="shared" si="0"/>
        <v>0</v>
      </c>
      <c r="H24" s="32">
        <f t="shared" si="1"/>
        <v>0</v>
      </c>
      <c r="I24" s="82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78"/>
    </row>
    <row r="25" spans="1:81" s="66" customFormat="1" x14ac:dyDescent="0.2">
      <c r="A25" s="376"/>
      <c r="B25" s="28" t="s">
        <v>109</v>
      </c>
      <c r="C25" s="28" t="s">
        <v>941</v>
      </c>
      <c r="D25" s="28" t="s">
        <v>664</v>
      </c>
      <c r="E25" s="29">
        <v>44029</v>
      </c>
      <c r="F25" s="30">
        <v>24</v>
      </c>
      <c r="G25" s="81">
        <f t="shared" si="0"/>
        <v>0</v>
      </c>
      <c r="H25" s="32">
        <f t="shared" si="1"/>
        <v>0</v>
      </c>
      <c r="I25" s="82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0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0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0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15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78"/>
    </row>
    <row r="26" spans="1:81" s="66" customFormat="1" x14ac:dyDescent="0.2">
      <c r="A26" s="376"/>
      <c r="B26" s="28" t="s">
        <v>317</v>
      </c>
      <c r="C26" s="28" t="s">
        <v>317</v>
      </c>
      <c r="D26" s="28" t="s">
        <v>317</v>
      </c>
      <c r="E26" s="29"/>
      <c r="F26" s="30"/>
      <c r="G26" s="81">
        <f t="shared" ref="G26" si="2">COUNTIF(J26:AI26,"&gt;0")</f>
        <v>0</v>
      </c>
      <c r="H26" s="32">
        <f t="shared" ref="H26" si="3">SUM(J26:AI26)</f>
        <v>0</v>
      </c>
      <c r="I26" s="82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0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0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0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78"/>
    </row>
    <row r="27" spans="1:81" s="66" customFormat="1" x14ac:dyDescent="0.2">
      <c r="A27" s="376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</row>
    <row r="28" spans="1:81" x14ac:dyDescent="0.2">
      <c r="A28" s="95"/>
      <c r="E28" s="95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</row>
    <row r="29" spans="1:81" x14ac:dyDescent="0.2">
      <c r="A29" s="95"/>
      <c r="E29" s="95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</row>
    <row r="30" spans="1:81" x14ac:dyDescent="0.2">
      <c r="A30" s="95"/>
      <c r="E30" s="95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</row>
    <row r="31" spans="1:81" x14ac:dyDescent="0.2">
      <c r="A31" s="95"/>
      <c r="E31" s="95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</row>
    <row r="32" spans="1:81" x14ac:dyDescent="0.2"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</row>
    <row r="33" spans="6:36" x14ac:dyDescent="0.2"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</row>
    <row r="34" spans="6:36" x14ac:dyDescent="0.2"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</row>
    <row r="35" spans="6:36" x14ac:dyDescent="0.2"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</row>
    <row r="36" spans="6:36" x14ac:dyDescent="0.2"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</row>
    <row r="37" spans="6:36" x14ac:dyDescent="0.2"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</row>
    <row r="38" spans="6:36" x14ac:dyDescent="0.2"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</row>
    <row r="39" spans="6:36" x14ac:dyDescent="0.2"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</row>
    <row r="40" spans="6:36" x14ac:dyDescent="0.2"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</row>
    <row r="41" spans="6:36" x14ac:dyDescent="0.2"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</row>
    <row r="42" spans="6:36" x14ac:dyDescent="0.2"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</row>
    <row r="43" spans="6:36" x14ac:dyDescent="0.2"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</row>
    <row r="44" spans="6:36" x14ac:dyDescent="0.2"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</row>
    <row r="45" spans="6:36" x14ac:dyDescent="0.2"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</row>
    <row r="46" spans="6:36" x14ac:dyDescent="0.2"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</row>
    <row r="47" spans="6:36" x14ac:dyDescent="0.2"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</row>
    <row r="48" spans="6:36" x14ac:dyDescent="0.2">
      <c r="AE48" s="12"/>
      <c r="AG48" s="12"/>
      <c r="AI48" s="12"/>
      <c r="AJ48" s="12"/>
    </row>
    <row r="49" spans="31:36" x14ac:dyDescent="0.2">
      <c r="AE49" s="12"/>
      <c r="AG49" s="12"/>
      <c r="AI49" s="12"/>
      <c r="AJ49" s="12"/>
    </row>
  </sheetData>
  <sortState xmlns:xlrd2="http://schemas.microsoft.com/office/spreadsheetml/2017/richdata2" ref="B5:AI9">
    <sortCondition descending="1" ref="H5:H9"/>
    <sortCondition ref="I5:I9"/>
    <sortCondition descending="1" ref="G5:G9"/>
  </sortState>
  <mergeCells count="42">
    <mergeCell ref="A1:A27"/>
    <mergeCell ref="AF1:AF2"/>
    <mergeCell ref="AG1:AG2"/>
    <mergeCell ref="AH1:AH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K1:K2"/>
    <mergeCell ref="M1:M2"/>
    <mergeCell ref="N1:N2"/>
    <mergeCell ref="V1:V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L1:L2"/>
    <mergeCell ref="T1:T2"/>
    <mergeCell ref="H1:H2"/>
    <mergeCell ref="J1:J2"/>
    <mergeCell ref="AD3:AE3"/>
    <mergeCell ref="X1:X2"/>
    <mergeCell ref="W1:W2"/>
    <mergeCell ref="P1:P2"/>
    <mergeCell ref="AI1:AI2"/>
    <mergeCell ref="Z1:Z2"/>
    <mergeCell ref="AA1:AA2"/>
    <mergeCell ref="AB1:AB2"/>
    <mergeCell ref="AC1:AC2"/>
    <mergeCell ref="AD1:AE2"/>
  </mergeCells>
  <conditionalFormatting sqref="J6:AC7 J9:AI26">
    <cfRule type="containsText" dxfId="52" priority="13" operator="containsText" text="0">
      <formula>NOT(ISERROR(SEARCH("0",J6)))</formula>
    </cfRule>
    <cfRule type="cellIs" dxfId="51" priority="14" operator="greaterThan">
      <formula>0</formula>
    </cfRule>
  </conditionalFormatting>
  <conditionalFormatting sqref="B28:B1048576 B1:B2">
    <cfRule type="duplicateValues" dxfId="50" priority="362"/>
  </conditionalFormatting>
  <conditionalFormatting sqref="AF6:AI7">
    <cfRule type="containsText" dxfId="49" priority="11" operator="containsText" text="0">
      <formula>NOT(ISERROR(SEARCH("0",AF6)))</formula>
    </cfRule>
    <cfRule type="cellIs" dxfId="48" priority="12" operator="greaterThan">
      <formula>0</formula>
    </cfRule>
  </conditionalFormatting>
  <conditionalFormatting sqref="AD6:AE7">
    <cfRule type="containsText" dxfId="47" priority="9" operator="containsText" text="0">
      <formula>NOT(ISERROR(SEARCH("0",AD6)))</formula>
    </cfRule>
    <cfRule type="cellIs" dxfId="46" priority="10" operator="greaterThan">
      <formula>0</formula>
    </cfRule>
  </conditionalFormatting>
  <conditionalFormatting sqref="AD1:AD7 AD50:AD1048576 AD9:AD26">
    <cfRule type="containsText" dxfId="45" priority="8" operator="containsText" text="10">
      <formula>NOT(ISERROR(SEARCH("10",AD1)))</formula>
    </cfRule>
  </conditionalFormatting>
  <conditionalFormatting sqref="J8:AC8">
    <cfRule type="containsText" dxfId="44" priority="6" operator="containsText" text="0">
      <formula>NOT(ISERROR(SEARCH("0",J8)))</formula>
    </cfRule>
    <cfRule type="cellIs" dxfId="43" priority="7" operator="greaterThan">
      <formula>0</formula>
    </cfRule>
  </conditionalFormatting>
  <conditionalFormatting sqref="AF8:AI8">
    <cfRule type="containsText" dxfId="42" priority="4" operator="containsText" text="0">
      <formula>NOT(ISERROR(SEARCH("0",AF8)))</formula>
    </cfRule>
    <cfRule type="cellIs" dxfId="41" priority="5" operator="greaterThan">
      <formula>0</formula>
    </cfRule>
  </conditionalFormatting>
  <conditionalFormatting sqref="AD8:AE8">
    <cfRule type="containsText" dxfId="40" priority="2" operator="containsText" text="0">
      <formula>NOT(ISERROR(SEARCH("0",AD8)))</formula>
    </cfRule>
    <cfRule type="cellIs" dxfId="39" priority="3" operator="greaterThan">
      <formula>0</formula>
    </cfRule>
  </conditionalFormatting>
  <conditionalFormatting sqref="AD8">
    <cfRule type="containsText" dxfId="38" priority="1" operator="containsText" text="10">
      <formula>NOT(ISERROR(SEARCH("10",AD8)))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J9:AI9 J6:AI7 J10:AI26 J8:AI8" emptyCellReferenc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FAF1-1D10-4211-8239-BDF3066FFC8C}">
  <sheetPr>
    <tabColor rgb="FFFCE4D6"/>
    <pageSetUpPr fitToPage="1"/>
  </sheetPr>
  <dimension ref="A1:CC96"/>
  <sheetViews>
    <sheetView zoomScale="80" zoomScaleNormal="80" zoomScaleSheetLayoutView="90" workbookViewId="0">
      <selection activeCell="G50" sqref="G50"/>
    </sheetView>
  </sheetViews>
  <sheetFormatPr defaultColWidth="26.85546875" defaultRowHeight="12.75" x14ac:dyDescent="0.2"/>
  <cols>
    <col min="1" max="1" width="3.85546875" style="20" customWidth="1"/>
    <col min="2" max="2" width="19.42578125" style="7" bestFit="1" customWidth="1"/>
    <col min="3" max="3" width="28" style="7" bestFit="1" customWidth="1"/>
    <col min="4" max="4" width="17.140625" style="7" bestFit="1" customWidth="1"/>
    <col min="5" max="5" width="11" style="20" bestFit="1" customWidth="1"/>
    <col min="6" max="6" width="4.42578125" style="10" bestFit="1" customWidth="1"/>
    <col min="7" max="7" width="10.140625" style="10" bestFit="1" customWidth="1"/>
    <col min="8" max="8" width="6.42578125" style="6" bestFit="1" customWidth="1"/>
    <col min="9" max="9" width="10.28515625" style="2" bestFit="1" customWidth="1"/>
    <col min="10" max="10" width="7.140625" style="1" bestFit="1" customWidth="1"/>
    <col min="11" max="11" width="6" style="1" bestFit="1" customWidth="1"/>
    <col min="12" max="13" width="7" style="76" bestFit="1" customWidth="1"/>
    <col min="14" max="14" width="7" style="1" bestFit="1" customWidth="1"/>
    <col min="15" max="16" width="7" style="76" bestFit="1" customWidth="1"/>
    <col min="17" max="18" width="6.28515625" style="76" bestFit="1" customWidth="1"/>
    <col min="19" max="20" width="7.28515625" style="76" bestFit="1" customWidth="1"/>
    <col min="21" max="21" width="6" style="76" bestFit="1" customWidth="1"/>
    <col min="22" max="22" width="6.7109375" style="153" bestFit="1" customWidth="1"/>
    <col min="23" max="24" width="6.7109375" style="76" bestFit="1" customWidth="1"/>
    <col min="25" max="28" width="6.28515625" style="76" bestFit="1" customWidth="1"/>
    <col min="29" max="29" width="6" style="12" bestFit="1" customWidth="1"/>
    <col min="30" max="33" width="6.7109375" style="214" bestFit="1" customWidth="1"/>
    <col min="34" max="34" width="5.5703125" style="214" bestFit="1" customWidth="1"/>
    <col min="35" max="35" width="6.28515625" style="214" bestFit="1" customWidth="1"/>
    <col min="36" max="36" width="4.140625" style="214" customWidth="1"/>
    <col min="37" max="16384" width="26.85546875" style="20"/>
  </cols>
  <sheetData>
    <row r="1" spans="1:81" s="14" customFormat="1" ht="12.75" customHeight="1" x14ac:dyDescent="0.2">
      <c r="A1" s="376" t="s">
        <v>0</v>
      </c>
      <c r="B1" s="377" t="s">
        <v>3</v>
      </c>
      <c r="C1" s="372" t="s">
        <v>781</v>
      </c>
      <c r="D1" s="372" t="s">
        <v>5</v>
      </c>
      <c r="E1" s="372" t="s">
        <v>6</v>
      </c>
      <c r="F1" s="374" t="s">
        <v>7</v>
      </c>
      <c r="G1" s="377" t="s">
        <v>8</v>
      </c>
      <c r="H1" s="372" t="s">
        <v>9</v>
      </c>
      <c r="I1" s="380" t="s">
        <v>1226</v>
      </c>
      <c r="J1" s="371">
        <v>43779</v>
      </c>
      <c r="K1" s="371">
        <v>43863</v>
      </c>
      <c r="L1" s="371">
        <v>43876</v>
      </c>
      <c r="M1" s="371">
        <v>43877</v>
      </c>
      <c r="N1" s="371">
        <v>43883</v>
      </c>
      <c r="O1" s="371">
        <v>43884</v>
      </c>
      <c r="P1" s="371">
        <v>43890</v>
      </c>
      <c r="Q1" s="371">
        <v>43891</v>
      </c>
      <c r="R1" s="371">
        <v>43892</v>
      </c>
      <c r="S1" s="371">
        <v>43905</v>
      </c>
      <c r="T1" s="371">
        <v>43912</v>
      </c>
      <c r="U1" s="371">
        <v>43984</v>
      </c>
      <c r="V1" s="371">
        <v>44002</v>
      </c>
      <c r="W1" s="371">
        <v>44002</v>
      </c>
      <c r="X1" s="371">
        <v>44010</v>
      </c>
      <c r="Y1" s="371">
        <v>44024</v>
      </c>
      <c r="Z1" s="371">
        <v>44037</v>
      </c>
      <c r="AA1" s="371">
        <v>44038</v>
      </c>
      <c r="AB1" s="371">
        <v>44038</v>
      </c>
      <c r="AC1" s="371">
        <v>44044</v>
      </c>
      <c r="AD1" s="371">
        <v>44057</v>
      </c>
      <c r="AE1" s="371"/>
      <c r="AF1" s="371">
        <v>44063</v>
      </c>
      <c r="AG1" s="371">
        <v>44073</v>
      </c>
      <c r="AH1" s="371">
        <v>44108</v>
      </c>
      <c r="AI1" s="371">
        <v>44115</v>
      </c>
      <c r="AJ1" s="7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s="14" customFormat="1" ht="12.75" customHeight="1" x14ac:dyDescent="0.2">
      <c r="A2" s="376"/>
      <c r="B2" s="378"/>
      <c r="C2" s="373"/>
      <c r="D2" s="373"/>
      <c r="E2" s="373"/>
      <c r="F2" s="375"/>
      <c r="G2" s="378"/>
      <c r="H2" s="373"/>
      <c r="I2" s="379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78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s="14" customFormat="1" x14ac:dyDescent="0.2">
      <c r="A3" s="376"/>
      <c r="B3" s="378" t="s">
        <v>11</v>
      </c>
      <c r="C3" s="373" t="s">
        <v>12</v>
      </c>
      <c r="D3" s="373" t="s">
        <v>31</v>
      </c>
      <c r="E3" s="373" t="s">
        <v>13</v>
      </c>
      <c r="F3" s="375"/>
      <c r="G3" s="378" t="s">
        <v>14</v>
      </c>
      <c r="H3" s="373" t="s">
        <v>15</v>
      </c>
      <c r="I3" s="379" t="s">
        <v>1218</v>
      </c>
      <c r="J3" s="78" t="s">
        <v>17</v>
      </c>
      <c r="K3" s="78" t="s">
        <v>18</v>
      </c>
      <c r="L3" s="78" t="s">
        <v>19</v>
      </c>
      <c r="M3" s="78" t="s">
        <v>20</v>
      </c>
      <c r="N3" s="78" t="s">
        <v>21</v>
      </c>
      <c r="O3" s="78" t="s">
        <v>22</v>
      </c>
      <c r="P3" s="78" t="s">
        <v>23</v>
      </c>
      <c r="Q3" s="78" t="s">
        <v>24</v>
      </c>
      <c r="R3" s="78" t="s">
        <v>18</v>
      </c>
      <c r="S3" s="78" t="s">
        <v>17</v>
      </c>
      <c r="T3" s="78" t="s">
        <v>25</v>
      </c>
      <c r="U3" s="78" t="s">
        <v>26</v>
      </c>
      <c r="V3" s="78" t="s">
        <v>30</v>
      </c>
      <c r="W3" s="78" t="s">
        <v>23</v>
      </c>
      <c r="X3" s="78" t="s">
        <v>25</v>
      </c>
      <c r="Y3" s="78" t="s">
        <v>21</v>
      </c>
      <c r="Z3" s="78" t="s">
        <v>27</v>
      </c>
      <c r="AA3" s="78" t="s">
        <v>28</v>
      </c>
      <c r="AB3" s="78" t="s">
        <v>29</v>
      </c>
      <c r="AC3" s="78" t="s">
        <v>30</v>
      </c>
      <c r="AD3" s="370" t="s">
        <v>1187</v>
      </c>
      <c r="AE3" s="370"/>
      <c r="AF3" s="78" t="s">
        <v>28</v>
      </c>
      <c r="AG3" s="78" t="s">
        <v>25</v>
      </c>
      <c r="AH3" s="78" t="s">
        <v>28</v>
      </c>
      <c r="AI3" s="78" t="s">
        <v>24</v>
      </c>
      <c r="AJ3" s="7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s="15" customFormat="1" x14ac:dyDescent="0.2">
      <c r="A4" s="376"/>
      <c r="B4" s="378" t="s">
        <v>11</v>
      </c>
      <c r="C4" s="373" t="s">
        <v>12</v>
      </c>
      <c r="D4" s="373" t="s">
        <v>31</v>
      </c>
      <c r="E4" s="373" t="s">
        <v>13</v>
      </c>
      <c r="F4" s="375"/>
      <c r="G4" s="378" t="s">
        <v>14</v>
      </c>
      <c r="H4" s="373" t="s">
        <v>15</v>
      </c>
      <c r="I4" s="379"/>
      <c r="J4" s="80" t="s">
        <v>213</v>
      </c>
      <c r="K4" s="80" t="s">
        <v>213</v>
      </c>
      <c r="L4" s="80" t="s">
        <v>213</v>
      </c>
      <c r="M4" s="80" t="s">
        <v>213</v>
      </c>
      <c r="N4" s="80" t="s">
        <v>213</v>
      </c>
      <c r="O4" s="80" t="s">
        <v>213</v>
      </c>
      <c r="P4" s="80" t="s">
        <v>213</v>
      </c>
      <c r="Q4" s="80" t="s">
        <v>213</v>
      </c>
      <c r="R4" s="80" t="s">
        <v>213</v>
      </c>
      <c r="S4" s="80" t="s">
        <v>213</v>
      </c>
      <c r="T4" s="80" t="s">
        <v>213</v>
      </c>
      <c r="U4" s="80" t="s">
        <v>213</v>
      </c>
      <c r="V4" s="80" t="s">
        <v>213</v>
      </c>
      <c r="W4" s="80" t="s">
        <v>213</v>
      </c>
      <c r="X4" s="80" t="s">
        <v>213</v>
      </c>
      <c r="Y4" s="80" t="s">
        <v>213</v>
      </c>
      <c r="Z4" s="80" t="s">
        <v>213</v>
      </c>
      <c r="AA4" s="80" t="s">
        <v>213</v>
      </c>
      <c r="AB4" s="80" t="s">
        <v>213</v>
      </c>
      <c r="AC4" s="80" t="s">
        <v>213</v>
      </c>
      <c r="AD4" s="80" t="s">
        <v>1156</v>
      </c>
      <c r="AE4" s="80" t="s">
        <v>1161</v>
      </c>
      <c r="AF4" s="80" t="s">
        <v>213</v>
      </c>
      <c r="AG4" s="80" t="s">
        <v>213</v>
      </c>
      <c r="AH4" s="80" t="s">
        <v>213</v>
      </c>
      <c r="AI4" s="80" t="s">
        <v>213</v>
      </c>
      <c r="AJ4" s="78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15" customFormat="1" x14ac:dyDescent="0.2">
      <c r="A5" s="376"/>
      <c r="B5" s="298"/>
      <c r="C5" s="299"/>
      <c r="D5" s="299"/>
      <c r="E5" s="299"/>
      <c r="F5" s="300"/>
      <c r="G5" s="140" t="s">
        <v>14</v>
      </c>
      <c r="H5" s="141" t="s">
        <v>15</v>
      </c>
      <c r="I5" s="142" t="s">
        <v>16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78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s="1" customFormat="1" x14ac:dyDescent="0.2">
      <c r="A6" s="376"/>
      <c r="B6" s="443" t="s">
        <v>119</v>
      </c>
      <c r="C6" s="414" t="s">
        <v>846</v>
      </c>
      <c r="D6" s="414" t="s">
        <v>597</v>
      </c>
      <c r="E6" s="415">
        <v>43878</v>
      </c>
      <c r="F6" s="416">
        <v>16</v>
      </c>
      <c r="G6" s="417">
        <f t="shared" ref="G6:G15" si="0">COUNTIF(J6:AI6,"&gt;0")</f>
        <v>5</v>
      </c>
      <c r="H6" s="418">
        <f t="shared" ref="H6:H15" si="1">SUM(J6:AI6)</f>
        <v>32</v>
      </c>
      <c r="I6" s="419">
        <f>RANK(H6,$H$6:$H$15)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0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7</v>
      </c>
      <c r="U6" s="421">
        <f>_xlfn.IFNA(VLOOKUP(CONCATENATE($U$4,$B6,$C6),'12VIRT'!$A$7:$T$135,20,FALSE),0)</f>
        <v>0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6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7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0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6</v>
      </c>
      <c r="AH6" s="421">
        <f>_xlfn.IFNA(VLOOKUP(CONCATENATE($AH$4,$B6,$C6),'24WAL4'!$A$7:$T$135,20,FALSE),0)</f>
        <v>6</v>
      </c>
      <c r="AI6" s="421">
        <f>_xlfn.IFNA(VLOOKUP(CONCATENATE($AI$4,$B6,$C6),'25MR'!$A$7:$T$135,20,FALSE),0)</f>
        <v>0</v>
      </c>
      <c r="AJ6" s="306"/>
    </row>
    <row r="7" spans="1:81" s="1" customFormat="1" x14ac:dyDescent="0.2">
      <c r="A7" s="376"/>
      <c r="B7" s="443" t="s">
        <v>503</v>
      </c>
      <c r="C7" s="414" t="s">
        <v>556</v>
      </c>
      <c r="D7" s="414" t="s">
        <v>468</v>
      </c>
      <c r="E7" s="415">
        <v>43876</v>
      </c>
      <c r="F7" s="416">
        <v>16</v>
      </c>
      <c r="G7" s="417">
        <f t="shared" si="0"/>
        <v>4</v>
      </c>
      <c r="H7" s="418">
        <f t="shared" si="1"/>
        <v>22</v>
      </c>
      <c r="I7" s="419">
        <f>RANK(H7,$H$6:$H$15)</f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6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7</v>
      </c>
      <c r="T7" s="421">
        <f>_xlfn.IFNA(VLOOKUP(CONCATENATE($T$4,$B7,$C7),'11OG'!$A$7:$T$135,20,FALSE),0)</f>
        <v>0</v>
      </c>
      <c r="U7" s="421">
        <f>_xlfn.IFNA(VLOOKUP(CONCATENATE($U$4,$B7,$C7),'12VIRT'!$A$7:$T$135,20,FALSE),0)</f>
        <v>0</v>
      </c>
      <c r="V7" s="421">
        <f>_xlfn.IFNA(VLOOKUP(CONCATENATE($V$4,$B7,$C7),'13BUN'!$A$7:$T$133,20,FALSE),0)</f>
        <v>7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0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0</v>
      </c>
      <c r="AE7" s="421">
        <f>_xlfn.IFNA(VLOOKUP(CONCATENATE($AE$4,$B7,$C7),'21SC'!$A$7:$T$230,20,FALSE),0)</f>
        <v>2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0</v>
      </c>
      <c r="AH7" s="421">
        <f>_xlfn.IFNA(VLOOKUP(CONCATENATE($AH$4,$B7,$C7),'24WAL4'!$A$7:$T$135,20,FALSE),0)</f>
        <v>0</v>
      </c>
      <c r="AI7" s="421">
        <f>_xlfn.IFNA(VLOOKUP(CONCATENATE($AI$4,$B7,$C7),'25MR'!$A$7:$T$135,20,FALSE),0)</f>
        <v>0</v>
      </c>
      <c r="AJ7" s="306"/>
    </row>
    <row r="8" spans="1:81" s="1" customFormat="1" x14ac:dyDescent="0.2">
      <c r="A8" s="376"/>
      <c r="B8" s="443" t="s">
        <v>117</v>
      </c>
      <c r="C8" s="414" t="s">
        <v>930</v>
      </c>
      <c r="D8" s="414" t="s">
        <v>220</v>
      </c>
      <c r="E8" s="415">
        <v>43878</v>
      </c>
      <c r="F8" s="416">
        <v>14</v>
      </c>
      <c r="G8" s="417">
        <f t="shared" si="0"/>
        <v>3</v>
      </c>
      <c r="H8" s="418">
        <f t="shared" si="1"/>
        <v>20</v>
      </c>
      <c r="I8" s="419">
        <f>RANK(H8,$H$6:$H$15)</f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6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7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7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0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0</v>
      </c>
      <c r="AE8" s="421">
        <f>_xlfn.IFNA(VLOOKUP(CONCATENATE($AE$4,$B8,$C8),'21SC'!$A$7:$T$230,20,FALSE),0)</f>
        <v>0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0</v>
      </c>
      <c r="AH8" s="421">
        <f>_xlfn.IFNA(VLOOKUP(CONCATENATE($AH$4,$B8,$C8),'24WAL4'!$A$7:$T$135,20,FALSE),0)</f>
        <v>0</v>
      </c>
      <c r="AI8" s="421">
        <f>_xlfn.IFNA(VLOOKUP(CONCATENATE($AI$4,$B8,$C8),'25MR'!$A$7:$T$135,20,FALSE),0)</f>
        <v>0</v>
      </c>
      <c r="AJ8" s="306"/>
    </row>
    <row r="9" spans="1:81" s="1" customFormat="1" x14ac:dyDescent="0.2">
      <c r="A9" s="376"/>
      <c r="B9" s="443" t="s">
        <v>473</v>
      </c>
      <c r="C9" s="414" t="s">
        <v>474</v>
      </c>
      <c r="D9" s="414" t="s">
        <v>467</v>
      </c>
      <c r="E9" s="415">
        <v>44054</v>
      </c>
      <c r="F9" s="416">
        <v>16</v>
      </c>
      <c r="G9" s="417">
        <f t="shared" si="0"/>
        <v>4</v>
      </c>
      <c r="H9" s="418">
        <f t="shared" si="1"/>
        <v>18</v>
      </c>
      <c r="I9" s="419">
        <f>RANK(H9,$H$6:$H$15)</f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5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0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0</v>
      </c>
      <c r="V9" s="421">
        <f>_xlfn.IFNA(VLOOKUP(CONCATENATE($V$4,$B9,$C9),'13BUN'!$A$7:$T$133,20,FALSE),0)</f>
        <v>0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4</v>
      </c>
      <c r="Y9" s="421">
        <f>_xlfn.IFNA(VLOOKUP(CONCATENATE($Y$4,$B9,$C9),'16BAL2'!$A$7:$T$135,20,FALSE),0)</f>
        <v>4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0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0</v>
      </c>
      <c r="AH9" s="421">
        <f>_xlfn.IFNA(VLOOKUP(CONCATENATE($AH$4,$B9,$C9),'24WAL4'!$A$7:$T$135,20,FALSE),0)</f>
        <v>5</v>
      </c>
      <c r="AI9" s="421">
        <f>_xlfn.IFNA(VLOOKUP(CONCATENATE($AI$4,$B9,$C9),'25MR'!$A$7:$T$135,20,FALSE),0)</f>
        <v>0</v>
      </c>
      <c r="AJ9" s="306"/>
    </row>
    <row r="10" spans="1:81" s="1" customFormat="1" x14ac:dyDescent="0.2">
      <c r="A10" s="376"/>
      <c r="B10" s="443" t="s">
        <v>349</v>
      </c>
      <c r="C10" s="414" t="s">
        <v>350</v>
      </c>
      <c r="D10" s="414" t="s">
        <v>482</v>
      </c>
      <c r="E10" s="415">
        <v>43952</v>
      </c>
      <c r="F10" s="416">
        <v>15</v>
      </c>
      <c r="G10" s="417">
        <f t="shared" si="0"/>
        <v>4</v>
      </c>
      <c r="H10" s="418">
        <f t="shared" si="1"/>
        <v>16</v>
      </c>
      <c r="I10" s="419">
        <f>RANK(H10,$H$6:$H$15)</f>
        <v>5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1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0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0</v>
      </c>
      <c r="V10" s="421">
        <f>_xlfn.IFNA(VLOOKUP(CONCATENATE($V$4,$B10,$C10),'13BUN'!$A$7:$T$133,20,FALSE),0)</f>
        <v>0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0</v>
      </c>
      <c r="Y10" s="421">
        <f>_xlfn.IFNA(VLOOKUP(CONCATENATE($Y$4,$B10,$C10),'16BAL2'!$A$7:$T$135,20,FALSE),0)</f>
        <v>0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0</v>
      </c>
      <c r="AB10" s="421">
        <f>_xlfn.IFNA(VLOOKUP(CONCATENATE($AB$4,$B10,$C10),'19LOG'!$A$7:$T$135,20,FALSE),0)</f>
        <v>7</v>
      </c>
      <c r="AC10" s="421">
        <f>_xlfn.IFNA(VLOOKUP(CONCATENATE($AC$4,$B10,$C10),'20BUN'!$A$7:$T$133,20,FALSE),0)</f>
        <v>7</v>
      </c>
      <c r="AD10" s="421">
        <f>_xlfn.IFNA(VLOOKUP(CONCATENATE($AD$4,$B10,$C10),'21SC'!$A$7:$T$230,20,FALSE),0)</f>
        <v>0</v>
      </c>
      <c r="AE10" s="421">
        <f>_xlfn.IFNA(VLOOKUP(CONCATENATE($AE$4,$B10,$C10),'21SC'!$A$7:$T$230,20,FALSE),0)</f>
        <v>1</v>
      </c>
      <c r="AF10" s="421">
        <f>_xlfn.IFNA(VLOOKUP(CONCATENATE($AF$4,$B10,$C10),'22WAL3'!$A$7:$T$135,20,FALSE),0)</f>
        <v>0</v>
      </c>
      <c r="AG10" s="421">
        <f>_xlfn.IFNA(VLOOKUP(CONCATENATE($AG$4,$B10,$C10),'23OG3'!$A$7:$T$126,20,FALSE),0)</f>
        <v>0</v>
      </c>
      <c r="AH10" s="421">
        <f>_xlfn.IFNA(VLOOKUP(CONCATENATE($AH$4,$B10,$C10),'24WAL4'!$A$7:$T$135,20,FALSE),0)</f>
        <v>0</v>
      </c>
      <c r="AI10" s="421">
        <f>_xlfn.IFNA(VLOOKUP(CONCATENATE($AI$4,$B10,$C10),'25MR'!$A$7:$T$135,20,FALSE),0)</f>
        <v>0</v>
      </c>
      <c r="AJ10" s="306"/>
    </row>
    <row r="11" spans="1:81" s="1" customFormat="1" x14ac:dyDescent="0.2">
      <c r="A11" s="376"/>
      <c r="B11" s="443" t="s">
        <v>69</v>
      </c>
      <c r="C11" s="414" t="s">
        <v>1222</v>
      </c>
      <c r="D11" s="414" t="s">
        <v>315</v>
      </c>
      <c r="E11" s="415">
        <v>44005</v>
      </c>
      <c r="F11" s="416">
        <v>14</v>
      </c>
      <c r="G11" s="417">
        <f t="shared" si="0"/>
        <v>3</v>
      </c>
      <c r="H11" s="418">
        <f t="shared" si="1"/>
        <v>14</v>
      </c>
      <c r="I11" s="419">
        <f>RANK(H11,$H$6:$H$15)</f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0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0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4</v>
      </c>
      <c r="X11" s="421">
        <f>_xlfn.IFNA(VLOOKUP(CONCATENATE($X$4,$B11,$C11),'15OG2'!$A$7:$T$132,20,FALSE),0)</f>
        <v>7</v>
      </c>
      <c r="Y11" s="421">
        <f>_xlfn.IFNA(VLOOKUP(CONCATENATE($Y$4,$B11,$C11),'16BAL2'!$A$7:$T$135,20,FALSE),0)</f>
        <v>0</v>
      </c>
      <c r="Z11" s="421">
        <f>_xlfn.IFNA(VLOOKUP(CONCATENATE($Z$4,$B11,$C11),'17DAR'!$A$7:$T$135,20,FALSE),0)</f>
        <v>0</v>
      </c>
      <c r="AA11" s="421">
        <f>_xlfn.IFNA(VLOOKUP(CONCATENATE($AA$4,$B11,$C11),'18WAL'!$A$7:$T$135,20,FALSE),0)</f>
        <v>0</v>
      </c>
      <c r="AB11" s="421">
        <f>_xlfn.IFNA(VLOOKUP(CONCATENATE($AB$4,$B11,$C11),'19LOG'!$A$7:$T$135,20,FALSE),0)</f>
        <v>0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0</v>
      </c>
      <c r="AE11" s="421">
        <f>_xlfn.IFNA(VLOOKUP(CONCATENATE($AE$4,$B11,$C11),'21SC'!$A$7:$T$230,20,FALSE),0)</f>
        <v>3</v>
      </c>
      <c r="AF11" s="421">
        <f>_xlfn.IFNA(VLOOKUP(CONCATENATE($AF$4,$B11,$C11),'22WAL3'!$A$7:$T$135,20,FALSE),0)</f>
        <v>0</v>
      </c>
      <c r="AG11" s="421">
        <f>_xlfn.IFNA(VLOOKUP(CONCATENATE($AG$4,$B11,$C11),'23OG3'!$A$7:$T$126,20,FALSE),0)</f>
        <v>0</v>
      </c>
      <c r="AH11" s="421">
        <f>_xlfn.IFNA(VLOOKUP(CONCATENATE($AH$4,$B11,$C11),'24WAL4'!$A$7:$T$135,20,FALSE),0)</f>
        <v>0</v>
      </c>
      <c r="AI11" s="421">
        <f>_xlfn.IFNA(VLOOKUP(CONCATENATE($AI$4,$B11,$C11),'25MR'!$A$7:$T$135,20,FALSE),0)</f>
        <v>0</v>
      </c>
      <c r="AJ11" s="306"/>
    </row>
    <row r="12" spans="1:81" s="305" customFormat="1" x14ac:dyDescent="0.2">
      <c r="A12" s="376"/>
      <c r="B12" s="265"/>
      <c r="C12" s="257"/>
      <c r="D12" s="257"/>
      <c r="E12" s="258"/>
      <c r="F12" s="259"/>
      <c r="G12" s="260"/>
      <c r="H12" s="261"/>
      <c r="I12" s="262"/>
      <c r="J12" s="263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306"/>
    </row>
    <row r="13" spans="1:81" s="66" customFormat="1" x14ac:dyDescent="0.2">
      <c r="A13" s="376"/>
      <c r="B13" s="115" t="s">
        <v>115</v>
      </c>
      <c r="C13" s="28" t="s">
        <v>116</v>
      </c>
      <c r="D13" s="28" t="s">
        <v>44</v>
      </c>
      <c r="E13" s="29">
        <v>44015</v>
      </c>
      <c r="F13" s="30">
        <v>15</v>
      </c>
      <c r="G13" s="81">
        <f t="shared" si="0"/>
        <v>2</v>
      </c>
      <c r="H13" s="32">
        <f t="shared" si="1"/>
        <v>14</v>
      </c>
      <c r="I13" s="82">
        <v>7</v>
      </c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7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7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78"/>
    </row>
    <row r="14" spans="1:81" s="66" customFormat="1" x14ac:dyDescent="0.2">
      <c r="A14" s="376"/>
      <c r="B14" s="115" t="s">
        <v>471</v>
      </c>
      <c r="C14" s="28" t="s">
        <v>931</v>
      </c>
      <c r="D14" s="28" t="s">
        <v>126</v>
      </c>
      <c r="E14" s="29">
        <v>43877</v>
      </c>
      <c r="F14" s="30">
        <v>16</v>
      </c>
      <c r="G14" s="81">
        <f t="shared" si="0"/>
        <v>2</v>
      </c>
      <c r="H14" s="32">
        <f t="shared" si="1"/>
        <v>13</v>
      </c>
      <c r="I14" s="82">
        <f>RANK(H14,$H$6:$H$15)</f>
        <v>8</v>
      </c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7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6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78"/>
    </row>
    <row r="15" spans="1:81" s="297" customFormat="1" x14ac:dyDescent="0.2">
      <c r="A15" s="376"/>
      <c r="B15" s="27" t="s">
        <v>144</v>
      </c>
      <c r="C15" s="28" t="s">
        <v>671</v>
      </c>
      <c r="D15" s="28" t="s">
        <v>315</v>
      </c>
      <c r="E15" s="29">
        <v>44025</v>
      </c>
      <c r="F15" s="30">
        <v>16</v>
      </c>
      <c r="G15" s="31">
        <f t="shared" si="0"/>
        <v>2</v>
      </c>
      <c r="H15" s="32">
        <f t="shared" si="1"/>
        <v>6</v>
      </c>
      <c r="I15" s="82">
        <f>RANK(H15,$H$6:$H$15)</f>
        <v>9</v>
      </c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3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3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301"/>
    </row>
    <row r="16" spans="1:81" s="229" customFormat="1" x14ac:dyDescent="0.2">
      <c r="A16" s="376"/>
      <c r="B16" s="265"/>
      <c r="C16" s="257"/>
      <c r="D16" s="257"/>
      <c r="E16" s="258"/>
      <c r="F16" s="259"/>
      <c r="G16" s="260"/>
      <c r="H16" s="261"/>
      <c r="I16" s="262"/>
      <c r="J16" s="263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35"/>
    </row>
    <row r="17" spans="1:36" s="66" customFormat="1" x14ac:dyDescent="0.2">
      <c r="A17" s="376"/>
      <c r="B17" s="115" t="s">
        <v>70</v>
      </c>
      <c r="C17" s="28" t="s">
        <v>932</v>
      </c>
      <c r="D17" s="28" t="s">
        <v>623</v>
      </c>
      <c r="E17" s="29">
        <v>43849</v>
      </c>
      <c r="F17" s="30">
        <v>15</v>
      </c>
      <c r="G17" s="81">
        <f t="shared" ref="G17:G41" si="2">COUNTIF(J17:AI17,"&gt;0")</f>
        <v>1</v>
      </c>
      <c r="H17" s="32">
        <f t="shared" ref="H17:H41" si="3">SUM(J17:AI17)</f>
        <v>7</v>
      </c>
      <c r="I17" s="82"/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0</v>
      </c>
      <c r="Q17" s="158">
        <f>_xlfn.IFNA(VLOOKUP(CONCATENATE($Q$4,$B17,$C17),'8MR'!$A$7:$T$135,20,FALSE),0)</f>
        <v>7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0</v>
      </c>
      <c r="AE17" s="158">
        <f>_xlfn.IFNA(VLOOKUP(CONCATENATE($AE$4,$B17,$C17),'21SC'!$A$7:$T$230,20,FALSE),0)</f>
        <v>0</v>
      </c>
      <c r="AF17" s="158">
        <f>_xlfn.IFNA(VLOOKUP(CONCATENATE($AF$4,$B17,$C17),'22WAL3'!$A$7:$T$135,20,FALSE),0)</f>
        <v>0</v>
      </c>
      <c r="AG17" s="158">
        <f>_xlfn.IFNA(VLOOKUP(CONCATENATE($AG$4,$B17,$C17),'23OG3'!$A$7:$T$126,20,FALSE),0)</f>
        <v>0</v>
      </c>
      <c r="AH17" s="158">
        <f>_xlfn.IFNA(VLOOKUP(CONCATENATE($AH$4,$B17,$C17),'24WAL4'!$A$7:$T$135,20,FALSE),0)</f>
        <v>0</v>
      </c>
      <c r="AI17" s="158">
        <f>_xlfn.IFNA(VLOOKUP(CONCATENATE($AI$4,$B17,$C17),'25MR'!$A$7:$T$135,20,FALSE),0)</f>
        <v>0</v>
      </c>
      <c r="AJ17" s="78"/>
    </row>
    <row r="18" spans="1:36" s="66" customFormat="1" x14ac:dyDescent="0.2">
      <c r="A18" s="376"/>
      <c r="B18" s="115" t="s">
        <v>113</v>
      </c>
      <c r="C18" s="28" t="s">
        <v>114</v>
      </c>
      <c r="D18" s="28" t="s">
        <v>946</v>
      </c>
      <c r="E18" s="29">
        <v>43877</v>
      </c>
      <c r="F18" s="30">
        <v>16</v>
      </c>
      <c r="G18" s="81">
        <f t="shared" si="2"/>
        <v>1</v>
      </c>
      <c r="H18" s="32">
        <f t="shared" si="3"/>
        <v>4</v>
      </c>
      <c r="I18" s="82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4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0</v>
      </c>
      <c r="AI18" s="158">
        <f>_xlfn.IFNA(VLOOKUP(CONCATENATE($AI$4,$B18,$C18),'25MR'!$A$7:$T$135,20,FALSE),0)</f>
        <v>0</v>
      </c>
      <c r="AJ18" s="78"/>
    </row>
    <row r="19" spans="1:36" s="66" customFormat="1" x14ac:dyDescent="0.2">
      <c r="A19" s="376"/>
      <c r="B19" s="115" t="s">
        <v>131</v>
      </c>
      <c r="C19" s="28" t="s">
        <v>132</v>
      </c>
      <c r="D19" s="28" t="s">
        <v>313</v>
      </c>
      <c r="E19" s="29">
        <v>44046</v>
      </c>
      <c r="F19" s="30">
        <v>16</v>
      </c>
      <c r="G19" s="81">
        <f t="shared" si="2"/>
        <v>1</v>
      </c>
      <c r="H19" s="32">
        <f t="shared" si="3"/>
        <v>1</v>
      </c>
      <c r="I19" s="82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1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78"/>
    </row>
    <row r="20" spans="1:36" s="66" customFormat="1" x14ac:dyDescent="0.2">
      <c r="A20" s="376"/>
      <c r="B20" s="115" t="s">
        <v>125</v>
      </c>
      <c r="C20" s="28" t="s">
        <v>285</v>
      </c>
      <c r="D20" s="28" t="s">
        <v>512</v>
      </c>
      <c r="E20" s="29">
        <v>43829</v>
      </c>
      <c r="F20" s="30">
        <v>14</v>
      </c>
      <c r="G20" s="81">
        <f t="shared" si="2"/>
        <v>0</v>
      </c>
      <c r="H20" s="32">
        <f t="shared" si="3"/>
        <v>0</v>
      </c>
      <c r="I20" s="82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78"/>
    </row>
    <row r="21" spans="1:36" s="66" customFormat="1" x14ac:dyDescent="0.2">
      <c r="A21" s="376"/>
      <c r="B21" s="115" t="s">
        <v>140</v>
      </c>
      <c r="C21" s="28" t="s">
        <v>141</v>
      </c>
      <c r="D21" s="28" t="s">
        <v>220</v>
      </c>
      <c r="E21" s="29">
        <v>43952</v>
      </c>
      <c r="F21" s="30">
        <v>14</v>
      </c>
      <c r="G21" s="81">
        <f t="shared" si="2"/>
        <v>0</v>
      </c>
      <c r="H21" s="32">
        <f t="shared" si="3"/>
        <v>0</v>
      </c>
      <c r="I21" s="82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78"/>
    </row>
    <row r="22" spans="1:36" s="66" customFormat="1" x14ac:dyDescent="0.2">
      <c r="A22" s="376"/>
      <c r="B22" s="115" t="s">
        <v>140</v>
      </c>
      <c r="C22" s="28" t="s">
        <v>142</v>
      </c>
      <c r="D22" s="28" t="s">
        <v>220</v>
      </c>
      <c r="E22" s="29">
        <v>43922</v>
      </c>
      <c r="F22" s="30">
        <v>14</v>
      </c>
      <c r="G22" s="81">
        <f t="shared" si="2"/>
        <v>0</v>
      </c>
      <c r="H22" s="32">
        <f t="shared" si="3"/>
        <v>0</v>
      </c>
      <c r="I22" s="82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78"/>
    </row>
    <row r="23" spans="1:36" s="66" customFormat="1" x14ac:dyDescent="0.2">
      <c r="A23" s="376"/>
      <c r="B23" s="115" t="s">
        <v>111</v>
      </c>
      <c r="C23" s="28" t="s">
        <v>112</v>
      </c>
      <c r="D23" s="28" t="s">
        <v>597</v>
      </c>
      <c r="E23" s="29">
        <v>43984</v>
      </c>
      <c r="F23" s="30">
        <v>16</v>
      </c>
      <c r="G23" s="81">
        <f t="shared" si="2"/>
        <v>0</v>
      </c>
      <c r="H23" s="32">
        <f t="shared" si="3"/>
        <v>0</v>
      </c>
      <c r="I23" s="82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78"/>
    </row>
    <row r="24" spans="1:36" s="68" customFormat="1" x14ac:dyDescent="0.2">
      <c r="A24" s="376"/>
      <c r="B24" s="115" t="s">
        <v>928</v>
      </c>
      <c r="C24" s="28" t="s">
        <v>933</v>
      </c>
      <c r="D24" s="28" t="s">
        <v>169</v>
      </c>
      <c r="E24" s="29">
        <v>43908</v>
      </c>
      <c r="F24" s="30">
        <v>15</v>
      </c>
      <c r="G24" s="81">
        <f t="shared" si="2"/>
        <v>0</v>
      </c>
      <c r="H24" s="32">
        <f t="shared" si="3"/>
        <v>0</v>
      </c>
      <c r="I24" s="82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78"/>
    </row>
    <row r="25" spans="1:36" s="68" customFormat="1" x14ac:dyDescent="0.2">
      <c r="A25" s="376"/>
      <c r="B25" s="115" t="s">
        <v>136</v>
      </c>
      <c r="C25" s="28" t="s">
        <v>934</v>
      </c>
      <c r="D25" s="28" t="s">
        <v>482</v>
      </c>
      <c r="E25" s="29">
        <v>43845</v>
      </c>
      <c r="F25" s="30">
        <v>16</v>
      </c>
      <c r="G25" s="81">
        <f t="shared" si="2"/>
        <v>0</v>
      </c>
      <c r="H25" s="32">
        <f t="shared" si="3"/>
        <v>0</v>
      </c>
      <c r="I25" s="82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0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0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0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22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78"/>
    </row>
    <row r="26" spans="1:36" s="68" customFormat="1" x14ac:dyDescent="0.2">
      <c r="A26" s="376"/>
      <c r="B26" s="115" t="s">
        <v>133</v>
      </c>
      <c r="C26" s="28" t="s">
        <v>134</v>
      </c>
      <c r="D26" s="28" t="s">
        <v>196</v>
      </c>
      <c r="E26" s="29">
        <v>43885</v>
      </c>
      <c r="F26" s="30">
        <v>16</v>
      </c>
      <c r="G26" s="81">
        <f t="shared" si="2"/>
        <v>0</v>
      </c>
      <c r="H26" s="32">
        <f t="shared" si="3"/>
        <v>0</v>
      </c>
      <c r="I26" s="82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0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0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0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78"/>
    </row>
    <row r="27" spans="1:36" s="68" customFormat="1" x14ac:dyDescent="0.2">
      <c r="A27" s="376"/>
      <c r="B27" s="115" t="s">
        <v>532</v>
      </c>
      <c r="C27" s="28" t="s">
        <v>124</v>
      </c>
      <c r="D27" s="28" t="s">
        <v>44</v>
      </c>
      <c r="E27" s="29">
        <v>43822</v>
      </c>
      <c r="F27" s="30">
        <v>16</v>
      </c>
      <c r="G27" s="81">
        <f t="shared" si="2"/>
        <v>0</v>
      </c>
      <c r="H27" s="32">
        <f t="shared" si="3"/>
        <v>0</v>
      </c>
      <c r="I27" s="82"/>
      <c r="J27" s="159">
        <f>_xlfn.IFNA(VLOOKUP(CONCATENATE($J$4,$B27,$C27),'1Bus'!$A$7:$T$133,20,FALSE),0)</f>
        <v>0</v>
      </c>
      <c r="K27" s="158">
        <f>_xlfn.IFNA(VLOOKUP(CONCATENATE($K$4,$B27,$C27),'2ESP'!$A$7:$T$133,20,FALSE),0)</f>
        <v>0</v>
      </c>
      <c r="L27" s="158">
        <f>_xlfn.IFNA(VLOOKUP(CONCATENATE($L$4,$B27,$C27),'3RP'!$A$7:$T$135,20,FALSE),0)</f>
        <v>0</v>
      </c>
      <c r="M27" s="158">
        <f>_xlfn.IFNA(VLOOKUP(CONCATENATE($M$4,$B27,$C27),'4Mur'!$A$7:$T$135,20,FALSE),0)</f>
        <v>0</v>
      </c>
      <c r="N27" s="158">
        <f>_xlfn.IFNA(VLOOKUP(CONCATENATE($N$4,$B27,$C27),'5BAL'!$A$7:$T$135,20,FALSE),0)</f>
        <v>0</v>
      </c>
      <c r="O27" s="158">
        <f>_xlfn.IFNA(VLOOKUP(CONCATENATE($O$4,$B27,$C27),'6WP'!$A$7:$T$135,20,FALSE),0)</f>
        <v>0</v>
      </c>
      <c r="P27" s="158">
        <f>_xlfn.IFNA(VLOOKUP(CONCATENATE($P$4,$B27,$C27),'7SER'!$A$7:$T$135,20,FALSE),0)</f>
        <v>0</v>
      </c>
      <c r="Q27" s="158">
        <f>_xlfn.IFNA(VLOOKUP(CONCATENATE($Q$4,$B27,$C27),'8MR'!$A$7:$T$135,20,FALSE),0)</f>
        <v>0</v>
      </c>
      <c r="R27" s="158">
        <f>_xlfn.IFNA(VLOOKUP(CONCATENATE($R$4,$B27,$C27),'9ESP2'!$A$7:$T$135,20,FALSE),0)</f>
        <v>0</v>
      </c>
      <c r="S27" s="158">
        <f>_xlfn.IFNA(VLOOKUP(CONCATENATE($S$4,$B27,$C27),'10Bus2'!$A$7:$T$135,20,FALSE),0)</f>
        <v>0</v>
      </c>
      <c r="T27" s="158">
        <f>_xlfn.IFNA(VLOOKUP(CONCATENATE($T$4,$B27,$C27),'11OG'!$A$7:$T$135,20,FALSE),0)</f>
        <v>0</v>
      </c>
      <c r="U27" s="158">
        <f>_xlfn.IFNA(VLOOKUP(CONCATENATE($U$4,$B27,$C27),'12VIRT'!$A$7:$T$135,20,FALSE),0)</f>
        <v>0</v>
      </c>
      <c r="V27" s="158">
        <f>_xlfn.IFNA(VLOOKUP(CONCATENATE($V$4,$B27,$C27),'13BUN'!$A$7:$T$133,20,FALSE),0)</f>
        <v>0</v>
      </c>
      <c r="W27" s="158">
        <f>_xlfn.IFNA(VLOOKUP(CONCATENATE($W$4,$B27,$C27),'14SER'!$A$7:$T$135,20,FALSE),0)</f>
        <v>0</v>
      </c>
      <c r="X27" s="158">
        <f>_xlfn.IFNA(VLOOKUP(CONCATENATE($X$4,$B27,$C27),'15OG2'!$A$7:$T$132,20,FALSE),0)</f>
        <v>0</v>
      </c>
      <c r="Y27" s="158">
        <f>_xlfn.IFNA(VLOOKUP(CONCATENATE($Y$4,$B27,$C27),'16BAL2'!$A$7:$T$135,20,FALSE),0)</f>
        <v>0</v>
      </c>
      <c r="Z27" s="158">
        <f>_xlfn.IFNA(VLOOKUP(CONCATENATE($Z$4,$B27,$C27),'17DAR'!$A$7:$T$135,20,FALSE),0)</f>
        <v>0</v>
      </c>
      <c r="AA27" s="158">
        <f>_xlfn.IFNA(VLOOKUP(CONCATENATE($AA$4,$B27,$C27),'18WAL'!$A$7:$T$135,20,FALSE),0)</f>
        <v>0</v>
      </c>
      <c r="AB27" s="158">
        <f>_xlfn.IFNA(VLOOKUP(CONCATENATE($AB$4,$B27,$C27),'19LOG'!$A$7:$T$135,20,FALSE),0)</f>
        <v>0</v>
      </c>
      <c r="AC27" s="158">
        <f>_xlfn.IFNA(VLOOKUP(CONCATENATE($AC$4,$B27,$C27),'20BUN'!$A$7:$T$133,20,FALSE),0)</f>
        <v>0</v>
      </c>
      <c r="AD27" s="158">
        <f>_xlfn.IFNA(VLOOKUP(CONCATENATE($AD$4,$B27,$C27),'21SC'!$A$7:$T$230,20,FALSE),0)</f>
        <v>0</v>
      </c>
      <c r="AE27" s="158">
        <f>_xlfn.IFNA(VLOOKUP(CONCATENATE($AE$4,$B27,$C27),'21SC'!$A$7:$T$230,20,FALSE),0)</f>
        <v>0</v>
      </c>
      <c r="AF27" s="158">
        <f>_xlfn.IFNA(VLOOKUP(CONCATENATE($AF$4,$B27,$C27),'22WAL3'!$A$7:$T$135,20,FALSE),0)</f>
        <v>0</v>
      </c>
      <c r="AG27" s="158">
        <f>_xlfn.IFNA(VLOOKUP(CONCATENATE($AG$4,$B27,$C27),'23OG3'!$A$7:$T$126,20,FALSE),0)</f>
        <v>0</v>
      </c>
      <c r="AH27" s="158">
        <f>_xlfn.IFNA(VLOOKUP(CONCATENATE($AH$4,$B27,$C27),'24WAL4'!$A$7:$T$135,20,FALSE),0)</f>
        <v>0</v>
      </c>
      <c r="AI27" s="158">
        <f>_xlfn.IFNA(VLOOKUP(CONCATENATE($AI$4,$B27,$C27),'25MR'!$A$7:$T$135,20,FALSE),0)</f>
        <v>0</v>
      </c>
      <c r="AJ27" s="78"/>
    </row>
    <row r="28" spans="1:36" s="68" customFormat="1" x14ac:dyDescent="0.2">
      <c r="A28" s="376"/>
      <c r="B28" s="115" t="s">
        <v>119</v>
      </c>
      <c r="C28" s="28" t="s">
        <v>120</v>
      </c>
      <c r="D28" s="28" t="s">
        <v>597</v>
      </c>
      <c r="E28" s="29">
        <v>43878</v>
      </c>
      <c r="F28" s="30">
        <v>16</v>
      </c>
      <c r="G28" s="81">
        <f t="shared" si="2"/>
        <v>0</v>
      </c>
      <c r="H28" s="32">
        <f t="shared" si="3"/>
        <v>0</v>
      </c>
      <c r="I28" s="82"/>
      <c r="J28" s="159">
        <f>_xlfn.IFNA(VLOOKUP(CONCATENATE($J$4,$B28,$C28),'1Bus'!$A$7:$T$133,20,FALSE),0)</f>
        <v>0</v>
      </c>
      <c r="K28" s="158">
        <f>_xlfn.IFNA(VLOOKUP(CONCATENATE($K$4,$B28,$C28),'2ESP'!$A$7:$T$133,20,FALSE),0)</f>
        <v>0</v>
      </c>
      <c r="L28" s="158">
        <f>_xlfn.IFNA(VLOOKUP(CONCATENATE($L$4,$B28,$C28),'3RP'!$A$7:$T$135,20,FALSE),0)</f>
        <v>0</v>
      </c>
      <c r="M28" s="158">
        <f>_xlfn.IFNA(VLOOKUP(CONCATENATE($M$4,$B28,$C28),'4Mur'!$A$7:$T$135,20,FALSE),0)</f>
        <v>0</v>
      </c>
      <c r="N28" s="158">
        <f>_xlfn.IFNA(VLOOKUP(CONCATENATE($N$4,$B28,$C28),'5BAL'!$A$7:$T$135,20,FALSE),0)</f>
        <v>0</v>
      </c>
      <c r="O28" s="158">
        <f>_xlfn.IFNA(VLOOKUP(CONCATENATE($O$4,$B28,$C28),'6WP'!$A$7:$T$135,20,FALSE),0)</f>
        <v>0</v>
      </c>
      <c r="P28" s="158">
        <f>_xlfn.IFNA(VLOOKUP(CONCATENATE($P$4,$B28,$C28),'7SER'!$A$7:$T$135,20,FALSE),0)</f>
        <v>0</v>
      </c>
      <c r="Q28" s="158">
        <f>_xlfn.IFNA(VLOOKUP(CONCATENATE($Q$4,$B28,$C28),'8MR'!$A$7:$T$135,20,FALSE),0)</f>
        <v>0</v>
      </c>
      <c r="R28" s="158">
        <f>_xlfn.IFNA(VLOOKUP(CONCATENATE($R$4,$B28,$C28),'9ESP2'!$A$7:$T$135,20,FALSE),0)</f>
        <v>0</v>
      </c>
      <c r="S28" s="158">
        <f>_xlfn.IFNA(VLOOKUP(CONCATENATE($S$4,$B28,$C28),'10Bus2'!$A$7:$T$135,20,FALSE),0)</f>
        <v>0</v>
      </c>
      <c r="T28" s="158">
        <f>_xlfn.IFNA(VLOOKUP(CONCATENATE($T$4,$B28,$C28),'11OG'!$A$7:$T$135,20,FALSE),0)</f>
        <v>0</v>
      </c>
      <c r="U28" s="158">
        <f>_xlfn.IFNA(VLOOKUP(CONCATENATE($U$4,$B28,$C28),'12VIRT'!$A$7:$T$135,20,FALSE),0)</f>
        <v>0</v>
      </c>
      <c r="V28" s="158">
        <f>_xlfn.IFNA(VLOOKUP(CONCATENATE($V$4,$B28,$C28),'13BUN'!$A$7:$T$133,20,FALSE),0)</f>
        <v>0</v>
      </c>
      <c r="W28" s="158">
        <f>_xlfn.IFNA(VLOOKUP(CONCATENATE($W$4,$B28,$C28),'14SER'!$A$7:$T$135,20,FALSE),0)</f>
        <v>0</v>
      </c>
      <c r="X28" s="158">
        <f>_xlfn.IFNA(VLOOKUP(CONCATENATE($X$4,$B28,$C28),'15OG2'!$A$7:$T$132,20,FALSE),0)</f>
        <v>0</v>
      </c>
      <c r="Y28" s="158">
        <f>_xlfn.IFNA(VLOOKUP(CONCATENATE($Y$4,$B28,$C28),'16BAL2'!$A$7:$T$135,20,FALSE),0)</f>
        <v>0</v>
      </c>
      <c r="Z28" s="158">
        <f>_xlfn.IFNA(VLOOKUP(CONCATENATE($Z$4,$B28,$C28),'17DAR'!$A$7:$T$135,20,FALSE),0)</f>
        <v>0</v>
      </c>
      <c r="AA28" s="158">
        <f>_xlfn.IFNA(VLOOKUP(CONCATENATE($AA$4,$B28,$C28),'18WAL'!$A$7:$T$135,20,FALSE),0)</f>
        <v>0</v>
      </c>
      <c r="AB28" s="158">
        <f>_xlfn.IFNA(VLOOKUP(CONCATENATE($AB$4,$B28,$C28),'19LOG'!$A$7:$T$135,20,FALSE),0)</f>
        <v>0</v>
      </c>
      <c r="AC28" s="158">
        <f>_xlfn.IFNA(VLOOKUP(CONCATENATE($AC$4,$B28,$C28),'20BUN'!$A$7:$T$133,20,FALSE),0)</f>
        <v>0</v>
      </c>
      <c r="AD28" s="158">
        <f>_xlfn.IFNA(VLOOKUP(CONCATENATE($AD$4,$B28,$C28),'21SC'!$A$7:$T$230,20,FALSE),0)</f>
        <v>0</v>
      </c>
      <c r="AE28" s="158">
        <f>_xlfn.IFNA(VLOOKUP(CONCATENATE($AE$4,$B28,$C28),'21SC'!$A$7:$T$230,20,FALSE),0)</f>
        <v>0</v>
      </c>
      <c r="AF28" s="158">
        <f>_xlfn.IFNA(VLOOKUP(CONCATENATE($AF$4,$B28,$C28),'22WAL3'!$A$7:$T$135,20,FALSE),0)</f>
        <v>0</v>
      </c>
      <c r="AG28" s="158">
        <f>_xlfn.IFNA(VLOOKUP(CONCATENATE($AG$4,$B28,$C28),'23OG3'!$A$7:$T$126,20,FALSE),0)</f>
        <v>0</v>
      </c>
      <c r="AH28" s="158">
        <f>_xlfn.IFNA(VLOOKUP(CONCATENATE($AH$4,$B28,$C28),'24WAL4'!$A$7:$T$135,20,FALSE),0)</f>
        <v>0</v>
      </c>
      <c r="AI28" s="158">
        <f>_xlfn.IFNA(VLOOKUP(CONCATENATE($AI$4,$B28,$C28),'25MR'!$A$7:$T$135,20,FALSE),0)</f>
        <v>0</v>
      </c>
      <c r="AJ28" s="78"/>
    </row>
    <row r="29" spans="1:36" s="68" customFormat="1" x14ac:dyDescent="0.2">
      <c r="A29" s="376"/>
      <c r="B29" s="115" t="s">
        <v>121</v>
      </c>
      <c r="C29" s="28" t="s">
        <v>122</v>
      </c>
      <c r="D29" s="28" t="s">
        <v>123</v>
      </c>
      <c r="E29" s="29">
        <v>43877</v>
      </c>
      <c r="F29" s="30">
        <v>16</v>
      </c>
      <c r="G29" s="81">
        <f t="shared" si="2"/>
        <v>0</v>
      </c>
      <c r="H29" s="32">
        <f t="shared" si="3"/>
        <v>0</v>
      </c>
      <c r="I29" s="82"/>
      <c r="J29" s="159">
        <f>_xlfn.IFNA(VLOOKUP(CONCATENATE($J$4,$B29,$C29),'1Bus'!$A$7:$T$133,20,FALSE),0)</f>
        <v>0</v>
      </c>
      <c r="K29" s="158">
        <f>_xlfn.IFNA(VLOOKUP(CONCATENATE($K$4,$B29,$C29),'2ESP'!$A$7:$T$133,20,FALSE),0)</f>
        <v>0</v>
      </c>
      <c r="L29" s="158">
        <f>_xlfn.IFNA(VLOOKUP(CONCATENATE($L$4,$B29,$C29),'3RP'!$A$7:$T$135,20,FALSE),0)</f>
        <v>0</v>
      </c>
      <c r="M29" s="158">
        <f>_xlfn.IFNA(VLOOKUP(CONCATENATE($M$4,$B29,$C29),'4Mur'!$A$7:$T$135,20,FALSE),0)</f>
        <v>0</v>
      </c>
      <c r="N29" s="158">
        <f>_xlfn.IFNA(VLOOKUP(CONCATENATE($N$4,$B29,$C29),'5BAL'!$A$7:$T$135,20,FALSE),0)</f>
        <v>0</v>
      </c>
      <c r="O29" s="158">
        <f>_xlfn.IFNA(VLOOKUP(CONCATENATE($O$4,$B29,$C29),'6WP'!$A$7:$T$135,20,FALSE),0)</f>
        <v>0</v>
      </c>
      <c r="P29" s="158">
        <f>_xlfn.IFNA(VLOOKUP(CONCATENATE($P$4,$B29,$C29),'7SER'!$A$7:$T$135,20,FALSE),0)</f>
        <v>0</v>
      </c>
      <c r="Q29" s="158">
        <f>_xlfn.IFNA(VLOOKUP(CONCATENATE($Q$4,$B29,$C29),'8MR'!$A$7:$T$135,20,FALSE),0)</f>
        <v>0</v>
      </c>
      <c r="R29" s="158">
        <f>_xlfn.IFNA(VLOOKUP(CONCATENATE($R$4,$B29,$C29),'9ESP2'!$A$7:$T$135,20,FALSE),0)</f>
        <v>0</v>
      </c>
      <c r="S29" s="158">
        <f>_xlfn.IFNA(VLOOKUP(CONCATENATE($S$4,$B29,$C29),'10Bus2'!$A$7:$T$135,20,FALSE),0)</f>
        <v>0</v>
      </c>
      <c r="T29" s="158">
        <f>_xlfn.IFNA(VLOOKUP(CONCATENATE($T$4,$B29,$C29),'11OG'!$A$7:$T$135,20,FALSE),0)</f>
        <v>0</v>
      </c>
      <c r="U29" s="158">
        <f>_xlfn.IFNA(VLOOKUP(CONCATENATE($U$4,$B29,$C29),'12VIRT'!$A$7:$T$135,20,FALSE),0)</f>
        <v>0</v>
      </c>
      <c r="V29" s="158">
        <f>_xlfn.IFNA(VLOOKUP(CONCATENATE($V$4,$B29,$C29),'13BUN'!$A$7:$T$133,20,FALSE),0)</f>
        <v>0</v>
      </c>
      <c r="W29" s="158">
        <f>_xlfn.IFNA(VLOOKUP(CONCATENATE($W$4,$B29,$C29),'14SER'!$A$7:$T$135,20,FALSE),0)</f>
        <v>0</v>
      </c>
      <c r="X29" s="158">
        <f>_xlfn.IFNA(VLOOKUP(CONCATENATE($X$4,$B29,$C29),'15OG2'!$A$7:$T$132,20,FALSE),0)</f>
        <v>0</v>
      </c>
      <c r="Y29" s="158">
        <f>_xlfn.IFNA(VLOOKUP(CONCATENATE($Y$4,$B29,$C29),'16BAL2'!$A$7:$T$135,20,FALSE),0)</f>
        <v>0</v>
      </c>
      <c r="Z29" s="158">
        <f>_xlfn.IFNA(VLOOKUP(CONCATENATE($Z$4,$B29,$C29),'17DAR'!$A$7:$T$135,20,FALSE),0)</f>
        <v>0</v>
      </c>
      <c r="AA29" s="158">
        <f>_xlfn.IFNA(VLOOKUP(CONCATENATE($AA$4,$B29,$C29),'18WAL'!$A$7:$T$135,20,FALSE),0)</f>
        <v>0</v>
      </c>
      <c r="AB29" s="158">
        <f>_xlfn.IFNA(VLOOKUP(CONCATENATE($AB$4,$B29,$C29),'19LOG'!$A$7:$T$135,20,FALSE),0)</f>
        <v>0</v>
      </c>
      <c r="AC29" s="158">
        <f>_xlfn.IFNA(VLOOKUP(CONCATENATE($AC$4,$B29,$C29),'20BUN'!$A$7:$T$133,20,FALSE),0)</f>
        <v>0</v>
      </c>
      <c r="AD29" s="158">
        <f>_xlfn.IFNA(VLOOKUP(CONCATENATE($AD$4,$B29,$C29),'21SC'!$A$7:$T$230,20,FALSE),0)</f>
        <v>0</v>
      </c>
      <c r="AE29" s="158">
        <f>_xlfn.IFNA(VLOOKUP(CONCATENATE($AE$4,$B29,$C29),'21SC'!$A$7:$T$230,20,FALSE),0)</f>
        <v>0</v>
      </c>
      <c r="AF29" s="158">
        <f>_xlfn.IFNA(VLOOKUP(CONCATENATE($AF$4,$B29,$C29),'22WAL3'!$A$7:$T$135,20,FALSE),0)</f>
        <v>0</v>
      </c>
      <c r="AG29" s="158">
        <f>_xlfn.IFNA(VLOOKUP(CONCATENATE($AG$4,$B29,$C29),'23OG3'!$A$7:$T$126,20,FALSE),0)</f>
        <v>0</v>
      </c>
      <c r="AH29" s="158">
        <f>_xlfn.IFNA(VLOOKUP(CONCATENATE($AH$4,$B29,$C29),'24WAL4'!$A$7:$T$135,20,FALSE),0)</f>
        <v>0</v>
      </c>
      <c r="AI29" s="158">
        <f>_xlfn.IFNA(VLOOKUP(CONCATENATE($AI$4,$B29,$C29),'25MR'!$A$7:$T$135,20,FALSE),0)</f>
        <v>0</v>
      </c>
      <c r="AJ29" s="78"/>
    </row>
    <row r="30" spans="1:36" s="68" customFormat="1" x14ac:dyDescent="0.2">
      <c r="A30" s="376"/>
      <c r="B30" s="115" t="s">
        <v>121</v>
      </c>
      <c r="C30" s="28" t="s">
        <v>135</v>
      </c>
      <c r="D30" s="28" t="s">
        <v>851</v>
      </c>
      <c r="E30" s="29">
        <v>43855</v>
      </c>
      <c r="F30" s="30">
        <v>16</v>
      </c>
      <c r="G30" s="81">
        <f t="shared" si="2"/>
        <v>0</v>
      </c>
      <c r="H30" s="32">
        <f t="shared" si="3"/>
        <v>0</v>
      </c>
      <c r="I30" s="82"/>
      <c r="J30" s="159">
        <f>_xlfn.IFNA(VLOOKUP(CONCATENATE($J$4,$B30,$C30),'1Bus'!$A$7:$T$133,20,FALSE),0)</f>
        <v>0</v>
      </c>
      <c r="K30" s="158">
        <f>_xlfn.IFNA(VLOOKUP(CONCATENATE($K$4,$B30,$C30),'2ESP'!$A$7:$T$133,20,FALSE),0)</f>
        <v>0</v>
      </c>
      <c r="L30" s="158">
        <f>_xlfn.IFNA(VLOOKUP(CONCATENATE($L$4,$B30,$C30),'3RP'!$A$7:$T$135,20,FALSE),0)</f>
        <v>0</v>
      </c>
      <c r="M30" s="158">
        <f>_xlfn.IFNA(VLOOKUP(CONCATENATE($M$4,$B30,$C30),'4Mur'!$A$7:$T$135,20,FALSE),0)</f>
        <v>0</v>
      </c>
      <c r="N30" s="158">
        <f>_xlfn.IFNA(VLOOKUP(CONCATENATE($N$4,$B30,$C30),'5BAL'!$A$7:$T$135,20,FALSE),0)</f>
        <v>0</v>
      </c>
      <c r="O30" s="158">
        <f>_xlfn.IFNA(VLOOKUP(CONCATENATE($O$4,$B30,$C30),'6WP'!$A$7:$T$135,20,FALSE),0)</f>
        <v>0</v>
      </c>
      <c r="P30" s="158">
        <f>_xlfn.IFNA(VLOOKUP(CONCATENATE($P$4,$B30,$C30),'7SER'!$A$7:$T$135,20,FALSE),0)</f>
        <v>0</v>
      </c>
      <c r="Q30" s="158">
        <f>_xlfn.IFNA(VLOOKUP(CONCATENATE($Q$4,$B30,$C30),'8MR'!$A$7:$T$135,20,FALSE),0)</f>
        <v>0</v>
      </c>
      <c r="R30" s="158">
        <f>_xlfn.IFNA(VLOOKUP(CONCATENATE($R$4,$B30,$C30),'9ESP2'!$A$7:$T$135,20,FALSE),0)</f>
        <v>0</v>
      </c>
      <c r="S30" s="158">
        <f>_xlfn.IFNA(VLOOKUP(CONCATENATE($S$4,$B30,$C30),'10Bus2'!$A$7:$T$135,20,FALSE),0)</f>
        <v>0</v>
      </c>
      <c r="T30" s="158">
        <f>_xlfn.IFNA(VLOOKUP(CONCATENATE($T$4,$B30,$C30),'11OG'!$A$7:$T$135,20,FALSE),0)</f>
        <v>0</v>
      </c>
      <c r="U30" s="158">
        <f>_xlfn.IFNA(VLOOKUP(CONCATENATE($U$4,$B30,$C30),'12VIRT'!$A$7:$T$135,20,FALSE),0)</f>
        <v>0</v>
      </c>
      <c r="V30" s="158">
        <f>_xlfn.IFNA(VLOOKUP(CONCATENATE($V$4,$B30,$C30),'13BUN'!$A$7:$T$133,20,FALSE),0)</f>
        <v>0</v>
      </c>
      <c r="W30" s="158">
        <f>_xlfn.IFNA(VLOOKUP(CONCATENATE($W$4,$B30,$C30),'14SER'!$A$7:$T$135,20,FALSE),0)</f>
        <v>0</v>
      </c>
      <c r="X30" s="158">
        <f>_xlfn.IFNA(VLOOKUP(CONCATENATE($X$4,$B30,$C30),'15OG2'!$A$7:$T$132,20,FALSE),0)</f>
        <v>0</v>
      </c>
      <c r="Y30" s="158">
        <f>_xlfn.IFNA(VLOOKUP(CONCATENATE($Y$4,$B30,$C30),'16BAL2'!$A$7:$T$135,20,FALSE),0)</f>
        <v>0</v>
      </c>
      <c r="Z30" s="158">
        <f>_xlfn.IFNA(VLOOKUP(CONCATENATE($Z$4,$B30,$C30),'17DAR'!$A$7:$T$135,20,FALSE),0)</f>
        <v>0</v>
      </c>
      <c r="AA30" s="158">
        <f>_xlfn.IFNA(VLOOKUP(CONCATENATE($AA$4,$B30,$C30),'18WAL'!$A$7:$T$135,20,FALSE),0)</f>
        <v>0</v>
      </c>
      <c r="AB30" s="158">
        <f>_xlfn.IFNA(VLOOKUP(CONCATENATE($AB$4,$B30,$C30),'19LOG'!$A$7:$T$135,20,FALSE),0)</f>
        <v>0</v>
      </c>
      <c r="AC30" s="158">
        <f>_xlfn.IFNA(VLOOKUP(CONCATENATE($AC$4,$B30,$C30),'20BUN'!$A$7:$T$133,20,FALSE),0)</f>
        <v>0</v>
      </c>
      <c r="AD30" s="158">
        <f>_xlfn.IFNA(VLOOKUP(CONCATENATE($AD$4,$B30,$C30),'21SC'!$A$7:$T$230,20,FALSE),0)</f>
        <v>0</v>
      </c>
      <c r="AE30" s="158">
        <f>_xlfn.IFNA(VLOOKUP(CONCATENATE($AE$4,$B30,$C30),'21SC'!$A$7:$T$230,20,FALSE),0)</f>
        <v>0</v>
      </c>
      <c r="AF30" s="158">
        <f>_xlfn.IFNA(VLOOKUP(CONCATENATE($AF$4,$B30,$C30),'22WAL3'!$A$7:$T$135,20,FALSE),0)</f>
        <v>0</v>
      </c>
      <c r="AG30" s="158">
        <f>_xlfn.IFNA(VLOOKUP(CONCATENATE($AG$4,$B30,$C30),'23OG3'!$A$7:$T$126,20,FALSE),0)</f>
        <v>0</v>
      </c>
      <c r="AH30" s="158">
        <f>_xlfn.IFNA(VLOOKUP(CONCATENATE($AH$4,$B30,$C30),'24WAL4'!$A$7:$T$135,20,FALSE),0)</f>
        <v>0</v>
      </c>
      <c r="AI30" s="158">
        <f>_xlfn.IFNA(VLOOKUP(CONCATENATE($AI$4,$B30,$C30),'25MR'!$A$7:$T$135,20,FALSE),0)</f>
        <v>0</v>
      </c>
      <c r="AJ30" s="78"/>
    </row>
    <row r="31" spans="1:36" s="68" customFormat="1" x14ac:dyDescent="0.2">
      <c r="A31" s="376"/>
      <c r="B31" s="115" t="s">
        <v>214</v>
      </c>
      <c r="C31" s="28" t="s">
        <v>935</v>
      </c>
      <c r="D31" s="28" t="s">
        <v>949</v>
      </c>
      <c r="E31" s="29">
        <v>44137</v>
      </c>
      <c r="F31" s="30">
        <v>14</v>
      </c>
      <c r="G31" s="81">
        <f t="shared" si="2"/>
        <v>0</v>
      </c>
      <c r="H31" s="32">
        <f t="shared" si="3"/>
        <v>0</v>
      </c>
      <c r="I31" s="82"/>
      <c r="J31" s="159">
        <f>_xlfn.IFNA(VLOOKUP(CONCATENATE($J$4,$B31,$C31),'1Bus'!$A$7:$T$133,20,FALSE),0)</f>
        <v>0</v>
      </c>
      <c r="K31" s="158">
        <f>_xlfn.IFNA(VLOOKUP(CONCATENATE($K$4,$B31,$C31),'2ESP'!$A$7:$T$133,20,FALSE),0)</f>
        <v>0</v>
      </c>
      <c r="L31" s="158">
        <f>_xlfn.IFNA(VLOOKUP(CONCATENATE($L$4,$B31,$C31),'3RP'!$A$7:$T$135,20,FALSE),0)</f>
        <v>0</v>
      </c>
      <c r="M31" s="158">
        <f>_xlfn.IFNA(VLOOKUP(CONCATENATE($M$4,$B31,$C31),'4Mur'!$A$7:$T$135,20,FALSE),0)</f>
        <v>0</v>
      </c>
      <c r="N31" s="158">
        <f>_xlfn.IFNA(VLOOKUP(CONCATENATE($N$4,$B31,$C31),'5BAL'!$A$7:$T$135,20,FALSE),0)</f>
        <v>0</v>
      </c>
      <c r="O31" s="158">
        <f>_xlfn.IFNA(VLOOKUP(CONCATENATE($O$4,$B31,$C31),'6WP'!$A$7:$T$135,20,FALSE),0)</f>
        <v>0</v>
      </c>
      <c r="P31" s="158">
        <f>_xlfn.IFNA(VLOOKUP(CONCATENATE($P$4,$B31,$C31),'7SER'!$A$7:$T$135,20,FALSE),0)</f>
        <v>0</v>
      </c>
      <c r="Q31" s="158">
        <f>_xlfn.IFNA(VLOOKUP(CONCATENATE($Q$4,$B31,$C31),'8MR'!$A$7:$T$135,20,FALSE),0)</f>
        <v>0</v>
      </c>
      <c r="R31" s="158">
        <f>_xlfn.IFNA(VLOOKUP(CONCATENATE($R$4,$B31,$C31),'9ESP2'!$A$7:$T$135,20,FALSE),0)</f>
        <v>0</v>
      </c>
      <c r="S31" s="158">
        <f>_xlfn.IFNA(VLOOKUP(CONCATENATE($S$4,$B31,$C31),'10Bus2'!$A$7:$T$135,20,FALSE),0)</f>
        <v>0</v>
      </c>
      <c r="T31" s="158">
        <f>_xlfn.IFNA(VLOOKUP(CONCATENATE($T$4,$B31,$C31),'11OG'!$A$7:$T$135,20,FALSE),0)</f>
        <v>0</v>
      </c>
      <c r="U31" s="158">
        <f>_xlfn.IFNA(VLOOKUP(CONCATENATE($U$4,$B31,$C31),'12VIRT'!$A$7:$T$135,20,FALSE),0)</f>
        <v>0</v>
      </c>
      <c r="V31" s="158">
        <f>_xlfn.IFNA(VLOOKUP(CONCATENATE($V$4,$B31,$C31),'13BUN'!$A$7:$T$133,20,FALSE),0)</f>
        <v>0</v>
      </c>
      <c r="W31" s="158">
        <f>_xlfn.IFNA(VLOOKUP(CONCATENATE($W$4,$B31,$C31),'14SER'!$A$7:$T$135,20,FALSE),0)</f>
        <v>0</v>
      </c>
      <c r="X31" s="158">
        <f>_xlfn.IFNA(VLOOKUP(CONCATENATE($X$4,$B31,$C31),'15OG2'!$A$7:$T$132,20,FALSE),0)</f>
        <v>0</v>
      </c>
      <c r="Y31" s="158">
        <f>_xlfn.IFNA(VLOOKUP(CONCATENATE($Y$4,$B31,$C31),'16BAL2'!$A$7:$T$135,20,FALSE),0)</f>
        <v>0</v>
      </c>
      <c r="Z31" s="158">
        <f>_xlfn.IFNA(VLOOKUP(CONCATENATE($Z$4,$B31,$C31),'17DAR'!$A$7:$T$135,20,FALSE),0)</f>
        <v>0</v>
      </c>
      <c r="AA31" s="158">
        <f>_xlfn.IFNA(VLOOKUP(CONCATENATE($AA$4,$B31,$C31),'18WAL'!$A$7:$T$135,20,FALSE),0)</f>
        <v>0</v>
      </c>
      <c r="AB31" s="158">
        <f>_xlfn.IFNA(VLOOKUP(CONCATENATE($AB$4,$B31,$C31),'19LOG'!$A$7:$T$135,20,FALSE),0)</f>
        <v>0</v>
      </c>
      <c r="AC31" s="158">
        <f>_xlfn.IFNA(VLOOKUP(CONCATENATE($AC$4,$B31,$C31),'20BUN'!$A$7:$T$133,20,FALSE),0)</f>
        <v>0</v>
      </c>
      <c r="AD31" s="158">
        <f>_xlfn.IFNA(VLOOKUP(CONCATENATE($AD$4,$B31,$C31),'21SC'!$A$7:$T$230,20,FALSE),0)</f>
        <v>0</v>
      </c>
      <c r="AE31" s="158">
        <f>_xlfn.IFNA(VLOOKUP(CONCATENATE($AE$4,$B31,$C31),'21SC'!$A$7:$T$230,20,FALSE),0)</f>
        <v>0</v>
      </c>
      <c r="AF31" s="158">
        <f>_xlfn.IFNA(VLOOKUP(CONCATENATE($AF$4,$B31,$C31),'22WAL3'!$A$7:$T$135,20,FALSE),0)</f>
        <v>0</v>
      </c>
      <c r="AG31" s="158">
        <f>_xlfn.IFNA(VLOOKUP(CONCATENATE($AG$4,$B31,$C31),'23OG3'!$A$7:$T$126,20,FALSE),0)</f>
        <v>0</v>
      </c>
      <c r="AH31" s="158">
        <f>_xlfn.IFNA(VLOOKUP(CONCATENATE($AH$4,$B31,$C31),'24WAL4'!$A$7:$T$135,20,FALSE),0)</f>
        <v>0</v>
      </c>
      <c r="AI31" s="158">
        <f>_xlfn.IFNA(VLOOKUP(CONCATENATE($AI$4,$B31,$C31),'25MR'!$A$7:$T$135,20,FALSE),0)</f>
        <v>0</v>
      </c>
      <c r="AJ31" s="78"/>
    </row>
    <row r="32" spans="1:36" s="68" customFormat="1" x14ac:dyDescent="0.2">
      <c r="A32" s="376"/>
      <c r="B32" s="115" t="s">
        <v>127</v>
      </c>
      <c r="C32" s="28" t="s">
        <v>143</v>
      </c>
      <c r="D32" s="28" t="s">
        <v>482</v>
      </c>
      <c r="E32" s="29">
        <v>43853</v>
      </c>
      <c r="F32" s="30">
        <v>16</v>
      </c>
      <c r="G32" s="81">
        <f t="shared" si="2"/>
        <v>0</v>
      </c>
      <c r="H32" s="32">
        <f t="shared" si="3"/>
        <v>0</v>
      </c>
      <c r="I32" s="82"/>
      <c r="J32" s="159">
        <f>_xlfn.IFNA(VLOOKUP(CONCATENATE($J$4,$B32,$C32),'1Bus'!$A$7:$T$133,20,FALSE),0)</f>
        <v>0</v>
      </c>
      <c r="K32" s="158">
        <f>_xlfn.IFNA(VLOOKUP(CONCATENATE($K$4,$B32,$C32),'2ESP'!$A$7:$T$133,20,FALSE),0)</f>
        <v>0</v>
      </c>
      <c r="L32" s="158">
        <f>_xlfn.IFNA(VLOOKUP(CONCATENATE($L$4,$B32,$C32),'3RP'!$A$7:$T$135,20,FALSE),0)</f>
        <v>0</v>
      </c>
      <c r="M32" s="158">
        <f>_xlfn.IFNA(VLOOKUP(CONCATENATE($M$4,$B32,$C32),'4Mur'!$A$7:$T$135,20,FALSE),0)</f>
        <v>0</v>
      </c>
      <c r="N32" s="158">
        <f>_xlfn.IFNA(VLOOKUP(CONCATENATE($N$4,$B32,$C32),'5BAL'!$A$7:$T$135,20,FALSE),0)</f>
        <v>0</v>
      </c>
      <c r="O32" s="158">
        <f>_xlfn.IFNA(VLOOKUP(CONCATENATE($O$4,$B32,$C32),'6WP'!$A$7:$T$135,20,FALSE),0)</f>
        <v>0</v>
      </c>
      <c r="P32" s="158">
        <f>_xlfn.IFNA(VLOOKUP(CONCATENATE($P$4,$B32,$C32),'7SER'!$A$7:$T$135,20,FALSE),0)</f>
        <v>0</v>
      </c>
      <c r="Q32" s="158">
        <f>_xlfn.IFNA(VLOOKUP(CONCATENATE($Q$4,$B32,$C32),'8MR'!$A$7:$T$135,20,FALSE),0)</f>
        <v>0</v>
      </c>
      <c r="R32" s="158">
        <f>_xlfn.IFNA(VLOOKUP(CONCATENATE($R$4,$B32,$C32),'9ESP2'!$A$7:$T$135,20,FALSE),0)</f>
        <v>0</v>
      </c>
      <c r="S32" s="158">
        <f>_xlfn.IFNA(VLOOKUP(CONCATENATE($S$4,$B32,$C32),'10Bus2'!$A$7:$T$135,20,FALSE),0)</f>
        <v>0</v>
      </c>
      <c r="T32" s="158">
        <f>_xlfn.IFNA(VLOOKUP(CONCATENATE($T$4,$B32,$C32),'11OG'!$A$7:$T$135,20,FALSE),0)</f>
        <v>0</v>
      </c>
      <c r="U32" s="158">
        <f>_xlfn.IFNA(VLOOKUP(CONCATENATE($U$4,$B32,$C32),'12VIRT'!$A$7:$T$135,20,FALSE),0)</f>
        <v>0</v>
      </c>
      <c r="V32" s="158">
        <f>_xlfn.IFNA(VLOOKUP(CONCATENATE($V$4,$B32,$C32),'13BUN'!$A$7:$T$133,20,FALSE),0)</f>
        <v>0</v>
      </c>
      <c r="W32" s="158">
        <f>_xlfn.IFNA(VLOOKUP(CONCATENATE($W$4,$B32,$C32),'14SER'!$A$7:$T$135,20,FALSE),0)</f>
        <v>0</v>
      </c>
      <c r="X32" s="158">
        <f>_xlfn.IFNA(VLOOKUP(CONCATENATE($X$4,$B32,$C32),'15OG2'!$A$7:$T$132,20,FALSE),0)</f>
        <v>0</v>
      </c>
      <c r="Y32" s="158">
        <f>_xlfn.IFNA(VLOOKUP(CONCATENATE($Y$4,$B32,$C32),'16BAL2'!$A$7:$T$135,20,FALSE),0)</f>
        <v>0</v>
      </c>
      <c r="Z32" s="158">
        <f>_xlfn.IFNA(VLOOKUP(CONCATENATE($Z$4,$B32,$C32),'17DAR'!$A$7:$T$135,20,FALSE),0)</f>
        <v>0</v>
      </c>
      <c r="AA32" s="158">
        <f>_xlfn.IFNA(VLOOKUP(CONCATENATE($AA$4,$B32,$C32),'18WAL'!$A$7:$T$135,20,FALSE),0)</f>
        <v>0</v>
      </c>
      <c r="AB32" s="158">
        <f>_xlfn.IFNA(VLOOKUP(CONCATENATE($AB$4,$B32,$C32),'19LOG'!$A$7:$T$135,20,FALSE),0)</f>
        <v>0</v>
      </c>
      <c r="AC32" s="158">
        <f>_xlfn.IFNA(VLOOKUP(CONCATENATE($AC$4,$B32,$C32),'20BUN'!$A$7:$T$133,20,FALSE),0)</f>
        <v>0</v>
      </c>
      <c r="AD32" s="158">
        <f>_xlfn.IFNA(VLOOKUP(CONCATENATE($AD$4,$B32,$C32),'21SC'!$A$7:$T$230,20,FALSE),0)</f>
        <v>0</v>
      </c>
      <c r="AE32" s="158">
        <f>_xlfn.IFNA(VLOOKUP(CONCATENATE($AE$4,$B32,$C32),'21SC'!$A$7:$T$230,20,FALSE),0)</f>
        <v>0</v>
      </c>
      <c r="AF32" s="158">
        <f>_xlfn.IFNA(VLOOKUP(CONCATENATE($AF$4,$B32,$C32),'22WAL3'!$A$7:$T$135,20,FALSE),0)</f>
        <v>0</v>
      </c>
      <c r="AG32" s="158">
        <f>_xlfn.IFNA(VLOOKUP(CONCATENATE($AG$4,$B32,$C32),'23OG3'!$A$7:$T$126,20,FALSE),0)</f>
        <v>0</v>
      </c>
      <c r="AH32" s="158">
        <f>_xlfn.IFNA(VLOOKUP(CONCATENATE($AH$4,$B32,$C32),'24WAL4'!$A$7:$T$135,20,FALSE),0)</f>
        <v>0</v>
      </c>
      <c r="AI32" s="158">
        <f>_xlfn.IFNA(VLOOKUP(CONCATENATE($AI$4,$B32,$C32),'25MR'!$A$7:$T$135,20,FALSE),0)</f>
        <v>0</v>
      </c>
      <c r="AJ32" s="78"/>
    </row>
    <row r="33" spans="1:36" s="68" customFormat="1" x14ac:dyDescent="0.2">
      <c r="A33" s="376"/>
      <c r="B33" s="115" t="s">
        <v>127</v>
      </c>
      <c r="C33" s="28" t="s">
        <v>128</v>
      </c>
      <c r="D33" s="28" t="s">
        <v>482</v>
      </c>
      <c r="E33" s="29">
        <v>43853</v>
      </c>
      <c r="F33" s="30">
        <v>16</v>
      </c>
      <c r="G33" s="81">
        <f t="shared" si="2"/>
        <v>0</v>
      </c>
      <c r="H33" s="32">
        <f t="shared" si="3"/>
        <v>0</v>
      </c>
      <c r="I33" s="82"/>
      <c r="J33" s="159">
        <f>_xlfn.IFNA(VLOOKUP(CONCATENATE($J$4,$B33,$C33),'1Bus'!$A$7:$T$133,20,FALSE),0)</f>
        <v>0</v>
      </c>
      <c r="K33" s="158">
        <f>_xlfn.IFNA(VLOOKUP(CONCATENATE($K$4,$B33,$C33),'2ESP'!$A$7:$T$133,20,FALSE),0)</f>
        <v>0</v>
      </c>
      <c r="L33" s="158">
        <f>_xlfn.IFNA(VLOOKUP(CONCATENATE($L$4,$B33,$C33),'3RP'!$A$7:$T$135,20,FALSE),0)</f>
        <v>0</v>
      </c>
      <c r="M33" s="158">
        <f>_xlfn.IFNA(VLOOKUP(CONCATENATE($M$4,$B33,$C33),'4Mur'!$A$7:$T$135,20,FALSE),0)</f>
        <v>0</v>
      </c>
      <c r="N33" s="158">
        <f>_xlfn.IFNA(VLOOKUP(CONCATENATE($N$4,$B33,$C33),'5BAL'!$A$7:$T$135,20,FALSE),0)</f>
        <v>0</v>
      </c>
      <c r="O33" s="158">
        <f>_xlfn.IFNA(VLOOKUP(CONCATENATE($O$4,$B33,$C33),'6WP'!$A$7:$T$135,20,FALSE),0)</f>
        <v>0</v>
      </c>
      <c r="P33" s="158">
        <f>_xlfn.IFNA(VLOOKUP(CONCATENATE($P$4,$B33,$C33),'7SER'!$A$7:$T$135,20,FALSE),0)</f>
        <v>0</v>
      </c>
      <c r="Q33" s="158">
        <f>_xlfn.IFNA(VLOOKUP(CONCATENATE($Q$4,$B33,$C33),'8MR'!$A$7:$T$135,20,FALSE),0)</f>
        <v>0</v>
      </c>
      <c r="R33" s="158">
        <f>_xlfn.IFNA(VLOOKUP(CONCATENATE($R$4,$B33,$C33),'9ESP2'!$A$7:$T$135,20,FALSE),0)</f>
        <v>0</v>
      </c>
      <c r="S33" s="158">
        <f>_xlfn.IFNA(VLOOKUP(CONCATENATE($S$4,$B33,$C33),'10Bus2'!$A$7:$T$135,20,FALSE),0)</f>
        <v>0</v>
      </c>
      <c r="T33" s="158">
        <f>_xlfn.IFNA(VLOOKUP(CONCATENATE($T$4,$B33,$C33),'11OG'!$A$7:$T$135,20,FALSE),0)</f>
        <v>0</v>
      </c>
      <c r="U33" s="158">
        <f>_xlfn.IFNA(VLOOKUP(CONCATENATE($U$4,$B33,$C33),'12VIRT'!$A$7:$T$135,20,FALSE),0)</f>
        <v>0</v>
      </c>
      <c r="V33" s="158">
        <f>_xlfn.IFNA(VLOOKUP(CONCATENATE($V$4,$B33,$C33),'13BUN'!$A$7:$T$133,20,FALSE),0)</f>
        <v>0</v>
      </c>
      <c r="W33" s="158">
        <f>_xlfn.IFNA(VLOOKUP(CONCATENATE($W$4,$B33,$C33),'14SER'!$A$7:$T$135,20,FALSE),0)</f>
        <v>0</v>
      </c>
      <c r="X33" s="158">
        <f>_xlfn.IFNA(VLOOKUP(CONCATENATE($X$4,$B33,$C33),'15OG2'!$A$7:$T$132,20,FALSE),0)</f>
        <v>0</v>
      </c>
      <c r="Y33" s="158">
        <f>_xlfn.IFNA(VLOOKUP(CONCATENATE($Y$4,$B33,$C33),'16BAL2'!$A$7:$T$135,20,FALSE),0)</f>
        <v>0</v>
      </c>
      <c r="Z33" s="158">
        <f>_xlfn.IFNA(VLOOKUP(CONCATENATE($Z$4,$B33,$C33),'17DAR'!$A$7:$T$135,20,FALSE),0)</f>
        <v>0</v>
      </c>
      <c r="AA33" s="158">
        <f>_xlfn.IFNA(VLOOKUP(CONCATENATE($AA$4,$B33,$C33),'18WAL'!$A$7:$T$135,20,FALSE),0)</f>
        <v>0</v>
      </c>
      <c r="AB33" s="158">
        <f>_xlfn.IFNA(VLOOKUP(CONCATENATE($AB$4,$B33,$C33),'19LOG'!$A$7:$T$135,20,FALSE),0)</f>
        <v>0</v>
      </c>
      <c r="AC33" s="158">
        <f>_xlfn.IFNA(VLOOKUP(CONCATENATE($AC$4,$B33,$C33),'20BUN'!$A$7:$T$133,20,FALSE),0)</f>
        <v>0</v>
      </c>
      <c r="AD33" s="158">
        <f>_xlfn.IFNA(VLOOKUP(CONCATENATE($AD$4,$B33,$C33),'21SC'!$A$7:$T$230,20,FALSE),0)</f>
        <v>0</v>
      </c>
      <c r="AE33" s="158">
        <f>_xlfn.IFNA(VLOOKUP(CONCATENATE($AE$4,$B33,$C33),'21SC'!$A$7:$T$230,20,FALSE),0)</f>
        <v>0</v>
      </c>
      <c r="AF33" s="158">
        <f>_xlfn.IFNA(VLOOKUP(CONCATENATE($AF$4,$B33,$C33),'22WAL3'!$A$7:$T$135,20,FALSE),0)</f>
        <v>0</v>
      </c>
      <c r="AG33" s="158">
        <f>_xlfn.IFNA(VLOOKUP(CONCATENATE($AG$4,$B33,$C33),'23OG3'!$A$7:$T$126,20,FALSE),0)</f>
        <v>0</v>
      </c>
      <c r="AH33" s="158">
        <f>_xlfn.IFNA(VLOOKUP(CONCATENATE($AH$4,$B33,$C33),'24WAL4'!$A$7:$T$135,20,FALSE),0)</f>
        <v>0</v>
      </c>
      <c r="AI33" s="158">
        <f>_xlfn.IFNA(VLOOKUP(CONCATENATE($AI$4,$B33,$C33),'25MR'!$A$7:$T$135,20,FALSE),0)</f>
        <v>0</v>
      </c>
      <c r="AJ33" s="78"/>
    </row>
    <row r="34" spans="1:36" s="68" customFormat="1" x14ac:dyDescent="0.2">
      <c r="A34" s="376"/>
      <c r="B34" s="115" t="s">
        <v>125</v>
      </c>
      <c r="C34" s="28" t="s">
        <v>292</v>
      </c>
      <c r="D34" s="28" t="s">
        <v>512</v>
      </c>
      <c r="E34" s="29">
        <v>43853</v>
      </c>
      <c r="F34" s="30">
        <v>14</v>
      </c>
      <c r="G34" s="81">
        <f t="shared" si="2"/>
        <v>0</v>
      </c>
      <c r="H34" s="32">
        <f t="shared" si="3"/>
        <v>0</v>
      </c>
      <c r="I34" s="82"/>
      <c r="J34" s="159">
        <f>_xlfn.IFNA(VLOOKUP(CONCATENATE($J$4,$B34,$C34),'1Bus'!$A$7:$T$133,20,FALSE),0)</f>
        <v>0</v>
      </c>
      <c r="K34" s="158">
        <f>_xlfn.IFNA(VLOOKUP(CONCATENATE($K$4,$B34,$C34),'2ESP'!$A$7:$T$133,20,FALSE),0)</f>
        <v>0</v>
      </c>
      <c r="L34" s="158">
        <f>_xlfn.IFNA(VLOOKUP(CONCATENATE($L$4,$B34,$C34),'3RP'!$A$7:$T$135,20,FALSE),0)</f>
        <v>0</v>
      </c>
      <c r="M34" s="158">
        <f>_xlfn.IFNA(VLOOKUP(CONCATENATE($M$4,$B34,$C34),'4Mur'!$A$7:$T$135,20,FALSE),0)</f>
        <v>0</v>
      </c>
      <c r="N34" s="158">
        <f>_xlfn.IFNA(VLOOKUP(CONCATENATE($N$4,$B34,$C34),'5BAL'!$A$7:$T$135,20,FALSE),0)</f>
        <v>0</v>
      </c>
      <c r="O34" s="158">
        <f>_xlfn.IFNA(VLOOKUP(CONCATENATE($O$4,$B34,$C34),'6WP'!$A$7:$T$135,20,FALSE),0)</f>
        <v>0</v>
      </c>
      <c r="P34" s="158">
        <f>_xlfn.IFNA(VLOOKUP(CONCATENATE($P$4,$B34,$C34),'7SER'!$A$7:$T$135,20,FALSE),0)</f>
        <v>0</v>
      </c>
      <c r="Q34" s="158">
        <f>_xlfn.IFNA(VLOOKUP(CONCATENATE($Q$4,$B34,$C34),'8MR'!$A$7:$T$135,20,FALSE),0)</f>
        <v>0</v>
      </c>
      <c r="R34" s="158">
        <f>_xlfn.IFNA(VLOOKUP(CONCATENATE($R$4,$B34,$C34),'9ESP2'!$A$7:$T$135,20,FALSE),0)</f>
        <v>0</v>
      </c>
      <c r="S34" s="158">
        <f>_xlfn.IFNA(VLOOKUP(CONCATENATE($S$4,$B34,$C34),'10Bus2'!$A$7:$T$135,20,FALSE),0)</f>
        <v>0</v>
      </c>
      <c r="T34" s="158">
        <f>_xlfn.IFNA(VLOOKUP(CONCATENATE($T$4,$B34,$C34),'11OG'!$A$7:$T$135,20,FALSE),0)</f>
        <v>0</v>
      </c>
      <c r="U34" s="158">
        <f>_xlfn.IFNA(VLOOKUP(CONCATENATE($U$4,$B34,$C34),'12VIRT'!$A$7:$T$135,20,FALSE),0)</f>
        <v>0</v>
      </c>
      <c r="V34" s="158">
        <f>_xlfn.IFNA(VLOOKUP(CONCATENATE($V$4,$B34,$C34),'13BUN'!$A$7:$T$133,20,FALSE),0)</f>
        <v>0</v>
      </c>
      <c r="W34" s="158">
        <f>_xlfn.IFNA(VLOOKUP(CONCATENATE($W$4,$B34,$C34),'14SER'!$A$7:$T$135,20,FALSE),0)</f>
        <v>0</v>
      </c>
      <c r="X34" s="158">
        <f>_xlfn.IFNA(VLOOKUP(CONCATENATE($X$4,$B34,$C34),'15OG2'!$A$7:$T$132,20,FALSE),0)</f>
        <v>0</v>
      </c>
      <c r="Y34" s="158">
        <f>_xlfn.IFNA(VLOOKUP(CONCATENATE($Y$4,$B34,$C34),'16BAL2'!$A$7:$T$135,20,FALSE),0)</f>
        <v>0</v>
      </c>
      <c r="Z34" s="158">
        <f>_xlfn.IFNA(VLOOKUP(CONCATENATE($Z$4,$B34,$C34),'17DAR'!$A$7:$T$135,20,FALSE),0)</f>
        <v>0</v>
      </c>
      <c r="AA34" s="158">
        <f>_xlfn.IFNA(VLOOKUP(CONCATENATE($AA$4,$B34,$C34),'18WAL'!$A$7:$T$135,20,FALSE),0)</f>
        <v>0</v>
      </c>
      <c r="AB34" s="158">
        <f>_xlfn.IFNA(VLOOKUP(CONCATENATE($AB$4,$B34,$C34),'19LOG'!$A$7:$T$135,20,FALSE),0)</f>
        <v>0</v>
      </c>
      <c r="AC34" s="158">
        <f>_xlfn.IFNA(VLOOKUP(CONCATENATE($AC$4,$B34,$C34),'20BUN'!$A$7:$T$133,20,FALSE),0)</f>
        <v>0</v>
      </c>
      <c r="AD34" s="158">
        <f>_xlfn.IFNA(VLOOKUP(CONCATENATE($AD$4,$B34,$C34),'21SC'!$A$7:$T$230,20,FALSE),0)</f>
        <v>0</v>
      </c>
      <c r="AE34" s="158">
        <f>_xlfn.IFNA(VLOOKUP(CONCATENATE($AE$4,$B34,$C34),'21SC'!$A$7:$T$230,20,FALSE),0)</f>
        <v>0</v>
      </c>
      <c r="AF34" s="158">
        <f>_xlfn.IFNA(VLOOKUP(CONCATENATE($AF$4,$B34,$C34),'22WAL3'!$A$7:$T$135,20,FALSE),0)</f>
        <v>0</v>
      </c>
      <c r="AG34" s="158">
        <f>_xlfn.IFNA(VLOOKUP(CONCATENATE($AG$4,$B34,$C34),'23OG3'!$A$7:$T$126,20,FALSE),0)</f>
        <v>0</v>
      </c>
      <c r="AH34" s="158">
        <f>_xlfn.IFNA(VLOOKUP(CONCATENATE($AH$4,$B34,$C34),'24WAL4'!$A$7:$T$135,20,FALSE),0)</f>
        <v>0</v>
      </c>
      <c r="AI34" s="158">
        <f>_xlfn.IFNA(VLOOKUP(CONCATENATE($AI$4,$B34,$C34),'25MR'!$A$7:$T$135,20,FALSE),0)</f>
        <v>0</v>
      </c>
      <c r="AJ34" s="78"/>
    </row>
    <row r="35" spans="1:36" s="68" customFormat="1" x14ac:dyDescent="0.2">
      <c r="A35" s="376"/>
      <c r="B35" s="115" t="s">
        <v>125</v>
      </c>
      <c r="C35" s="28" t="s">
        <v>936</v>
      </c>
      <c r="D35" s="28" t="s">
        <v>512</v>
      </c>
      <c r="E35" s="29">
        <v>43853</v>
      </c>
      <c r="F35" s="30">
        <v>14</v>
      </c>
      <c r="G35" s="81">
        <f t="shared" si="2"/>
        <v>0</v>
      </c>
      <c r="H35" s="32">
        <f t="shared" si="3"/>
        <v>0</v>
      </c>
      <c r="I35" s="82"/>
      <c r="J35" s="159">
        <f>_xlfn.IFNA(VLOOKUP(CONCATENATE($J$4,$B35,$C35),'1Bus'!$A$7:$T$133,20,FALSE),0)</f>
        <v>0</v>
      </c>
      <c r="K35" s="158">
        <f>_xlfn.IFNA(VLOOKUP(CONCATENATE($K$4,$B35,$C35),'2ESP'!$A$7:$T$133,20,FALSE),0)</f>
        <v>0</v>
      </c>
      <c r="L35" s="158">
        <f>_xlfn.IFNA(VLOOKUP(CONCATENATE($L$4,$B35,$C35),'3RP'!$A$7:$T$135,20,FALSE),0)</f>
        <v>0</v>
      </c>
      <c r="M35" s="158">
        <f>_xlfn.IFNA(VLOOKUP(CONCATENATE($M$4,$B35,$C35),'4Mur'!$A$7:$T$135,20,FALSE),0)</f>
        <v>0</v>
      </c>
      <c r="N35" s="158">
        <f>_xlfn.IFNA(VLOOKUP(CONCATENATE($N$4,$B35,$C35),'5BAL'!$A$7:$T$135,20,FALSE),0)</f>
        <v>0</v>
      </c>
      <c r="O35" s="158">
        <f>_xlfn.IFNA(VLOOKUP(CONCATENATE($O$4,$B35,$C35),'6WP'!$A$7:$T$135,20,FALSE),0)</f>
        <v>0</v>
      </c>
      <c r="P35" s="158">
        <f>_xlfn.IFNA(VLOOKUP(CONCATENATE($P$4,$B35,$C35),'7SER'!$A$7:$T$135,20,FALSE),0)</f>
        <v>0</v>
      </c>
      <c r="Q35" s="158">
        <f>_xlfn.IFNA(VLOOKUP(CONCATENATE($Q$4,$B35,$C35),'8MR'!$A$7:$T$135,20,FALSE),0)</f>
        <v>0</v>
      </c>
      <c r="R35" s="158">
        <f>_xlfn.IFNA(VLOOKUP(CONCATENATE($R$4,$B35,$C35),'9ESP2'!$A$7:$T$135,20,FALSE),0)</f>
        <v>0</v>
      </c>
      <c r="S35" s="158">
        <f>_xlfn.IFNA(VLOOKUP(CONCATENATE($S$4,$B35,$C35),'10Bus2'!$A$7:$T$135,20,FALSE),0)</f>
        <v>0</v>
      </c>
      <c r="T35" s="158">
        <f>_xlfn.IFNA(VLOOKUP(CONCATENATE($T$4,$B35,$C35),'11OG'!$A$7:$T$135,20,FALSE),0)</f>
        <v>0</v>
      </c>
      <c r="U35" s="158">
        <f>_xlfn.IFNA(VLOOKUP(CONCATENATE($U$4,$B35,$C35),'12VIRT'!$A$7:$T$135,20,FALSE),0)</f>
        <v>0</v>
      </c>
      <c r="V35" s="158">
        <f>_xlfn.IFNA(VLOOKUP(CONCATENATE($V$4,$B35,$C35),'13BUN'!$A$7:$T$133,20,FALSE),0)</f>
        <v>0</v>
      </c>
      <c r="W35" s="158">
        <f>_xlfn.IFNA(VLOOKUP(CONCATENATE($W$4,$B35,$C35),'14SER'!$A$7:$T$135,20,FALSE),0)</f>
        <v>0</v>
      </c>
      <c r="X35" s="158">
        <f>_xlfn.IFNA(VLOOKUP(CONCATENATE($X$4,$B35,$C35),'15OG2'!$A$7:$T$132,20,FALSE),0)</f>
        <v>0</v>
      </c>
      <c r="Y35" s="158">
        <f>_xlfn.IFNA(VLOOKUP(CONCATENATE($Y$4,$B35,$C35),'16BAL2'!$A$7:$T$135,20,FALSE),0)</f>
        <v>0</v>
      </c>
      <c r="Z35" s="158">
        <f>_xlfn.IFNA(VLOOKUP(CONCATENATE($Z$4,$B35,$C35),'17DAR'!$A$7:$T$135,20,FALSE),0)</f>
        <v>0</v>
      </c>
      <c r="AA35" s="158">
        <f>_xlfn.IFNA(VLOOKUP(CONCATENATE($AA$4,$B35,$C35),'18WAL'!$A$7:$T$135,20,FALSE),0)</f>
        <v>0</v>
      </c>
      <c r="AB35" s="158">
        <f>_xlfn.IFNA(VLOOKUP(CONCATENATE($AB$4,$B35,$C35),'19LOG'!$A$7:$T$135,20,FALSE),0)</f>
        <v>0</v>
      </c>
      <c r="AC35" s="158">
        <f>_xlfn.IFNA(VLOOKUP(CONCATENATE($AC$4,$B35,$C35),'20BUN'!$A$7:$T$133,20,FALSE),0)</f>
        <v>0</v>
      </c>
      <c r="AD35" s="158">
        <f>_xlfn.IFNA(VLOOKUP(CONCATENATE($AD$4,$B35,$C35),'21SC'!$A$7:$T$230,20,FALSE),0)</f>
        <v>0</v>
      </c>
      <c r="AE35" s="158">
        <f>_xlfn.IFNA(VLOOKUP(CONCATENATE($AE$4,$B35,$C35),'21SC'!$A$7:$T$230,20,FALSE),0)</f>
        <v>0</v>
      </c>
      <c r="AF35" s="158">
        <f>_xlfn.IFNA(VLOOKUP(CONCATENATE($AF$4,$B35,$C35),'22WAL3'!$A$7:$T$135,20,FALSE),0)</f>
        <v>0</v>
      </c>
      <c r="AG35" s="158">
        <f>_xlfn.IFNA(VLOOKUP(CONCATENATE($AG$4,$B35,$C35),'23OG3'!$A$7:$T$126,20,FALSE),0)</f>
        <v>0</v>
      </c>
      <c r="AH35" s="158">
        <f>_xlfn.IFNA(VLOOKUP(CONCATENATE($AH$4,$B35,$C35),'24WAL4'!$A$7:$T$135,20,FALSE),0)</f>
        <v>0</v>
      </c>
      <c r="AI35" s="158">
        <f>_xlfn.IFNA(VLOOKUP(CONCATENATE($AI$4,$B35,$C35),'25MR'!$A$7:$T$135,20,FALSE),0)</f>
        <v>0</v>
      </c>
      <c r="AJ35" s="78"/>
    </row>
    <row r="36" spans="1:36" s="68" customFormat="1" x14ac:dyDescent="0.2">
      <c r="A36" s="376"/>
      <c r="B36" s="115" t="s">
        <v>125</v>
      </c>
      <c r="C36" s="28" t="s">
        <v>937</v>
      </c>
      <c r="D36" s="28" t="s">
        <v>512</v>
      </c>
      <c r="E36" s="29">
        <v>43853</v>
      </c>
      <c r="F36" s="30">
        <v>14</v>
      </c>
      <c r="G36" s="81">
        <f t="shared" si="2"/>
        <v>0</v>
      </c>
      <c r="H36" s="32">
        <f t="shared" si="3"/>
        <v>0</v>
      </c>
      <c r="I36" s="82"/>
      <c r="J36" s="159">
        <f>_xlfn.IFNA(VLOOKUP(CONCATENATE($J$4,$B36,$C36),'1Bus'!$A$7:$T$133,20,FALSE),0)</f>
        <v>0</v>
      </c>
      <c r="K36" s="158">
        <f>_xlfn.IFNA(VLOOKUP(CONCATENATE($K$4,$B36,$C36),'2ESP'!$A$7:$T$133,20,FALSE),0)</f>
        <v>0</v>
      </c>
      <c r="L36" s="158">
        <f>_xlfn.IFNA(VLOOKUP(CONCATENATE($L$4,$B36,$C36),'3RP'!$A$7:$T$135,20,FALSE),0)</f>
        <v>0</v>
      </c>
      <c r="M36" s="158">
        <f>_xlfn.IFNA(VLOOKUP(CONCATENATE($M$4,$B36,$C36),'4Mur'!$A$7:$T$135,20,FALSE),0)</f>
        <v>0</v>
      </c>
      <c r="N36" s="158">
        <f>_xlfn.IFNA(VLOOKUP(CONCATENATE($N$4,$B36,$C36),'5BAL'!$A$7:$T$135,20,FALSE),0)</f>
        <v>0</v>
      </c>
      <c r="O36" s="158">
        <f>_xlfn.IFNA(VLOOKUP(CONCATENATE($O$4,$B36,$C36),'6WP'!$A$7:$T$135,20,FALSE),0)</f>
        <v>0</v>
      </c>
      <c r="P36" s="158">
        <f>_xlfn.IFNA(VLOOKUP(CONCATENATE($P$4,$B36,$C36),'7SER'!$A$7:$T$135,20,FALSE),0)</f>
        <v>0</v>
      </c>
      <c r="Q36" s="158">
        <f>_xlfn.IFNA(VLOOKUP(CONCATENATE($Q$4,$B36,$C36),'8MR'!$A$7:$T$135,20,FALSE),0)</f>
        <v>0</v>
      </c>
      <c r="R36" s="158">
        <f>_xlfn.IFNA(VLOOKUP(CONCATENATE($R$4,$B36,$C36),'9ESP2'!$A$7:$T$135,20,FALSE),0)</f>
        <v>0</v>
      </c>
      <c r="S36" s="158">
        <f>_xlfn.IFNA(VLOOKUP(CONCATENATE($S$4,$B36,$C36),'10Bus2'!$A$7:$T$135,20,FALSE),0)</f>
        <v>0</v>
      </c>
      <c r="T36" s="158">
        <f>_xlfn.IFNA(VLOOKUP(CONCATENATE($T$4,$B36,$C36),'11OG'!$A$7:$T$135,20,FALSE),0)</f>
        <v>0</v>
      </c>
      <c r="U36" s="158">
        <f>_xlfn.IFNA(VLOOKUP(CONCATENATE($U$4,$B36,$C36),'12VIRT'!$A$7:$T$135,20,FALSE),0)</f>
        <v>0</v>
      </c>
      <c r="V36" s="158">
        <f>_xlfn.IFNA(VLOOKUP(CONCATENATE($V$4,$B36,$C36),'13BUN'!$A$7:$T$133,20,FALSE),0)</f>
        <v>0</v>
      </c>
      <c r="W36" s="158">
        <f>_xlfn.IFNA(VLOOKUP(CONCATENATE($W$4,$B36,$C36),'14SER'!$A$7:$T$135,20,FALSE),0)</f>
        <v>0</v>
      </c>
      <c r="X36" s="158">
        <f>_xlfn.IFNA(VLOOKUP(CONCATENATE($X$4,$B36,$C36),'15OG2'!$A$7:$T$132,20,FALSE),0)</f>
        <v>0</v>
      </c>
      <c r="Y36" s="158">
        <f>_xlfn.IFNA(VLOOKUP(CONCATENATE($Y$4,$B36,$C36),'16BAL2'!$A$7:$T$135,20,FALSE),0)</f>
        <v>0</v>
      </c>
      <c r="Z36" s="158">
        <f>_xlfn.IFNA(VLOOKUP(CONCATENATE($Z$4,$B36,$C36),'17DAR'!$A$7:$T$135,20,FALSE),0)</f>
        <v>0</v>
      </c>
      <c r="AA36" s="158">
        <f>_xlfn.IFNA(VLOOKUP(CONCATENATE($AA$4,$B36,$C36),'18WAL'!$A$7:$T$135,20,FALSE),0)</f>
        <v>0</v>
      </c>
      <c r="AB36" s="158">
        <f>_xlfn.IFNA(VLOOKUP(CONCATENATE($AB$4,$B36,$C36),'19LOG'!$A$7:$T$135,20,FALSE),0)</f>
        <v>0</v>
      </c>
      <c r="AC36" s="158">
        <f>_xlfn.IFNA(VLOOKUP(CONCATENATE($AC$4,$B36,$C36),'20BUN'!$A$7:$T$133,20,FALSE),0)</f>
        <v>0</v>
      </c>
      <c r="AD36" s="158">
        <f>_xlfn.IFNA(VLOOKUP(CONCATENATE($AD$4,$B36,$C36),'21SC'!$A$7:$T$230,20,FALSE),0)</f>
        <v>0</v>
      </c>
      <c r="AE36" s="158">
        <f>_xlfn.IFNA(VLOOKUP(CONCATENATE($AE$4,$B36,$C36),'21SC'!$A$7:$T$230,20,FALSE),0)</f>
        <v>0</v>
      </c>
      <c r="AF36" s="158">
        <f>_xlfn.IFNA(VLOOKUP(CONCATENATE($AF$4,$B36,$C36),'22WAL3'!$A$7:$T$135,20,FALSE),0)</f>
        <v>0</v>
      </c>
      <c r="AG36" s="158">
        <f>_xlfn.IFNA(VLOOKUP(CONCATENATE($AG$4,$B36,$C36),'23OG3'!$A$7:$T$126,20,FALSE),0)</f>
        <v>0</v>
      </c>
      <c r="AH36" s="158">
        <f>_xlfn.IFNA(VLOOKUP(CONCATENATE($AH$4,$B36,$C36),'24WAL4'!$A$7:$T$135,20,FALSE),0)</f>
        <v>0</v>
      </c>
      <c r="AI36" s="158">
        <f>_xlfn.IFNA(VLOOKUP(CONCATENATE($AI$4,$B36,$C36),'25MR'!$A$7:$T$135,20,FALSE),0)</f>
        <v>0</v>
      </c>
      <c r="AJ36" s="78"/>
    </row>
    <row r="37" spans="1:36" s="68" customFormat="1" x14ac:dyDescent="0.2">
      <c r="A37" s="376"/>
      <c r="B37" s="115" t="s">
        <v>929</v>
      </c>
      <c r="C37" s="28" t="s">
        <v>525</v>
      </c>
      <c r="D37" s="28" t="s">
        <v>512</v>
      </c>
      <c r="E37" s="29">
        <v>43787</v>
      </c>
      <c r="F37" s="30">
        <v>14</v>
      </c>
      <c r="G37" s="81">
        <f t="shared" si="2"/>
        <v>0</v>
      </c>
      <c r="H37" s="32">
        <f t="shared" si="3"/>
        <v>0</v>
      </c>
      <c r="I37" s="82"/>
      <c r="J37" s="159">
        <f>_xlfn.IFNA(VLOOKUP(CONCATENATE($J$4,$B37,$C37),'1Bus'!$A$7:$T$133,20,FALSE),0)</f>
        <v>0</v>
      </c>
      <c r="K37" s="158">
        <f>_xlfn.IFNA(VLOOKUP(CONCATENATE($K$4,$B37,$C37),'2ESP'!$A$7:$T$133,20,FALSE),0)</f>
        <v>0</v>
      </c>
      <c r="L37" s="158">
        <f>_xlfn.IFNA(VLOOKUP(CONCATENATE($L$4,$B37,$C37),'3RP'!$A$7:$T$135,20,FALSE),0)</f>
        <v>0</v>
      </c>
      <c r="M37" s="158">
        <f>_xlfn.IFNA(VLOOKUP(CONCATENATE($M$4,$B37,$C37),'4Mur'!$A$7:$T$135,20,FALSE),0)</f>
        <v>0</v>
      </c>
      <c r="N37" s="158">
        <f>_xlfn.IFNA(VLOOKUP(CONCATENATE($N$4,$B37,$C37),'5BAL'!$A$7:$T$135,20,FALSE),0)</f>
        <v>0</v>
      </c>
      <c r="O37" s="158">
        <f>_xlfn.IFNA(VLOOKUP(CONCATENATE($O$4,$B37,$C37),'6WP'!$A$7:$T$135,20,FALSE),0)</f>
        <v>0</v>
      </c>
      <c r="P37" s="158">
        <f>_xlfn.IFNA(VLOOKUP(CONCATENATE($P$4,$B37,$C37),'7SER'!$A$7:$T$135,20,FALSE),0)</f>
        <v>0</v>
      </c>
      <c r="Q37" s="158">
        <f>_xlfn.IFNA(VLOOKUP(CONCATENATE($Q$4,$B37,$C37),'8MR'!$A$7:$T$135,20,FALSE),0)</f>
        <v>0</v>
      </c>
      <c r="R37" s="158">
        <f>_xlfn.IFNA(VLOOKUP(CONCATENATE($R$4,$B37,$C37),'9ESP2'!$A$7:$T$135,20,FALSE),0)</f>
        <v>0</v>
      </c>
      <c r="S37" s="158">
        <f>_xlfn.IFNA(VLOOKUP(CONCATENATE($S$4,$B37,$C37),'10Bus2'!$A$7:$T$135,20,FALSE),0)</f>
        <v>0</v>
      </c>
      <c r="T37" s="158">
        <f>_xlfn.IFNA(VLOOKUP(CONCATENATE($T$4,$B37,$C37),'11OG'!$A$7:$T$135,20,FALSE),0)</f>
        <v>0</v>
      </c>
      <c r="U37" s="158">
        <f>_xlfn.IFNA(VLOOKUP(CONCATENATE($U$4,$B37,$C37),'12VIRT'!$A$7:$T$135,20,FALSE),0)</f>
        <v>0</v>
      </c>
      <c r="V37" s="158">
        <f>_xlfn.IFNA(VLOOKUP(CONCATENATE($V$4,$B37,$C37),'13BUN'!$A$7:$T$133,20,FALSE),0)</f>
        <v>0</v>
      </c>
      <c r="W37" s="158">
        <f>_xlfn.IFNA(VLOOKUP(CONCATENATE($W$4,$B37,$C37),'14SER'!$A$7:$T$135,20,FALSE),0)</f>
        <v>0</v>
      </c>
      <c r="X37" s="158">
        <f>_xlfn.IFNA(VLOOKUP(CONCATENATE($X$4,$B37,$C37),'15OG2'!$A$7:$T$132,20,FALSE),0)</f>
        <v>0</v>
      </c>
      <c r="Y37" s="158">
        <f>_xlfn.IFNA(VLOOKUP(CONCATENATE($Y$4,$B37,$C37),'16BAL2'!$A$7:$T$135,20,FALSE),0)</f>
        <v>0</v>
      </c>
      <c r="Z37" s="158">
        <f>_xlfn.IFNA(VLOOKUP(CONCATENATE($Z$4,$B37,$C37),'17DAR'!$A$7:$T$135,20,FALSE),0)</f>
        <v>0</v>
      </c>
      <c r="AA37" s="158">
        <f>_xlfn.IFNA(VLOOKUP(CONCATENATE($AA$4,$B37,$C37),'18WAL'!$A$7:$T$135,20,FALSE),0)</f>
        <v>0</v>
      </c>
      <c r="AB37" s="158">
        <f>_xlfn.IFNA(VLOOKUP(CONCATENATE($AB$4,$B37,$C37),'19LOG'!$A$7:$T$135,20,FALSE),0)</f>
        <v>0</v>
      </c>
      <c r="AC37" s="158">
        <f>_xlfn.IFNA(VLOOKUP(CONCATENATE($AC$4,$B37,$C37),'20BUN'!$A$7:$T$133,20,FALSE),0)</f>
        <v>0</v>
      </c>
      <c r="AD37" s="158">
        <f>_xlfn.IFNA(VLOOKUP(CONCATENATE($AD$4,$B37,$C37),'21SC'!$A$7:$T$230,20,FALSE),0)</f>
        <v>0</v>
      </c>
      <c r="AE37" s="158">
        <f>_xlfn.IFNA(VLOOKUP(CONCATENATE($AE$4,$B37,$C37),'21SC'!$A$7:$T$230,20,FALSE),0)</f>
        <v>0</v>
      </c>
      <c r="AF37" s="158">
        <f>_xlfn.IFNA(VLOOKUP(CONCATENATE($AF$4,$B37,$C37),'22WAL3'!$A$7:$T$135,20,FALSE),0)</f>
        <v>0</v>
      </c>
      <c r="AG37" s="158">
        <f>_xlfn.IFNA(VLOOKUP(CONCATENATE($AG$4,$B37,$C37),'23OG3'!$A$7:$T$126,20,FALSE),0)</f>
        <v>0</v>
      </c>
      <c r="AH37" s="158">
        <f>_xlfn.IFNA(VLOOKUP(CONCATENATE($AH$4,$B37,$C37),'24WAL4'!$A$7:$T$135,20,FALSE),0)</f>
        <v>0</v>
      </c>
      <c r="AI37" s="158">
        <f>_xlfn.IFNA(VLOOKUP(CONCATENATE($AI$4,$B37,$C37),'25MR'!$A$7:$T$135,20,FALSE),0)</f>
        <v>0</v>
      </c>
      <c r="AJ37" s="78"/>
    </row>
    <row r="38" spans="1:36" s="68" customFormat="1" x14ac:dyDescent="0.2">
      <c r="A38" s="376"/>
      <c r="B38" s="27" t="s">
        <v>137</v>
      </c>
      <c r="C38" s="28" t="s">
        <v>138</v>
      </c>
      <c r="D38" s="28" t="s">
        <v>315</v>
      </c>
      <c r="E38" s="29">
        <v>43844</v>
      </c>
      <c r="F38" s="30">
        <v>14</v>
      </c>
      <c r="G38" s="81">
        <f t="shared" si="2"/>
        <v>0</v>
      </c>
      <c r="H38" s="32">
        <f t="shared" si="3"/>
        <v>0</v>
      </c>
      <c r="I38" s="82"/>
      <c r="J38" s="159">
        <f>_xlfn.IFNA(VLOOKUP(CONCATENATE($J$4,$B38,$C38),'1Bus'!$A$7:$T$133,20,FALSE),0)</f>
        <v>0</v>
      </c>
      <c r="K38" s="158">
        <f>_xlfn.IFNA(VLOOKUP(CONCATENATE($K$4,$B38,$C38),'2ESP'!$A$7:$T$133,20,FALSE),0)</f>
        <v>0</v>
      </c>
      <c r="L38" s="158">
        <f>_xlfn.IFNA(VLOOKUP(CONCATENATE($L$4,$B38,$C38),'3RP'!$A$7:$T$135,20,FALSE),0)</f>
        <v>0</v>
      </c>
      <c r="M38" s="158">
        <f>_xlfn.IFNA(VLOOKUP(CONCATENATE($M$4,$B38,$C38),'4Mur'!$A$7:$T$135,20,FALSE),0)</f>
        <v>0</v>
      </c>
      <c r="N38" s="158">
        <f>_xlfn.IFNA(VLOOKUP(CONCATENATE($N$4,$B38,$C38),'5BAL'!$A$7:$T$135,20,FALSE),0)</f>
        <v>0</v>
      </c>
      <c r="O38" s="158">
        <f>_xlfn.IFNA(VLOOKUP(CONCATENATE($O$4,$B38,$C38),'6WP'!$A$7:$T$135,20,FALSE),0)</f>
        <v>0</v>
      </c>
      <c r="P38" s="158">
        <f>_xlfn.IFNA(VLOOKUP(CONCATENATE($P$4,$B38,$C38),'7SER'!$A$7:$T$135,20,FALSE),0)</f>
        <v>0</v>
      </c>
      <c r="Q38" s="158">
        <f>_xlfn.IFNA(VLOOKUP(CONCATENATE($Q$4,$B38,$C38),'8MR'!$A$7:$T$135,20,FALSE),0)</f>
        <v>0</v>
      </c>
      <c r="R38" s="158">
        <f>_xlfn.IFNA(VLOOKUP(CONCATENATE($R$4,$B38,$C38),'9ESP2'!$A$7:$T$135,20,FALSE),0)</f>
        <v>0</v>
      </c>
      <c r="S38" s="158">
        <f>_xlfn.IFNA(VLOOKUP(CONCATENATE($S$4,$B38,$C38),'10Bus2'!$A$7:$T$135,20,FALSE),0)</f>
        <v>0</v>
      </c>
      <c r="T38" s="158">
        <f>_xlfn.IFNA(VLOOKUP(CONCATENATE($T$4,$B38,$C38),'11OG'!$A$7:$T$135,20,FALSE),0)</f>
        <v>0</v>
      </c>
      <c r="U38" s="158">
        <f>_xlfn.IFNA(VLOOKUP(CONCATENATE($U$4,$B38,$C38),'12VIRT'!$A$7:$T$135,20,FALSE),0)</f>
        <v>0</v>
      </c>
      <c r="V38" s="158">
        <f>_xlfn.IFNA(VLOOKUP(CONCATENATE($V$4,$B38,$C38),'13BUN'!$A$7:$T$133,20,FALSE),0)</f>
        <v>0</v>
      </c>
      <c r="W38" s="158">
        <f>_xlfn.IFNA(VLOOKUP(CONCATENATE($W$4,$B38,$C38),'14SER'!$A$7:$T$135,20,FALSE),0)</f>
        <v>0</v>
      </c>
      <c r="X38" s="158">
        <f>_xlfn.IFNA(VLOOKUP(CONCATENATE($X$4,$B38,$C38),'15OG2'!$A$7:$T$132,20,FALSE),0)</f>
        <v>0</v>
      </c>
      <c r="Y38" s="158">
        <f>_xlfn.IFNA(VLOOKUP(CONCATENATE($Y$4,$B38,$C38),'16BAL2'!$A$7:$T$135,20,FALSE),0)</f>
        <v>0</v>
      </c>
      <c r="Z38" s="158">
        <f>_xlfn.IFNA(VLOOKUP(CONCATENATE($Z$4,$B38,$C38),'17DAR'!$A$7:$T$135,20,FALSE),0)</f>
        <v>0</v>
      </c>
      <c r="AA38" s="158">
        <f>_xlfn.IFNA(VLOOKUP(CONCATENATE($AA$4,$B38,$C38),'18WAL'!$A$7:$T$135,20,FALSE),0)</f>
        <v>0</v>
      </c>
      <c r="AB38" s="158">
        <f>_xlfn.IFNA(VLOOKUP(CONCATENATE($AB$4,$B38,$C38),'19LOG'!$A$7:$T$135,20,FALSE),0)</f>
        <v>0</v>
      </c>
      <c r="AC38" s="158">
        <f>_xlfn.IFNA(VLOOKUP(CONCATENATE($AC$4,$B38,$C38),'20BUN'!$A$7:$T$133,20,FALSE),0)</f>
        <v>0</v>
      </c>
      <c r="AD38" s="158">
        <f>_xlfn.IFNA(VLOOKUP(CONCATENATE($AD$4,$B38,$C38),'21SC'!$A$7:$T$230,20,FALSE),0)</f>
        <v>0</v>
      </c>
      <c r="AE38" s="158">
        <f>_xlfn.IFNA(VLOOKUP(CONCATENATE($AE$4,$B38,$C38),'21SC'!$A$7:$T$230,20,FALSE),0)</f>
        <v>0</v>
      </c>
      <c r="AF38" s="158">
        <f>_xlfn.IFNA(VLOOKUP(CONCATENATE($AF$4,$B38,$C38),'22WAL3'!$A$7:$T$135,20,FALSE),0)</f>
        <v>0</v>
      </c>
      <c r="AG38" s="158">
        <f>_xlfn.IFNA(VLOOKUP(CONCATENATE($AG$4,$B38,$C38),'23OG3'!$A$7:$T$126,20,FALSE),0)</f>
        <v>0</v>
      </c>
      <c r="AH38" s="158">
        <f>_xlfn.IFNA(VLOOKUP(CONCATENATE($AH$4,$B38,$C38),'24WAL4'!$A$7:$T$135,20,FALSE),0)</f>
        <v>0</v>
      </c>
      <c r="AI38" s="158">
        <f>_xlfn.IFNA(VLOOKUP(CONCATENATE($AI$4,$B38,$C38),'25MR'!$A$7:$T$135,20,FALSE),0)</f>
        <v>0</v>
      </c>
      <c r="AJ38" s="78"/>
    </row>
    <row r="39" spans="1:36" s="68" customFormat="1" x14ac:dyDescent="0.2">
      <c r="A39" s="376"/>
      <c r="B39" s="27" t="s">
        <v>137</v>
      </c>
      <c r="C39" s="28" t="s">
        <v>139</v>
      </c>
      <c r="D39" s="28" t="s">
        <v>315</v>
      </c>
      <c r="E39" s="29">
        <v>43844</v>
      </c>
      <c r="F39" s="30">
        <v>14</v>
      </c>
      <c r="G39" s="81">
        <f t="shared" si="2"/>
        <v>0</v>
      </c>
      <c r="H39" s="32">
        <f t="shared" si="3"/>
        <v>0</v>
      </c>
      <c r="I39" s="82"/>
      <c r="J39" s="159">
        <f>_xlfn.IFNA(VLOOKUP(CONCATENATE($J$4,$B39,$C39),'1Bus'!$A$7:$T$133,20,FALSE),0)</f>
        <v>0</v>
      </c>
      <c r="K39" s="158">
        <f>_xlfn.IFNA(VLOOKUP(CONCATENATE($K$4,$B39,$C39),'2ESP'!$A$7:$T$133,20,FALSE),0)</f>
        <v>0</v>
      </c>
      <c r="L39" s="158">
        <f>_xlfn.IFNA(VLOOKUP(CONCATENATE($L$4,$B39,$C39),'3RP'!$A$7:$T$135,20,FALSE),0)</f>
        <v>0</v>
      </c>
      <c r="M39" s="158">
        <f>_xlfn.IFNA(VLOOKUP(CONCATENATE($M$4,$B39,$C39),'4Mur'!$A$7:$T$135,20,FALSE),0)</f>
        <v>0</v>
      </c>
      <c r="N39" s="158">
        <f>_xlfn.IFNA(VLOOKUP(CONCATENATE($N$4,$B39,$C39),'5BAL'!$A$7:$T$135,20,FALSE),0)</f>
        <v>0</v>
      </c>
      <c r="O39" s="158">
        <f>_xlfn.IFNA(VLOOKUP(CONCATENATE($O$4,$B39,$C39),'6WP'!$A$7:$T$135,20,FALSE),0)</f>
        <v>0</v>
      </c>
      <c r="P39" s="158">
        <f>_xlfn.IFNA(VLOOKUP(CONCATENATE($P$4,$B39,$C39),'7SER'!$A$7:$T$135,20,FALSE),0)</f>
        <v>0</v>
      </c>
      <c r="Q39" s="158">
        <f>_xlfn.IFNA(VLOOKUP(CONCATENATE($Q$4,$B39,$C39),'8MR'!$A$7:$T$135,20,FALSE),0)</f>
        <v>0</v>
      </c>
      <c r="R39" s="158">
        <f>_xlfn.IFNA(VLOOKUP(CONCATENATE($R$4,$B39,$C39),'9ESP2'!$A$7:$T$135,20,FALSE),0)</f>
        <v>0</v>
      </c>
      <c r="S39" s="158">
        <f>_xlfn.IFNA(VLOOKUP(CONCATENATE($S$4,$B39,$C39),'10Bus2'!$A$7:$T$135,20,FALSE),0)</f>
        <v>0</v>
      </c>
      <c r="T39" s="158">
        <f>_xlfn.IFNA(VLOOKUP(CONCATENATE($T$4,$B39,$C39),'11OG'!$A$7:$T$135,20,FALSE),0)</f>
        <v>0</v>
      </c>
      <c r="U39" s="158">
        <f>_xlfn.IFNA(VLOOKUP(CONCATENATE($U$4,$B39,$C39),'12VIRT'!$A$7:$T$135,20,FALSE),0)</f>
        <v>0</v>
      </c>
      <c r="V39" s="158">
        <f>_xlfn.IFNA(VLOOKUP(CONCATENATE($V$4,$B39,$C39),'13BUN'!$A$7:$T$133,20,FALSE),0)</f>
        <v>0</v>
      </c>
      <c r="W39" s="158">
        <f>_xlfn.IFNA(VLOOKUP(CONCATENATE($W$4,$B39,$C39),'14SER'!$A$7:$T$135,20,FALSE),0)</f>
        <v>0</v>
      </c>
      <c r="X39" s="158">
        <f>_xlfn.IFNA(VLOOKUP(CONCATENATE($X$4,$B39,$C39),'15OG2'!$A$7:$T$132,20,FALSE),0)</f>
        <v>0</v>
      </c>
      <c r="Y39" s="158">
        <f>_xlfn.IFNA(VLOOKUP(CONCATENATE($Y$4,$B39,$C39),'16BAL2'!$A$7:$T$135,20,FALSE),0)</f>
        <v>0</v>
      </c>
      <c r="Z39" s="158">
        <f>_xlfn.IFNA(VLOOKUP(CONCATENATE($Z$4,$B39,$C39),'17DAR'!$A$7:$T$135,20,FALSE),0)</f>
        <v>0</v>
      </c>
      <c r="AA39" s="158">
        <f>_xlfn.IFNA(VLOOKUP(CONCATENATE($AA$4,$B39,$C39),'18WAL'!$A$7:$T$135,20,FALSE),0)</f>
        <v>0</v>
      </c>
      <c r="AB39" s="158">
        <f>_xlfn.IFNA(VLOOKUP(CONCATENATE($AB$4,$B39,$C39),'19LOG'!$A$7:$T$135,20,FALSE),0)</f>
        <v>0</v>
      </c>
      <c r="AC39" s="158">
        <f>_xlfn.IFNA(VLOOKUP(CONCATENATE($AC$4,$B39,$C39),'20BUN'!$A$7:$T$133,20,FALSE),0)</f>
        <v>0</v>
      </c>
      <c r="AD39" s="158">
        <f>_xlfn.IFNA(VLOOKUP(CONCATENATE($AD$4,$B39,$C39),'21SC'!$A$7:$T$230,20,FALSE),0)</f>
        <v>0</v>
      </c>
      <c r="AE39" s="158">
        <f>_xlfn.IFNA(VLOOKUP(CONCATENATE($AE$4,$B39,$C39),'21SC'!$A$7:$T$230,20,FALSE),0)</f>
        <v>0</v>
      </c>
      <c r="AF39" s="158">
        <f>_xlfn.IFNA(VLOOKUP(CONCATENATE($AF$4,$B39,$C39),'22WAL3'!$A$7:$T$135,20,FALSE),0)</f>
        <v>0</v>
      </c>
      <c r="AG39" s="158">
        <f>_xlfn.IFNA(VLOOKUP(CONCATENATE($AG$4,$B39,$C39),'23OG3'!$A$7:$T$126,20,FALSE),0)</f>
        <v>0</v>
      </c>
      <c r="AH39" s="158">
        <f>_xlfn.IFNA(VLOOKUP(CONCATENATE($AH$4,$B39,$C39),'24WAL4'!$A$7:$T$135,20,FALSE),0)</f>
        <v>0</v>
      </c>
      <c r="AI39" s="158">
        <f>_xlfn.IFNA(VLOOKUP(CONCATENATE($AI$4,$B39,$C39),'25MR'!$A$7:$T$135,20,FALSE),0)</f>
        <v>0</v>
      </c>
      <c r="AJ39" s="78"/>
    </row>
    <row r="40" spans="1:36" s="68" customFormat="1" x14ac:dyDescent="0.2">
      <c r="A40" s="376"/>
      <c r="B40" s="27" t="s">
        <v>129</v>
      </c>
      <c r="C40" s="28" t="s">
        <v>130</v>
      </c>
      <c r="D40" s="28" t="s">
        <v>220</v>
      </c>
      <c r="E40" s="29">
        <v>43858</v>
      </c>
      <c r="F40" s="30">
        <v>15</v>
      </c>
      <c r="G40" s="31">
        <f t="shared" si="2"/>
        <v>0</v>
      </c>
      <c r="H40" s="32">
        <f t="shared" si="3"/>
        <v>0</v>
      </c>
      <c r="I40" s="33"/>
      <c r="J40" s="159">
        <f>_xlfn.IFNA(VLOOKUP(CONCATENATE($J$4,$B40,$C40),'1Bus'!$A$7:$T$133,20,FALSE),0)</f>
        <v>0</v>
      </c>
      <c r="K40" s="158">
        <f>_xlfn.IFNA(VLOOKUP(CONCATENATE($K$4,$B40,$C40),'2ESP'!$A$7:$T$133,20,FALSE),0)</f>
        <v>0</v>
      </c>
      <c r="L40" s="158">
        <f>_xlfn.IFNA(VLOOKUP(CONCATENATE($L$4,$B40,$C40),'3RP'!$A$7:$T$135,20,FALSE),0)</f>
        <v>0</v>
      </c>
      <c r="M40" s="158">
        <f>_xlfn.IFNA(VLOOKUP(CONCATENATE($M$4,$B40,$C40),'4Mur'!$A$7:$T$135,20,FALSE),0)</f>
        <v>0</v>
      </c>
      <c r="N40" s="158">
        <f>_xlfn.IFNA(VLOOKUP(CONCATENATE($N$4,$B40,$C40),'5BAL'!$A$7:$T$135,20,FALSE),0)</f>
        <v>0</v>
      </c>
      <c r="O40" s="158">
        <f>_xlfn.IFNA(VLOOKUP(CONCATENATE($O$4,$B40,$C40),'6WP'!$A$7:$T$135,20,FALSE),0)</f>
        <v>0</v>
      </c>
      <c r="P40" s="158">
        <f>_xlfn.IFNA(VLOOKUP(CONCATENATE($P$4,$B40,$C40),'7SER'!$A$7:$T$135,20,FALSE),0)</f>
        <v>0</v>
      </c>
      <c r="Q40" s="158">
        <f>_xlfn.IFNA(VLOOKUP(CONCATENATE($Q$4,$B40,$C40),'8MR'!$A$7:$T$135,20,FALSE),0)</f>
        <v>0</v>
      </c>
      <c r="R40" s="158">
        <f>_xlfn.IFNA(VLOOKUP(CONCATENATE($R$4,$B40,$C40),'9ESP2'!$A$7:$T$135,20,FALSE),0)</f>
        <v>0</v>
      </c>
      <c r="S40" s="158">
        <f>_xlfn.IFNA(VLOOKUP(CONCATENATE($S$4,$B40,$C40),'10Bus2'!$A$7:$T$135,20,FALSE),0)</f>
        <v>0</v>
      </c>
      <c r="T40" s="158">
        <f>_xlfn.IFNA(VLOOKUP(CONCATENATE($T$4,$B40,$C40),'11OG'!$A$7:$T$135,20,FALSE),0)</f>
        <v>0</v>
      </c>
      <c r="U40" s="158">
        <f>_xlfn.IFNA(VLOOKUP(CONCATENATE($U$4,$B40,$C40),'12VIRT'!$A$7:$T$135,20,FALSE),0)</f>
        <v>0</v>
      </c>
      <c r="V40" s="158">
        <f>_xlfn.IFNA(VLOOKUP(CONCATENATE($V$4,$B40,$C40),'13BUN'!$A$7:$T$133,20,FALSE),0)</f>
        <v>0</v>
      </c>
      <c r="W40" s="158">
        <f>_xlfn.IFNA(VLOOKUP(CONCATENATE($W$4,$B40,$C40),'14SER'!$A$7:$T$135,20,FALSE),0)</f>
        <v>0</v>
      </c>
      <c r="X40" s="158">
        <f>_xlfn.IFNA(VLOOKUP(CONCATENATE($X$4,$B40,$C40),'15OG2'!$A$7:$T$132,20,FALSE),0)</f>
        <v>0</v>
      </c>
      <c r="Y40" s="158">
        <f>_xlfn.IFNA(VLOOKUP(CONCATENATE($Y$4,$B40,$C40),'16BAL2'!$A$7:$T$135,20,FALSE),0)</f>
        <v>0</v>
      </c>
      <c r="Z40" s="158">
        <f>_xlfn.IFNA(VLOOKUP(CONCATENATE($Z$4,$B40,$C40),'17DAR'!$A$7:$T$135,20,FALSE),0)</f>
        <v>0</v>
      </c>
      <c r="AA40" s="158">
        <f>_xlfn.IFNA(VLOOKUP(CONCATENATE($AA$4,$B40,$C40),'18WAL'!$A$7:$T$135,20,FALSE),0)</f>
        <v>0</v>
      </c>
      <c r="AB40" s="158">
        <f>_xlfn.IFNA(VLOOKUP(CONCATENATE($AB$4,$B40,$C40),'19LOG'!$A$7:$T$135,20,FALSE),0)</f>
        <v>0</v>
      </c>
      <c r="AC40" s="158">
        <f>_xlfn.IFNA(VLOOKUP(CONCATENATE($AC$4,$B40,$C40),'20BUN'!$A$7:$T$133,20,FALSE),0)</f>
        <v>0</v>
      </c>
      <c r="AD40" s="158">
        <f>_xlfn.IFNA(VLOOKUP(CONCATENATE($AD$4,$B40,$C40),'21SC'!$A$7:$T$230,20,FALSE),0)</f>
        <v>0</v>
      </c>
      <c r="AE40" s="158">
        <f>_xlfn.IFNA(VLOOKUP(CONCATENATE($AE$4,$B40,$C40),'21SC'!$A$7:$T$230,20,FALSE),0)</f>
        <v>0</v>
      </c>
      <c r="AF40" s="158">
        <f>_xlfn.IFNA(VLOOKUP(CONCATENATE($AF$4,$B40,$C40),'22WAL3'!$A$7:$T$135,20,FALSE),0)</f>
        <v>0</v>
      </c>
      <c r="AG40" s="158">
        <f>_xlfn.IFNA(VLOOKUP(CONCATENATE($AG$4,$B40,$C40),'23OG3'!$A$7:$T$126,20,FALSE),0)</f>
        <v>0</v>
      </c>
      <c r="AH40" s="158">
        <f>_xlfn.IFNA(VLOOKUP(CONCATENATE($AH$4,$B40,$C40),'24WAL4'!$A$7:$T$135,20,FALSE),0)</f>
        <v>0</v>
      </c>
      <c r="AI40" s="158">
        <f>_xlfn.IFNA(VLOOKUP(CONCATENATE($AI$4,$B40,$C40),'25MR'!$A$7:$T$135,20,FALSE),0)</f>
        <v>0</v>
      </c>
      <c r="AJ40" s="78"/>
    </row>
    <row r="41" spans="1:36" s="68" customFormat="1" x14ac:dyDescent="0.2">
      <c r="A41" s="376"/>
      <c r="B41" s="27" t="s">
        <v>317</v>
      </c>
      <c r="C41" s="28" t="s">
        <v>317</v>
      </c>
      <c r="D41" s="28" t="s">
        <v>317</v>
      </c>
      <c r="E41" s="29"/>
      <c r="F41" s="30"/>
      <c r="G41" s="31">
        <f t="shared" si="2"/>
        <v>0</v>
      </c>
      <c r="H41" s="32">
        <f t="shared" si="3"/>
        <v>0</v>
      </c>
      <c r="I41" s="33"/>
      <c r="J41" s="159">
        <f>_xlfn.IFNA(VLOOKUP(CONCATENATE($J$4,$B41,$C41),'1Bus'!$A$7:$T$133,20,FALSE),0)</f>
        <v>0</v>
      </c>
      <c r="K41" s="158">
        <f>_xlfn.IFNA(VLOOKUP(CONCATENATE($K$4,$B41,$C41),'2ESP'!$A$7:$T$133,20,FALSE),0)</f>
        <v>0</v>
      </c>
      <c r="L41" s="158">
        <f>_xlfn.IFNA(VLOOKUP(CONCATENATE($L$4,$B41,$C41),'3RP'!$A$7:$T$135,20,FALSE),0)</f>
        <v>0</v>
      </c>
      <c r="M41" s="158">
        <f>_xlfn.IFNA(VLOOKUP(CONCATENATE($M$4,$B41,$C41),'4Mur'!$A$7:$T$135,20,FALSE),0)</f>
        <v>0</v>
      </c>
      <c r="N41" s="158">
        <f>_xlfn.IFNA(VLOOKUP(CONCATENATE($N$4,$B41,$C41),'5BAL'!$A$7:$T$135,20,FALSE),0)</f>
        <v>0</v>
      </c>
      <c r="O41" s="158">
        <f>_xlfn.IFNA(VLOOKUP(CONCATENATE($O$4,$B41,$C41),'6WP'!$A$7:$T$135,20,FALSE),0)</f>
        <v>0</v>
      </c>
      <c r="P41" s="158">
        <f>_xlfn.IFNA(VLOOKUP(CONCATENATE($P$4,$B41,$C41),'7SER'!$A$7:$T$135,20,FALSE),0)</f>
        <v>0</v>
      </c>
      <c r="Q41" s="158">
        <f>_xlfn.IFNA(VLOOKUP(CONCATENATE($Q$4,$B41,$C41),'8MR'!$A$7:$T$135,20,FALSE),0)</f>
        <v>0</v>
      </c>
      <c r="R41" s="158">
        <f>_xlfn.IFNA(VLOOKUP(CONCATENATE($R$4,$B41,$C41),'9ESP2'!$A$7:$T$135,20,FALSE),0)</f>
        <v>0</v>
      </c>
      <c r="S41" s="158">
        <f>_xlfn.IFNA(VLOOKUP(CONCATENATE($S$4,$B41,$C41),'10Bus2'!$A$7:$T$135,20,FALSE),0)</f>
        <v>0</v>
      </c>
      <c r="T41" s="158">
        <f>_xlfn.IFNA(VLOOKUP(CONCATENATE($T$4,$B41,$C41),'11OG'!$A$7:$T$135,20,FALSE),0)</f>
        <v>0</v>
      </c>
      <c r="U41" s="158">
        <f>_xlfn.IFNA(VLOOKUP(CONCATENATE($U$4,$B41,$C41),'12VIRT'!$A$7:$T$135,20,FALSE),0)</f>
        <v>0</v>
      </c>
      <c r="V41" s="158">
        <f>_xlfn.IFNA(VLOOKUP(CONCATENATE($V$4,$B41,$C41),'13BUN'!$A$7:$T$133,20,FALSE),0)</f>
        <v>0</v>
      </c>
      <c r="W41" s="158">
        <f>_xlfn.IFNA(VLOOKUP(CONCATENATE($W$4,$B41,$C41),'14SER'!$A$7:$T$135,20,FALSE),0)</f>
        <v>0</v>
      </c>
      <c r="X41" s="158">
        <f>_xlfn.IFNA(VLOOKUP(CONCATENATE($X$4,$B41,$C41),'15OG2'!$A$7:$T$132,20,FALSE),0)</f>
        <v>0</v>
      </c>
      <c r="Y41" s="158">
        <f>_xlfn.IFNA(VLOOKUP(CONCATENATE($Y$4,$B41,$C41),'16BAL2'!$A$7:$T$135,20,FALSE),0)</f>
        <v>0</v>
      </c>
      <c r="Z41" s="158">
        <f>_xlfn.IFNA(VLOOKUP(CONCATENATE($Z$4,$B41,$C41),'17DAR'!$A$7:$T$135,20,FALSE),0)</f>
        <v>0</v>
      </c>
      <c r="AA41" s="158">
        <f>_xlfn.IFNA(VLOOKUP(CONCATENATE($AA$4,$B41,$C41),'18WAL'!$A$7:$T$135,20,FALSE),0)</f>
        <v>0</v>
      </c>
      <c r="AB41" s="158">
        <f>_xlfn.IFNA(VLOOKUP(CONCATENATE($AB$4,$B41,$C41),'19LOG'!$A$7:$T$135,20,FALSE),0)</f>
        <v>0</v>
      </c>
      <c r="AC41" s="158">
        <f>_xlfn.IFNA(VLOOKUP(CONCATENATE($AC$4,$B41,$C41),'20BUN'!$A$7:$T$133,20,FALSE),0)</f>
        <v>0</v>
      </c>
      <c r="AD41" s="158">
        <f>_xlfn.IFNA(VLOOKUP(CONCATENATE($AD$4,$B41,$C41),'21SC'!$A$7:$T$230,20,FALSE),0)</f>
        <v>0</v>
      </c>
      <c r="AE41" s="158">
        <f>_xlfn.IFNA(VLOOKUP(CONCATENATE($AE$4,$B41,$C41),'21SC'!$A$7:$T$230,20,FALSE),0)</f>
        <v>0</v>
      </c>
      <c r="AF41" s="158">
        <f>_xlfn.IFNA(VLOOKUP(CONCATENATE($AF$4,$B41,$C41),'22WAL3'!$A$7:$T$135,20,FALSE),0)</f>
        <v>0</v>
      </c>
      <c r="AG41" s="158">
        <f>_xlfn.IFNA(VLOOKUP(CONCATENATE($AG$4,$B41,$C41),'23OG3'!$A$7:$T$126,20,FALSE),0)</f>
        <v>0</v>
      </c>
      <c r="AH41" s="158">
        <f>_xlfn.IFNA(VLOOKUP(CONCATENATE($AH$4,$B41,$C41),'24WAL4'!$A$7:$T$135,20,FALSE),0)</f>
        <v>0</v>
      </c>
      <c r="AI41" s="158">
        <f>_xlfn.IFNA(VLOOKUP(CONCATENATE($AI$4,$B41,$C41),'25MR'!$A$7:$T$135,20,FALSE),0)</f>
        <v>0</v>
      </c>
      <c r="AJ41" s="78"/>
    </row>
    <row r="42" spans="1:36" s="66" customFormat="1" x14ac:dyDescent="0.2">
      <c r="A42" s="376"/>
      <c r="B42" s="26"/>
      <c r="C42" s="26"/>
      <c r="D42" s="26"/>
      <c r="E42" s="26"/>
      <c r="F42" s="26"/>
      <c r="G42" s="26"/>
      <c r="H42" s="26"/>
      <c r="I42" s="26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8"/>
    </row>
    <row r="43" spans="1:36" x14ac:dyDescent="0.2">
      <c r="A43" s="95"/>
      <c r="B43"/>
      <c r="C43"/>
      <c r="E43" s="95"/>
      <c r="L43" s="95"/>
      <c r="M43" s="95"/>
      <c r="O43" s="95"/>
      <c r="P43" s="95"/>
      <c r="Q43" s="95"/>
      <c r="R43" s="95"/>
      <c r="S43" s="95"/>
      <c r="T43" s="95"/>
      <c r="U43" s="95"/>
      <c r="W43" s="95"/>
      <c r="X43" s="95"/>
      <c r="Y43" s="95"/>
      <c r="Z43" s="95"/>
      <c r="AA43" s="95"/>
      <c r="AB43" s="95"/>
    </row>
    <row r="44" spans="1:36" x14ac:dyDescent="0.2">
      <c r="A44" s="95"/>
      <c r="C44"/>
      <c r="E44" s="95"/>
      <c r="L44" s="95"/>
      <c r="M44" s="95"/>
      <c r="O44" s="95"/>
      <c r="P44" s="95"/>
      <c r="Q44" s="95"/>
      <c r="R44" s="95"/>
      <c r="S44" s="95"/>
      <c r="T44" s="95"/>
      <c r="U44" s="95"/>
      <c r="W44" s="95"/>
      <c r="X44" s="95"/>
      <c r="Y44" s="95"/>
      <c r="Z44" s="95"/>
      <c r="AA44" s="95"/>
      <c r="AB44" s="95"/>
    </row>
    <row r="45" spans="1:36" x14ac:dyDescent="0.2">
      <c r="A45" s="95"/>
      <c r="B45"/>
      <c r="C45"/>
      <c r="E45" s="95"/>
      <c r="L45" s="95"/>
      <c r="M45" s="95"/>
      <c r="O45" s="95"/>
      <c r="P45" s="95"/>
      <c r="Q45" s="95"/>
      <c r="R45" s="95"/>
      <c r="S45" s="95"/>
      <c r="T45" s="95"/>
      <c r="U45" s="95"/>
      <c r="W45" s="95"/>
      <c r="X45" s="95"/>
      <c r="Y45" s="95"/>
      <c r="Z45" s="95"/>
      <c r="AA45" s="95"/>
      <c r="AB45" s="95"/>
    </row>
    <row r="46" spans="1:36" x14ac:dyDescent="0.2">
      <c r="A46" s="95"/>
      <c r="B46"/>
      <c r="C46"/>
      <c r="E46" s="95"/>
      <c r="L46" s="95"/>
      <c r="M46" s="95"/>
      <c r="O46" s="95"/>
      <c r="P46" s="95"/>
      <c r="Q46" s="95"/>
      <c r="R46" s="95"/>
      <c r="S46" s="95"/>
      <c r="T46" s="95"/>
      <c r="U46" s="95"/>
      <c r="W46" s="95"/>
      <c r="X46" s="95"/>
      <c r="Y46" s="95"/>
      <c r="Z46" s="95"/>
      <c r="AA46" s="95"/>
      <c r="AB46" s="95"/>
    </row>
    <row r="47" spans="1:36" x14ac:dyDescent="0.2">
      <c r="A47" s="95"/>
      <c r="B47"/>
      <c r="C47"/>
      <c r="E47" s="95"/>
      <c r="L47" s="95"/>
      <c r="M47" s="95"/>
      <c r="O47" s="95"/>
      <c r="P47" s="95"/>
      <c r="Q47" s="95"/>
      <c r="R47" s="95"/>
      <c r="S47" s="95"/>
      <c r="T47" s="95"/>
      <c r="U47" s="95"/>
      <c r="W47" s="95"/>
      <c r="X47" s="95"/>
      <c r="Y47" s="95"/>
      <c r="Z47" s="95"/>
      <c r="AA47" s="95"/>
      <c r="AB47" s="95"/>
    </row>
    <row r="48" spans="1:36" x14ac:dyDescent="0.2">
      <c r="A48" s="95"/>
      <c r="B48"/>
      <c r="C48"/>
      <c r="E48" s="95"/>
      <c r="L48" s="95"/>
      <c r="M48" s="95"/>
      <c r="O48" s="95"/>
      <c r="P48" s="95"/>
      <c r="Q48" s="95"/>
      <c r="R48" s="95"/>
      <c r="S48" s="95"/>
      <c r="T48" s="95"/>
      <c r="U48" s="95"/>
      <c r="W48" s="95"/>
      <c r="X48" s="95"/>
      <c r="Y48" s="95"/>
      <c r="Z48" s="95"/>
      <c r="AA48" s="95"/>
      <c r="AB48" s="95"/>
    </row>
    <row r="49" spans="1:28" x14ac:dyDescent="0.2">
      <c r="A49" s="95"/>
      <c r="B49"/>
      <c r="C49"/>
      <c r="E49" s="95"/>
      <c r="L49" s="95"/>
      <c r="M49" s="95"/>
      <c r="O49" s="95"/>
      <c r="P49" s="95"/>
      <c r="Q49" s="95"/>
      <c r="R49" s="95"/>
      <c r="S49" s="95"/>
      <c r="T49" s="95"/>
      <c r="U49" s="95"/>
      <c r="W49" s="95"/>
      <c r="X49" s="95"/>
      <c r="Y49" s="95"/>
      <c r="Z49" s="95"/>
      <c r="AA49" s="95"/>
      <c r="AB49" s="95"/>
    </row>
    <row r="50" spans="1:28" x14ac:dyDescent="0.2">
      <c r="A50" s="95"/>
      <c r="B50"/>
      <c r="E50" s="95"/>
      <c r="L50" s="95"/>
      <c r="M50" s="95"/>
      <c r="O50" s="95"/>
      <c r="P50" s="95"/>
      <c r="Q50" s="95"/>
      <c r="R50" s="95"/>
      <c r="S50" s="95"/>
      <c r="T50" s="95"/>
      <c r="U50" s="95"/>
      <c r="W50" s="95"/>
      <c r="X50" s="95"/>
      <c r="Y50" s="95"/>
      <c r="Z50" s="95"/>
      <c r="AA50" s="95"/>
      <c r="AB50" s="95"/>
    </row>
    <row r="51" spans="1:28" x14ac:dyDescent="0.2">
      <c r="A51" s="95"/>
      <c r="B51"/>
      <c r="E51" s="95"/>
      <c r="L51" s="95"/>
      <c r="M51" s="95"/>
      <c r="O51" s="95"/>
      <c r="P51" s="95"/>
      <c r="Q51" s="95"/>
      <c r="R51" s="95"/>
      <c r="S51" s="95"/>
      <c r="T51" s="95"/>
      <c r="U51" s="95"/>
      <c r="W51" s="95"/>
      <c r="X51" s="95"/>
      <c r="Y51" s="95"/>
      <c r="Z51" s="95"/>
      <c r="AA51" s="95"/>
      <c r="AB51" s="95"/>
    </row>
    <row r="52" spans="1:28" x14ac:dyDescent="0.2">
      <c r="A52" s="95"/>
      <c r="B52"/>
      <c r="E52" s="95"/>
      <c r="L52" s="95"/>
      <c r="M52" s="95"/>
      <c r="O52" s="95"/>
      <c r="P52" s="95"/>
      <c r="Q52" s="95"/>
      <c r="R52" s="95"/>
      <c r="S52" s="95"/>
      <c r="T52" s="95"/>
      <c r="U52" s="95"/>
      <c r="W52" s="95"/>
      <c r="X52" s="95"/>
      <c r="Y52" s="95"/>
      <c r="Z52" s="95"/>
      <c r="AA52" s="95"/>
      <c r="AB52" s="95"/>
    </row>
    <row r="53" spans="1:28" x14ac:dyDescent="0.2">
      <c r="A53" s="95"/>
      <c r="B53"/>
      <c r="E53" s="95"/>
      <c r="L53" s="95"/>
      <c r="M53" s="95"/>
      <c r="O53" s="95"/>
      <c r="P53" s="95"/>
      <c r="Q53" s="95"/>
      <c r="R53" s="95"/>
      <c r="S53" s="95"/>
      <c r="T53" s="95"/>
      <c r="U53" s="95"/>
      <c r="W53" s="95"/>
      <c r="X53" s="95"/>
      <c r="Y53" s="95"/>
      <c r="Z53" s="95"/>
      <c r="AA53" s="95"/>
      <c r="AB53" s="95"/>
    </row>
    <row r="54" spans="1:28" x14ac:dyDescent="0.2">
      <c r="A54" s="95"/>
      <c r="B54"/>
      <c r="E54" s="95"/>
      <c r="L54" s="95"/>
      <c r="M54" s="95"/>
      <c r="O54" s="95"/>
      <c r="P54" s="95"/>
      <c r="Q54" s="95"/>
      <c r="R54" s="95"/>
      <c r="S54" s="95"/>
      <c r="T54" s="95"/>
      <c r="U54" s="95"/>
      <c r="W54" s="95"/>
      <c r="X54" s="95"/>
      <c r="Y54" s="95"/>
      <c r="Z54" s="95"/>
      <c r="AA54" s="95"/>
      <c r="AB54" s="95"/>
    </row>
    <row r="55" spans="1:28" x14ac:dyDescent="0.2">
      <c r="A55" s="95"/>
      <c r="B55"/>
      <c r="E55" s="95"/>
    </row>
    <row r="56" spans="1:28" x14ac:dyDescent="0.2">
      <c r="A56" s="95"/>
      <c r="B56"/>
      <c r="E56" s="95"/>
    </row>
    <row r="57" spans="1:28" x14ac:dyDescent="0.2">
      <c r="A57" s="95"/>
      <c r="B57"/>
      <c r="E57" s="95"/>
    </row>
    <row r="58" spans="1:28" x14ac:dyDescent="0.2">
      <c r="A58" s="95"/>
      <c r="B58"/>
      <c r="E58" s="95"/>
    </row>
    <row r="59" spans="1:28" x14ac:dyDescent="0.2">
      <c r="A59" s="95"/>
      <c r="B59"/>
      <c r="E59" s="95"/>
    </row>
    <row r="60" spans="1:28" x14ac:dyDescent="0.2">
      <c r="A60" s="95"/>
      <c r="B60"/>
      <c r="E60" s="95"/>
    </row>
    <row r="61" spans="1:28" x14ac:dyDescent="0.2">
      <c r="A61" s="95"/>
      <c r="B61"/>
      <c r="E61" s="95"/>
    </row>
    <row r="62" spans="1:28" x14ac:dyDescent="0.2">
      <c r="A62" s="95"/>
      <c r="B62"/>
      <c r="E62" s="95"/>
    </row>
    <row r="63" spans="1:28" x14ac:dyDescent="0.2">
      <c r="A63" s="95"/>
      <c r="B63"/>
      <c r="E63" s="95"/>
    </row>
    <row r="64" spans="1:28" x14ac:dyDescent="0.2">
      <c r="A64" s="95"/>
      <c r="B64"/>
      <c r="E64" s="95"/>
    </row>
    <row r="65" spans="1:5" x14ac:dyDescent="0.2">
      <c r="A65" s="95"/>
      <c r="B65"/>
      <c r="E65" s="95"/>
    </row>
    <row r="66" spans="1:5" x14ac:dyDescent="0.2">
      <c r="A66" s="95"/>
      <c r="B66"/>
      <c r="E66" s="95"/>
    </row>
    <row r="67" spans="1:5" x14ac:dyDescent="0.2">
      <c r="A67" s="95"/>
      <c r="B67"/>
      <c r="E67" s="95"/>
    </row>
    <row r="68" spans="1:5" x14ac:dyDescent="0.2">
      <c r="A68" s="95"/>
      <c r="B68"/>
      <c r="E68" s="95"/>
    </row>
    <row r="69" spans="1:5" x14ac:dyDescent="0.2">
      <c r="A69" s="95"/>
      <c r="B69"/>
      <c r="E69" s="95"/>
    </row>
    <row r="70" spans="1:5" x14ac:dyDescent="0.2">
      <c r="A70" s="95"/>
      <c r="B70"/>
      <c r="E70" s="95"/>
    </row>
    <row r="71" spans="1:5" x14ac:dyDescent="0.2">
      <c r="B71"/>
    </row>
    <row r="72" spans="1:5" x14ac:dyDescent="0.2">
      <c r="B72"/>
    </row>
    <row r="73" spans="1:5" x14ac:dyDescent="0.2">
      <c r="B73"/>
    </row>
    <row r="74" spans="1:5" x14ac:dyDescent="0.2">
      <c r="B74"/>
    </row>
    <row r="75" spans="1:5" x14ac:dyDescent="0.2">
      <c r="B75"/>
    </row>
    <row r="76" spans="1:5" x14ac:dyDescent="0.2">
      <c r="B76"/>
    </row>
    <row r="77" spans="1:5" x14ac:dyDescent="0.2">
      <c r="B77"/>
    </row>
    <row r="78" spans="1:5" x14ac:dyDescent="0.2">
      <c r="B78"/>
    </row>
    <row r="79" spans="1:5" x14ac:dyDescent="0.2">
      <c r="B79"/>
    </row>
    <row r="80" spans="1:5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</sheetData>
  <sortState xmlns:xlrd2="http://schemas.microsoft.com/office/spreadsheetml/2017/richdata2" ref="B5:AI15">
    <sortCondition descending="1" ref="H5:H15"/>
    <sortCondition descending="1" ref="G5:G15"/>
    <sortCondition ref="I5:I15"/>
  </sortState>
  <mergeCells count="42">
    <mergeCell ref="A1:A42"/>
    <mergeCell ref="AF1:AF2"/>
    <mergeCell ref="AG1:AG2"/>
    <mergeCell ref="AH1:AH2"/>
    <mergeCell ref="G1:G2"/>
    <mergeCell ref="I3:I4"/>
    <mergeCell ref="I1:I2"/>
    <mergeCell ref="U1:U2"/>
    <mergeCell ref="Y1:Y2"/>
    <mergeCell ref="G3:G4"/>
    <mergeCell ref="H3:H4"/>
    <mergeCell ref="O1:O2"/>
    <mergeCell ref="Q1:Q2"/>
    <mergeCell ref="R1:R2"/>
    <mergeCell ref="S1:S2"/>
    <mergeCell ref="K1:K2"/>
    <mergeCell ref="M1:M2"/>
    <mergeCell ref="N1:N2"/>
    <mergeCell ref="V1:V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L1:L2"/>
    <mergeCell ref="T1:T2"/>
    <mergeCell ref="H1:H2"/>
    <mergeCell ref="J1:J2"/>
    <mergeCell ref="AD3:AE3"/>
    <mergeCell ref="X1:X2"/>
    <mergeCell ref="W1:W2"/>
    <mergeCell ref="P1:P2"/>
    <mergeCell ref="AI1:AI2"/>
    <mergeCell ref="Z1:Z2"/>
    <mergeCell ref="AA1:AA2"/>
    <mergeCell ref="AB1:AB2"/>
    <mergeCell ref="AC1:AC2"/>
    <mergeCell ref="AD1:AE2"/>
  </mergeCells>
  <conditionalFormatting sqref="J6:AI11 J16:AI41 J13:AI14">
    <cfRule type="containsText" dxfId="37" priority="12" operator="containsText" text="0">
      <formula>NOT(ISERROR(SEARCH("0",J6)))</formula>
    </cfRule>
    <cfRule type="cellIs" dxfId="36" priority="13" operator="greaterThan">
      <formula>0</formula>
    </cfRule>
  </conditionalFormatting>
  <conditionalFormatting sqref="AD43:AD1048576 AD1:AD11 AD16:AD41 AD13:AD14">
    <cfRule type="containsText" dxfId="35" priority="7" operator="containsText" text="10">
      <formula>NOT(ISERROR(SEARCH("10",AD1)))</formula>
    </cfRule>
  </conditionalFormatting>
  <conditionalFormatting sqref="J15:AI15">
    <cfRule type="containsText" dxfId="34" priority="5" operator="containsText" text="0">
      <formula>NOT(ISERROR(SEARCH("0",J15)))</formula>
    </cfRule>
    <cfRule type="cellIs" dxfId="33" priority="6" operator="greaterThan">
      <formula>0</formula>
    </cfRule>
  </conditionalFormatting>
  <conditionalFormatting sqref="AD15">
    <cfRule type="containsText" dxfId="32" priority="4" operator="containsText" text="10">
      <formula>NOT(ISERROR(SEARCH("10",AD15)))</formula>
    </cfRule>
  </conditionalFormatting>
  <conditionalFormatting sqref="J12:AI12">
    <cfRule type="containsText" dxfId="31" priority="2" operator="containsText" text="0">
      <formula>NOT(ISERROR(SEARCH("0",J12)))</formula>
    </cfRule>
    <cfRule type="cellIs" dxfId="30" priority="3" operator="greaterThan">
      <formula>0</formula>
    </cfRule>
  </conditionalFormatting>
  <conditionalFormatting sqref="AD12">
    <cfRule type="containsText" dxfId="29" priority="1" operator="containsText" text="10">
      <formula>NOT(ISERROR(SEARCH("10",AD12)))</formula>
    </cfRule>
  </conditionalFormatting>
  <pageMargins left="0.25" right="0.25" top="0.75" bottom="0.75" header="0.3" footer="0.3"/>
  <pageSetup paperSize="8" fitToHeight="0" pageOrder="overThenDown" orientation="landscape"/>
  <headerFooter alignWithMargins="0"/>
  <ignoredErrors>
    <ignoredError sqref="J17:AI42 J13:AI15 J6:AI11 I6:I15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045A-1628-4013-84F6-354C02ADED99}">
  <sheetPr>
    <tabColor rgb="FFFCE4D6"/>
    <pageSetUpPr fitToPage="1"/>
  </sheetPr>
  <dimension ref="A1:CB80"/>
  <sheetViews>
    <sheetView zoomScale="90" zoomScaleNormal="90" zoomScaleSheetLayoutView="90" workbookViewId="0">
      <pane xSplit="9" topLeftCell="J1" activePane="topRight" state="frozen"/>
      <selection activeCell="U50" sqref="U50"/>
      <selection pane="topRight" activeCell="B6" sqref="B6:D6"/>
    </sheetView>
  </sheetViews>
  <sheetFormatPr defaultColWidth="26.85546875" defaultRowHeight="12.75" x14ac:dyDescent="0.2"/>
  <cols>
    <col min="1" max="1" width="3.42578125" style="19" bestFit="1" customWidth="1"/>
    <col min="2" max="2" width="21.5703125" style="7" bestFit="1" customWidth="1"/>
    <col min="3" max="3" width="26.28515625" style="7" bestFit="1" customWidth="1"/>
    <col min="4" max="4" width="17.5703125" style="7" bestFit="1" customWidth="1"/>
    <col min="5" max="5" width="10.28515625" style="19" bestFit="1" customWidth="1"/>
    <col min="6" max="6" width="4.140625" style="10" bestFit="1" customWidth="1"/>
    <col min="7" max="7" width="10" style="10" bestFit="1" customWidth="1"/>
    <col min="8" max="8" width="5.85546875" style="6" bestFit="1" customWidth="1"/>
    <col min="9" max="9" width="9.7109375" style="2" bestFit="1" customWidth="1"/>
    <col min="10" max="10" width="6.85546875" style="1" bestFit="1" customWidth="1"/>
    <col min="11" max="11" width="5.5703125" style="1" bestFit="1" customWidth="1"/>
    <col min="12" max="13" width="6.42578125" style="76" bestFit="1" customWidth="1"/>
    <col min="14" max="14" width="6.42578125" style="1" bestFit="1" customWidth="1"/>
    <col min="15" max="16" width="6.42578125" style="76" bestFit="1" customWidth="1"/>
    <col min="17" max="18" width="5.85546875" style="76" bestFit="1" customWidth="1"/>
    <col min="19" max="20" width="6.85546875" style="76" bestFit="1" customWidth="1"/>
    <col min="21" max="21" width="5.5703125" style="76" bestFit="1" customWidth="1"/>
    <col min="22" max="22" width="6.140625" style="153" bestFit="1" customWidth="1"/>
    <col min="23" max="24" width="6.140625" style="76" bestFit="1" customWidth="1"/>
    <col min="25" max="28" width="5.7109375" style="76" bestFit="1" customWidth="1"/>
    <col min="29" max="29" width="5.7109375" style="12" bestFit="1" customWidth="1"/>
    <col min="30" max="33" width="6.7109375" style="214" bestFit="1" customWidth="1"/>
    <col min="34" max="34" width="5.5703125" style="214" bestFit="1" customWidth="1"/>
    <col min="35" max="35" width="6.28515625" style="214" bestFit="1" customWidth="1"/>
    <col min="36" max="36" width="4.140625" style="214" customWidth="1"/>
    <col min="37" max="16384" width="26.85546875" style="19"/>
  </cols>
  <sheetData>
    <row r="1" spans="1:80" s="14" customFormat="1" ht="12.75" customHeight="1" x14ac:dyDescent="0.2">
      <c r="A1" s="376" t="s">
        <v>0</v>
      </c>
      <c r="B1" s="377" t="s">
        <v>3</v>
      </c>
      <c r="C1" s="372" t="s">
        <v>215</v>
      </c>
      <c r="D1" s="372" t="s">
        <v>5</v>
      </c>
      <c r="E1" s="372" t="s">
        <v>6</v>
      </c>
      <c r="F1" s="374" t="s">
        <v>7</v>
      </c>
      <c r="G1" s="377" t="s">
        <v>8</v>
      </c>
      <c r="H1" s="372" t="s">
        <v>9</v>
      </c>
      <c r="I1" s="380" t="s">
        <v>1226</v>
      </c>
      <c r="J1" s="371">
        <v>43779</v>
      </c>
      <c r="K1" s="371">
        <v>43863</v>
      </c>
      <c r="L1" s="371">
        <v>43876</v>
      </c>
      <c r="M1" s="371">
        <v>43877</v>
      </c>
      <c r="N1" s="371">
        <v>43883</v>
      </c>
      <c r="O1" s="371">
        <v>43884</v>
      </c>
      <c r="P1" s="371">
        <v>43890</v>
      </c>
      <c r="Q1" s="371">
        <v>43891</v>
      </c>
      <c r="R1" s="371">
        <v>43892</v>
      </c>
      <c r="S1" s="371">
        <v>43905</v>
      </c>
      <c r="T1" s="371">
        <v>43912</v>
      </c>
      <c r="U1" s="371">
        <v>43984</v>
      </c>
      <c r="V1" s="371">
        <v>44002</v>
      </c>
      <c r="W1" s="371">
        <v>44002</v>
      </c>
      <c r="X1" s="371">
        <v>44010</v>
      </c>
      <c r="Y1" s="371">
        <v>44024</v>
      </c>
      <c r="Z1" s="371">
        <v>44037</v>
      </c>
      <c r="AA1" s="371">
        <v>44038</v>
      </c>
      <c r="AB1" s="371">
        <v>44038</v>
      </c>
      <c r="AC1" s="371">
        <v>44044</v>
      </c>
      <c r="AD1" s="371">
        <v>44057</v>
      </c>
      <c r="AE1" s="371"/>
      <c r="AF1" s="371">
        <v>44063</v>
      </c>
      <c r="AG1" s="371">
        <v>44073</v>
      </c>
      <c r="AH1" s="371">
        <v>44108</v>
      </c>
      <c r="AI1" s="371">
        <v>44115</v>
      </c>
      <c r="AJ1" s="7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s="14" customFormat="1" ht="12.75" customHeight="1" x14ac:dyDescent="0.2">
      <c r="A2" s="376"/>
      <c r="B2" s="378"/>
      <c r="C2" s="373"/>
      <c r="D2" s="373"/>
      <c r="E2" s="373"/>
      <c r="F2" s="375"/>
      <c r="G2" s="378"/>
      <c r="H2" s="373"/>
      <c r="I2" s="379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78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 s="14" customFormat="1" x14ac:dyDescent="0.2">
      <c r="A3" s="376"/>
      <c r="B3" s="378" t="s">
        <v>11</v>
      </c>
      <c r="C3" s="373" t="s">
        <v>12</v>
      </c>
      <c r="D3" s="373" t="s">
        <v>31</v>
      </c>
      <c r="E3" s="373" t="s">
        <v>13</v>
      </c>
      <c r="F3" s="375"/>
      <c r="G3" s="378" t="s">
        <v>14</v>
      </c>
      <c r="H3" s="373" t="s">
        <v>15</v>
      </c>
      <c r="I3" s="379" t="s">
        <v>1218</v>
      </c>
      <c r="J3" s="78" t="s">
        <v>17</v>
      </c>
      <c r="K3" s="78" t="s">
        <v>18</v>
      </c>
      <c r="L3" s="78" t="s">
        <v>19</v>
      </c>
      <c r="M3" s="78" t="s">
        <v>20</v>
      </c>
      <c r="N3" s="78" t="s">
        <v>21</v>
      </c>
      <c r="O3" s="78" t="s">
        <v>22</v>
      </c>
      <c r="P3" s="78" t="s">
        <v>23</v>
      </c>
      <c r="Q3" s="78" t="s">
        <v>24</v>
      </c>
      <c r="R3" s="78" t="s">
        <v>18</v>
      </c>
      <c r="S3" s="78" t="s">
        <v>17</v>
      </c>
      <c r="T3" s="78" t="s">
        <v>25</v>
      </c>
      <c r="U3" s="78" t="s">
        <v>26</v>
      </c>
      <c r="V3" s="78" t="s">
        <v>30</v>
      </c>
      <c r="W3" s="78" t="s">
        <v>23</v>
      </c>
      <c r="X3" s="78" t="s">
        <v>25</v>
      </c>
      <c r="Y3" s="78" t="s">
        <v>21</v>
      </c>
      <c r="Z3" s="78" t="s">
        <v>27</v>
      </c>
      <c r="AA3" s="78" t="s">
        <v>28</v>
      </c>
      <c r="AB3" s="78" t="s">
        <v>29</v>
      </c>
      <c r="AC3" s="78" t="s">
        <v>30</v>
      </c>
      <c r="AD3" s="370" t="s">
        <v>1187</v>
      </c>
      <c r="AE3" s="370"/>
      <c r="AF3" s="78" t="s">
        <v>28</v>
      </c>
      <c r="AG3" s="78" t="s">
        <v>25</v>
      </c>
      <c r="AH3" s="78" t="s">
        <v>28</v>
      </c>
      <c r="AI3" s="78" t="s">
        <v>24</v>
      </c>
      <c r="AJ3" s="7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s="15" customFormat="1" x14ac:dyDescent="0.2">
      <c r="A4" s="376"/>
      <c r="B4" s="378" t="s">
        <v>11</v>
      </c>
      <c r="C4" s="373" t="s">
        <v>12</v>
      </c>
      <c r="D4" s="373" t="s">
        <v>31</v>
      </c>
      <c r="E4" s="373" t="s">
        <v>13</v>
      </c>
      <c r="F4" s="375"/>
      <c r="G4" s="378"/>
      <c r="H4" s="373"/>
      <c r="I4" s="379"/>
      <c r="J4" s="80" t="s">
        <v>213</v>
      </c>
      <c r="K4" s="80" t="s">
        <v>213</v>
      </c>
      <c r="L4" s="80" t="s">
        <v>213</v>
      </c>
      <c r="M4" s="80" t="s">
        <v>213</v>
      </c>
      <c r="N4" s="80" t="s">
        <v>213</v>
      </c>
      <c r="O4" s="80" t="s">
        <v>213</v>
      </c>
      <c r="P4" s="80" t="s">
        <v>213</v>
      </c>
      <c r="Q4" s="80" t="s">
        <v>213</v>
      </c>
      <c r="R4" s="80" t="s">
        <v>213</v>
      </c>
      <c r="S4" s="80" t="s">
        <v>213</v>
      </c>
      <c r="T4" s="80" t="s">
        <v>213</v>
      </c>
      <c r="U4" s="80" t="s">
        <v>213</v>
      </c>
      <c r="V4" s="80" t="s">
        <v>213</v>
      </c>
      <c r="W4" s="80" t="s">
        <v>213</v>
      </c>
      <c r="X4" s="80" t="s">
        <v>213</v>
      </c>
      <c r="Y4" s="80" t="s">
        <v>213</v>
      </c>
      <c r="Z4" s="80" t="s">
        <v>213</v>
      </c>
      <c r="AA4" s="80" t="s">
        <v>213</v>
      </c>
      <c r="AB4" s="80" t="s">
        <v>213</v>
      </c>
      <c r="AC4" s="80" t="s">
        <v>213</v>
      </c>
      <c r="AD4" s="80" t="s">
        <v>1156</v>
      </c>
      <c r="AE4" s="80" t="s">
        <v>1161</v>
      </c>
      <c r="AF4" s="80" t="s">
        <v>213</v>
      </c>
      <c r="AG4" s="80" t="s">
        <v>213</v>
      </c>
      <c r="AH4" s="80" t="s">
        <v>213</v>
      </c>
      <c r="AI4" s="80" t="s">
        <v>213</v>
      </c>
      <c r="AJ4" s="78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1:80" s="15" customFormat="1" x14ac:dyDescent="0.2">
      <c r="A5" s="376"/>
      <c r="B5" s="107"/>
      <c r="C5" s="108"/>
      <c r="D5" s="108"/>
      <c r="E5" s="108"/>
      <c r="F5" s="109"/>
      <c r="G5" s="140" t="s">
        <v>14</v>
      </c>
      <c r="H5" s="141" t="s">
        <v>15</v>
      </c>
      <c r="I5" s="142" t="s">
        <v>16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78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</row>
    <row r="6" spans="1:80" s="1" customFormat="1" x14ac:dyDescent="0.2">
      <c r="A6" s="376"/>
      <c r="B6" s="443" t="s">
        <v>146</v>
      </c>
      <c r="C6" s="414" t="s">
        <v>1224</v>
      </c>
      <c r="D6" s="414" t="s">
        <v>468</v>
      </c>
      <c r="E6" s="415">
        <v>43858</v>
      </c>
      <c r="F6" s="416">
        <v>12</v>
      </c>
      <c r="G6" s="417">
        <f t="shared" ref="G6:G16" si="0">COUNTIF(J6:AJ6,"&gt;0")</f>
        <v>9</v>
      </c>
      <c r="H6" s="418">
        <f t="shared" ref="H6:H16" si="1">SUM(J6:AJ6)</f>
        <v>43</v>
      </c>
      <c r="I6" s="419">
        <f>RANK(H6,$H$6:$H$16)</f>
        <v>1</v>
      </c>
      <c r="J6" s="420">
        <f>_xlfn.IFNA(VLOOKUP(CONCATENATE($J$4,$B6,$C6),'1Bus'!$A$7:$T$133,20,FALSE),0)</f>
        <v>5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5</v>
      </c>
      <c r="Q6" s="421">
        <f>_xlfn.IFNA(VLOOKUP(CONCATENATE($Q$4,$B6,$C6),'8MR'!$A$7:$T$135,20,FALSE),0)</f>
        <v>1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7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0</v>
      </c>
      <c r="V6" s="421">
        <f>_xlfn.IFNA(VLOOKUP(CONCATENATE($V$4,$B6,$C6),'13BUN'!$A$7:$T$133,20,FALSE),0)</f>
        <v>4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5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7</v>
      </c>
      <c r="AD6" s="421">
        <f>_xlfn.IFNA(VLOOKUP(CONCATENATE($AD$4,$B6,$C6),'21SC'!$A$7:$T$230,20,FALSE),0)</f>
        <v>4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5</v>
      </c>
      <c r="AJ6" s="306"/>
    </row>
    <row r="7" spans="1:80" s="1" customFormat="1" x14ac:dyDescent="0.2">
      <c r="A7" s="376"/>
      <c r="B7" s="444" t="s">
        <v>572</v>
      </c>
      <c r="C7" s="422" t="s">
        <v>1020</v>
      </c>
      <c r="D7" s="422" t="s">
        <v>220</v>
      </c>
      <c r="E7" s="423">
        <v>43801</v>
      </c>
      <c r="F7" s="424">
        <v>11</v>
      </c>
      <c r="G7" s="417">
        <f t="shared" si="0"/>
        <v>5</v>
      </c>
      <c r="H7" s="418">
        <f t="shared" si="1"/>
        <v>37</v>
      </c>
      <c r="I7" s="419">
        <f>RANK(H7,$H$6:$H$16)</f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0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5</v>
      </c>
      <c r="U7" s="421">
        <f>_xlfn.IFNA(VLOOKUP(CONCATENATE($U$4,$B7,$C7),'12VIRT'!$A$7:$T$135,20,FALSE),0)</f>
        <v>0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6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12</v>
      </c>
      <c r="AE7" s="421">
        <f>_xlfn.IFNA(VLOOKUP(CONCATENATE($AE$4,$B7,$C7),'21SC'!$A$7:$T$230,20,FALSE),0)</f>
        <v>7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7</v>
      </c>
      <c r="AH7" s="421">
        <f>_xlfn.IFNA(VLOOKUP(CONCATENATE($AH$4,$B7,$C7),'24WAL4'!$A$7:$T$135,20,FALSE),0)</f>
        <v>0</v>
      </c>
      <c r="AI7" s="421">
        <f>_xlfn.IFNA(VLOOKUP(CONCATENATE($AI$4,$B7,$C7),'25MR'!$A$7:$T$135,20,FALSE),0)</f>
        <v>0</v>
      </c>
      <c r="AJ7" s="306"/>
    </row>
    <row r="8" spans="1:80" s="1" customFormat="1" x14ac:dyDescent="0.2">
      <c r="A8" s="376"/>
      <c r="B8" s="443" t="s">
        <v>168</v>
      </c>
      <c r="C8" s="414" t="s">
        <v>464</v>
      </c>
      <c r="D8" s="414" t="s">
        <v>169</v>
      </c>
      <c r="E8" s="415">
        <v>43854</v>
      </c>
      <c r="F8" s="416">
        <v>12</v>
      </c>
      <c r="G8" s="417">
        <f t="shared" si="0"/>
        <v>5</v>
      </c>
      <c r="H8" s="418">
        <f t="shared" si="1"/>
        <v>33</v>
      </c>
      <c r="I8" s="419">
        <f>RANK(H8,$H$6:$H$16)</f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7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6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0</v>
      </c>
      <c r="X8" s="421">
        <f>_xlfn.IFNA(VLOOKUP(CONCATENATE($X$4,$B8,$C8),'15OG2'!$A$7:$T$132,20,FALSE),0)</f>
        <v>7</v>
      </c>
      <c r="Y8" s="421">
        <f>_xlfn.IFNA(VLOOKUP(CONCATENATE($Y$4,$B8,$C8),'16BAL2'!$A$7:$T$135,20,FALSE),0)</f>
        <v>0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0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0</v>
      </c>
      <c r="AE8" s="421">
        <f>_xlfn.IFNA(VLOOKUP(CONCATENATE($AE$4,$B8,$C8),'21SC'!$A$7:$T$230,20,FALSE),0)</f>
        <v>0</v>
      </c>
      <c r="AF8" s="421">
        <f>_xlfn.IFNA(VLOOKUP(CONCATENATE($AF$4,$B8,$C8),'22WAL3'!$A$7:$T$135,20,FALSE),0)</f>
        <v>0</v>
      </c>
      <c r="AG8" s="421">
        <f>_xlfn.IFNA(VLOOKUP(CONCATENATE($AG$4,$B8,$C8),'23OG3'!$A$7:$T$126,20,FALSE),0)</f>
        <v>6</v>
      </c>
      <c r="AH8" s="421">
        <f>_xlfn.IFNA(VLOOKUP(CONCATENATE($AH$4,$B8,$C8),'24WAL4'!$A$7:$T$135,20,FALSE),0)</f>
        <v>7</v>
      </c>
      <c r="AI8" s="421">
        <f>_xlfn.IFNA(VLOOKUP(CONCATENATE($AI$4,$B8,$C8),'25MR'!$A$7:$T$135,20,FALSE),0)</f>
        <v>0</v>
      </c>
      <c r="AJ8" s="306"/>
    </row>
    <row r="9" spans="1:80" s="1" customFormat="1" x14ac:dyDescent="0.2">
      <c r="A9" s="376"/>
      <c r="B9" s="443" t="s">
        <v>615</v>
      </c>
      <c r="C9" s="414" t="s">
        <v>616</v>
      </c>
      <c r="D9" s="414" t="s">
        <v>617</v>
      </c>
      <c r="E9" s="415">
        <v>44039</v>
      </c>
      <c r="F9" s="416">
        <v>12</v>
      </c>
      <c r="G9" s="417">
        <f t="shared" si="0"/>
        <v>3</v>
      </c>
      <c r="H9" s="418">
        <f t="shared" si="1"/>
        <v>20</v>
      </c>
      <c r="I9" s="419">
        <f>RANK(H9,$H$6:$H$16)</f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0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0</v>
      </c>
      <c r="V9" s="421">
        <f>_xlfn.IFNA(VLOOKUP(CONCATENATE($V$4,$B9,$C9),'13BUN'!$A$7:$T$133,20,FALSE),0)</f>
        <v>7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0</v>
      </c>
      <c r="Y9" s="421">
        <f>_xlfn.IFNA(VLOOKUP(CONCATENATE($Y$4,$B9,$C9),'16BAL2'!$A$7:$T$135,20,FALSE),0)</f>
        <v>0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7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6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0</v>
      </c>
      <c r="AH9" s="421">
        <f>_xlfn.IFNA(VLOOKUP(CONCATENATE($AH$4,$B9,$C9),'24WAL4'!$A$7:$T$135,20,FALSE),0)</f>
        <v>0</v>
      </c>
      <c r="AI9" s="421">
        <f>_xlfn.IFNA(VLOOKUP(CONCATENATE($AI$4,$B9,$C9),'25MR'!$A$7:$T$135,20,FALSE),0)</f>
        <v>0</v>
      </c>
      <c r="AJ9" s="306"/>
    </row>
    <row r="10" spans="1:80" s="1" customFormat="1" x14ac:dyDescent="0.2">
      <c r="A10" s="376"/>
      <c r="B10" s="443" t="s">
        <v>155</v>
      </c>
      <c r="C10" s="414" t="s">
        <v>156</v>
      </c>
      <c r="D10" s="414" t="s">
        <v>307</v>
      </c>
      <c r="E10" s="415">
        <v>43903</v>
      </c>
      <c r="F10" s="416">
        <v>11</v>
      </c>
      <c r="G10" s="417">
        <f t="shared" si="0"/>
        <v>6</v>
      </c>
      <c r="H10" s="418">
        <f t="shared" si="1"/>
        <v>19</v>
      </c>
      <c r="I10" s="419">
        <f>RANK(H10,$H$6:$H$16)</f>
        <v>5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0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4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1</v>
      </c>
      <c r="V10" s="421">
        <f>_xlfn.IFNA(VLOOKUP(CONCATENATE($V$4,$B10,$C10),'13BUN'!$A$7:$T$133,20,FALSE),0)</f>
        <v>0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2</v>
      </c>
      <c r="Y10" s="421">
        <f>_xlfn.IFNA(VLOOKUP(CONCATENATE($Y$4,$B10,$C10),'16BAL2'!$A$7:$T$135,20,FALSE),0)</f>
        <v>7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0</v>
      </c>
      <c r="AB10" s="421">
        <f>_xlfn.IFNA(VLOOKUP(CONCATENATE($AB$4,$B10,$C10),'19LOG'!$A$7:$T$135,20,FALSE),0)</f>
        <v>0</v>
      </c>
      <c r="AC10" s="421">
        <f>_xlfn.IFNA(VLOOKUP(CONCATENATE($AC$4,$B10,$C10),'20BUN'!$A$7:$T$133,20,FALSE),0)</f>
        <v>0</v>
      </c>
      <c r="AD10" s="421">
        <f>_xlfn.IFNA(VLOOKUP(CONCATENATE($AD$4,$B10,$C10),'21SC'!$A$7:$T$230,20,FALSE),0)</f>
        <v>0</v>
      </c>
      <c r="AE10" s="421">
        <f>_xlfn.IFNA(VLOOKUP(CONCATENATE($AE$4,$B10,$C10),'21SC'!$A$7:$T$230,20,FALSE),0)</f>
        <v>1</v>
      </c>
      <c r="AF10" s="421">
        <f>_xlfn.IFNA(VLOOKUP(CONCATENATE($AF$4,$B10,$C10),'22WAL3'!$A$7:$T$135,20,FALSE),0)</f>
        <v>0</v>
      </c>
      <c r="AG10" s="421">
        <f>_xlfn.IFNA(VLOOKUP(CONCATENATE($AG$4,$B10,$C10),'23OG3'!$A$7:$T$126,20,FALSE),0)</f>
        <v>4</v>
      </c>
      <c r="AH10" s="421">
        <f>_xlfn.IFNA(VLOOKUP(CONCATENATE($AH$4,$B10,$C10),'24WAL4'!$A$7:$T$135,20,FALSE),0)</f>
        <v>0</v>
      </c>
      <c r="AI10" s="421">
        <f>_xlfn.IFNA(VLOOKUP(CONCATENATE($AI$4,$B10,$C10),'25MR'!$A$7:$T$135,20,FALSE),0)</f>
        <v>0</v>
      </c>
      <c r="AJ10" s="306"/>
    </row>
    <row r="11" spans="1:80" s="1" customFormat="1" x14ac:dyDescent="0.2">
      <c r="A11" s="376"/>
      <c r="B11" s="443" t="s">
        <v>436</v>
      </c>
      <c r="C11" s="414" t="s">
        <v>438</v>
      </c>
      <c r="D11" s="414" t="s">
        <v>201</v>
      </c>
      <c r="E11" s="415">
        <v>43817</v>
      </c>
      <c r="F11" s="416">
        <v>12</v>
      </c>
      <c r="G11" s="417">
        <f t="shared" si="0"/>
        <v>3</v>
      </c>
      <c r="H11" s="418">
        <f t="shared" si="1"/>
        <v>14</v>
      </c>
      <c r="I11" s="419">
        <f>RANK(H11,$H$6:$H$16)</f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6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4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0</v>
      </c>
      <c r="X11" s="421">
        <f>_xlfn.IFNA(VLOOKUP(CONCATENATE($X$4,$B11,$C11),'15OG2'!$A$7:$T$132,20,FALSE),0)</f>
        <v>0</v>
      </c>
      <c r="Y11" s="421">
        <f>_xlfn.IFNA(VLOOKUP(CONCATENATE($Y$4,$B11,$C11),'16BAL2'!$A$7:$T$135,20,FALSE),0)</f>
        <v>0</v>
      </c>
      <c r="Z11" s="421">
        <f>_xlfn.IFNA(VLOOKUP(CONCATENATE($Z$4,$B11,$C11),'17DAR'!$A$7:$T$135,20,FALSE),0)</f>
        <v>4</v>
      </c>
      <c r="AA11" s="421">
        <f>_xlfn.IFNA(VLOOKUP(CONCATENATE($AA$4,$B11,$C11),'18WAL'!$A$7:$T$135,20,FALSE),0)</f>
        <v>0</v>
      </c>
      <c r="AB11" s="421">
        <f>_xlfn.IFNA(VLOOKUP(CONCATENATE($AB$4,$B11,$C11),'19LOG'!$A$7:$T$135,20,FALSE),0)</f>
        <v>0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0</v>
      </c>
      <c r="AE11" s="421">
        <f>_xlfn.IFNA(VLOOKUP(CONCATENATE($AE$4,$B11,$C11),'21SC'!$A$7:$T$230,20,FALSE),0)</f>
        <v>0</v>
      </c>
      <c r="AF11" s="421">
        <f>_xlfn.IFNA(VLOOKUP(CONCATENATE($AF$4,$B11,$C11),'22WAL3'!$A$7:$T$135,20,FALSE),0)</f>
        <v>0</v>
      </c>
      <c r="AG11" s="421">
        <f>_xlfn.IFNA(VLOOKUP(CONCATENATE($AG$4,$B11,$C11),'23OG3'!$A$7:$T$126,20,FALSE),0)</f>
        <v>0</v>
      </c>
      <c r="AH11" s="421">
        <f>_xlfn.IFNA(VLOOKUP(CONCATENATE($AH$4,$B11,$C11),'24WAL4'!$A$7:$T$135,20,FALSE),0)</f>
        <v>0</v>
      </c>
      <c r="AI11" s="421">
        <f>_xlfn.IFNA(VLOOKUP(CONCATENATE($AI$4,$B11,$C11),'25MR'!$A$7:$T$135,20,FALSE),0)</f>
        <v>0</v>
      </c>
      <c r="AJ11" s="306"/>
    </row>
    <row r="12" spans="1:80" s="305" customFormat="1" x14ac:dyDescent="0.2">
      <c r="A12" s="376"/>
      <c r="B12" s="265"/>
      <c r="C12" s="257"/>
      <c r="D12" s="257"/>
      <c r="E12" s="258"/>
      <c r="F12" s="259"/>
      <c r="G12" s="260"/>
      <c r="H12" s="261"/>
      <c r="I12" s="262"/>
      <c r="J12" s="263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306"/>
    </row>
    <row r="13" spans="1:80" x14ac:dyDescent="0.2">
      <c r="A13" s="376"/>
      <c r="B13" s="115" t="s">
        <v>147</v>
      </c>
      <c r="C13" s="28" t="s">
        <v>148</v>
      </c>
      <c r="D13" s="28" t="s">
        <v>307</v>
      </c>
      <c r="E13" s="29">
        <v>44013</v>
      </c>
      <c r="F13" s="30">
        <v>13</v>
      </c>
      <c r="G13" s="81">
        <f t="shared" si="0"/>
        <v>2</v>
      </c>
      <c r="H13" s="32">
        <f t="shared" si="1"/>
        <v>14</v>
      </c>
      <c r="I13" s="82">
        <v>7</v>
      </c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7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7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78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</row>
    <row r="14" spans="1:80" x14ac:dyDescent="0.2">
      <c r="A14" s="376"/>
      <c r="B14" s="115" t="s">
        <v>188</v>
      </c>
      <c r="C14" s="28" t="s">
        <v>189</v>
      </c>
      <c r="D14" s="28" t="s">
        <v>307</v>
      </c>
      <c r="E14" s="29">
        <v>43861</v>
      </c>
      <c r="F14" s="30">
        <v>12</v>
      </c>
      <c r="G14" s="81">
        <f t="shared" si="0"/>
        <v>3</v>
      </c>
      <c r="H14" s="32">
        <f t="shared" si="1"/>
        <v>13</v>
      </c>
      <c r="I14" s="82">
        <f>RANK(H14,$H$6:$H$16)</f>
        <v>8</v>
      </c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6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5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2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78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</row>
    <row r="15" spans="1:80" x14ac:dyDescent="0.2">
      <c r="A15" s="376"/>
      <c r="B15" s="115" t="s">
        <v>410</v>
      </c>
      <c r="C15" s="28" t="s">
        <v>439</v>
      </c>
      <c r="D15" s="28" t="s">
        <v>950</v>
      </c>
      <c r="E15" s="29">
        <v>44037</v>
      </c>
      <c r="F15" s="30">
        <v>12</v>
      </c>
      <c r="G15" s="81">
        <f t="shared" si="0"/>
        <v>2</v>
      </c>
      <c r="H15" s="32">
        <f t="shared" si="1"/>
        <v>12</v>
      </c>
      <c r="I15" s="82">
        <f>RANK(H15,$H$6:$H$16)</f>
        <v>9</v>
      </c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7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5</v>
      </c>
      <c r="AF15" s="158">
        <f>_xlfn.IFNA(VLOOKUP(CONCATENATE($AF$4,$B15,$C15),'22WAL3'!$A$7:$T$135,20,FALSE),0)</f>
        <v>0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78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</row>
    <row r="16" spans="1:80" s="302" customFormat="1" x14ac:dyDescent="0.2">
      <c r="A16" s="376"/>
      <c r="B16" s="27" t="s">
        <v>211</v>
      </c>
      <c r="C16" s="28" t="s">
        <v>358</v>
      </c>
      <c r="D16" s="28" t="s">
        <v>482</v>
      </c>
      <c r="E16" s="29">
        <v>43876</v>
      </c>
      <c r="F16" s="30">
        <v>13</v>
      </c>
      <c r="G16" s="81">
        <f t="shared" si="0"/>
        <v>3</v>
      </c>
      <c r="H16" s="32">
        <f t="shared" si="1"/>
        <v>7</v>
      </c>
      <c r="I16" s="82">
        <f>RANK(H16,$H$6:$H$16)</f>
        <v>10</v>
      </c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2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2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0</v>
      </c>
      <c r="AE16" s="158">
        <f>_xlfn.IFNA(VLOOKUP(CONCATENATE($AE$4,$B16,$C16),'21SC'!$A$7:$T$230,20,FALSE),0)</f>
        <v>3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303"/>
    </row>
    <row r="17" spans="1:80" s="229" customFormat="1" x14ac:dyDescent="0.2">
      <c r="A17" s="376"/>
      <c r="B17" s="265"/>
      <c r="C17" s="257"/>
      <c r="D17" s="257"/>
      <c r="E17" s="258"/>
      <c r="F17" s="259"/>
      <c r="G17" s="260"/>
      <c r="H17" s="261"/>
      <c r="I17" s="262"/>
      <c r="J17" s="263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35"/>
    </row>
    <row r="18" spans="1:80" x14ac:dyDescent="0.2">
      <c r="A18" s="376"/>
      <c r="B18" s="115" t="s">
        <v>157</v>
      </c>
      <c r="C18" s="28" t="s">
        <v>158</v>
      </c>
      <c r="D18" s="28" t="s">
        <v>315</v>
      </c>
      <c r="E18" s="29">
        <v>44021</v>
      </c>
      <c r="F18" s="30">
        <v>11</v>
      </c>
      <c r="G18" s="81">
        <f t="shared" ref="G18:G63" si="2">COUNTIF(J18:AJ18,"&gt;0")</f>
        <v>1</v>
      </c>
      <c r="H18" s="32">
        <f t="shared" ref="H18:H63" si="3">SUM(J18:AJ18)</f>
        <v>1</v>
      </c>
      <c r="I18" s="82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1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0</v>
      </c>
      <c r="AI18" s="158">
        <f>_xlfn.IFNA(VLOOKUP(CONCATENATE($AI$4,$B18,$C18),'25MR'!$A$7:$T$135,20,FALSE),0)</f>
        <v>0</v>
      </c>
      <c r="AJ18" s="78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</row>
    <row r="19" spans="1:80" x14ac:dyDescent="0.2">
      <c r="A19" s="376"/>
      <c r="B19" s="115" t="s">
        <v>165</v>
      </c>
      <c r="C19" s="28" t="s">
        <v>166</v>
      </c>
      <c r="D19" s="28" t="s">
        <v>482</v>
      </c>
      <c r="E19" s="29">
        <v>43923</v>
      </c>
      <c r="F19" s="30">
        <v>11</v>
      </c>
      <c r="G19" s="81">
        <f t="shared" si="2"/>
        <v>1</v>
      </c>
      <c r="H19" s="32">
        <f t="shared" si="3"/>
        <v>10</v>
      </c>
      <c r="I19" s="82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10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78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</row>
    <row r="20" spans="1:80" s="229" customFormat="1" x14ac:dyDescent="0.2">
      <c r="A20" s="376"/>
      <c r="B20" s="115" t="s">
        <v>170</v>
      </c>
      <c r="C20" s="28" t="s">
        <v>171</v>
      </c>
      <c r="D20" s="28" t="s">
        <v>952</v>
      </c>
      <c r="E20" s="29">
        <v>44105</v>
      </c>
      <c r="F20" s="30">
        <v>13</v>
      </c>
      <c r="G20" s="81">
        <f t="shared" si="2"/>
        <v>1</v>
      </c>
      <c r="H20" s="32">
        <f t="shared" si="3"/>
        <v>8</v>
      </c>
      <c r="I20" s="82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8</v>
      </c>
      <c r="AE20" s="158">
        <f>_xlfn.IFNA(VLOOKUP(CONCATENATE($AE$4,$B20,$C20),'21SC'!$A$7:$T$230,20,FALSE),0)</f>
        <v>0</v>
      </c>
      <c r="AF20" s="158">
        <f>_xlfn.IFNA(VLOOKUP(CONCATENATE($AF$4,$B20,$C20),'22WAL3'!$A$7:$T$135,20,FALSE),0)</f>
        <v>0</v>
      </c>
      <c r="AG20" s="158">
        <f>_xlfn.IFNA(VLOOKUP(CONCATENATE($AG$4,$B20,$C20),'23OG3'!$A$7:$T$126,20,FALSE),0)</f>
        <v>0</v>
      </c>
      <c r="AH20" s="158">
        <f>_xlfn.IFNA(VLOOKUP(CONCATENATE($AH$4,$B20,$C20),'24WAL4'!$A$7:$T$135,20,FALSE),0)</f>
        <v>0</v>
      </c>
      <c r="AI20" s="158">
        <f>_xlfn.IFNA(VLOOKUP(CONCATENATE($AI$4,$B20,$C20),'25MR'!$A$7:$T$135,20,FALSE),0)</f>
        <v>0</v>
      </c>
      <c r="AJ20" s="235"/>
    </row>
    <row r="21" spans="1:80" x14ac:dyDescent="0.2">
      <c r="A21" s="376"/>
      <c r="B21" s="115" t="s">
        <v>916</v>
      </c>
      <c r="C21" s="28" t="s">
        <v>176</v>
      </c>
      <c r="D21" s="28" t="s">
        <v>44</v>
      </c>
      <c r="E21" s="29">
        <v>44077</v>
      </c>
      <c r="F21" s="30">
        <v>13</v>
      </c>
      <c r="G21" s="81">
        <f t="shared" si="2"/>
        <v>1</v>
      </c>
      <c r="H21" s="32">
        <f t="shared" si="3"/>
        <v>6</v>
      </c>
      <c r="I21" s="82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6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78"/>
    </row>
    <row r="22" spans="1:80" x14ac:dyDescent="0.2">
      <c r="A22" s="376"/>
      <c r="B22" s="115" t="s">
        <v>362</v>
      </c>
      <c r="C22" s="28" t="s">
        <v>363</v>
      </c>
      <c r="D22" s="28" t="s">
        <v>162</v>
      </c>
      <c r="E22" s="29">
        <v>43874</v>
      </c>
      <c r="F22" s="30">
        <v>13</v>
      </c>
      <c r="G22" s="81">
        <f t="shared" si="2"/>
        <v>1</v>
      </c>
      <c r="H22" s="32">
        <f t="shared" si="3"/>
        <v>6</v>
      </c>
      <c r="I22" s="82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6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78"/>
    </row>
    <row r="23" spans="1:80" x14ac:dyDescent="0.2">
      <c r="A23" s="376"/>
      <c r="B23" s="115" t="s">
        <v>547</v>
      </c>
      <c r="C23" s="28" t="s">
        <v>548</v>
      </c>
      <c r="D23" s="28" t="s">
        <v>178</v>
      </c>
      <c r="E23" s="29">
        <v>43889</v>
      </c>
      <c r="F23" s="30">
        <v>13</v>
      </c>
      <c r="G23" s="81">
        <f t="shared" si="2"/>
        <v>1</v>
      </c>
      <c r="H23" s="32">
        <f t="shared" si="3"/>
        <v>6</v>
      </c>
      <c r="I23" s="82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6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0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78"/>
    </row>
    <row r="24" spans="1:80" x14ac:dyDescent="0.2">
      <c r="A24" s="376"/>
      <c r="B24" s="115" t="s">
        <v>146</v>
      </c>
      <c r="C24" s="28" t="s">
        <v>913</v>
      </c>
      <c r="D24" s="28" t="s">
        <v>468</v>
      </c>
      <c r="E24" s="29">
        <v>44064</v>
      </c>
      <c r="F24" s="30">
        <v>12</v>
      </c>
      <c r="G24" s="81">
        <f t="shared" si="2"/>
        <v>1</v>
      </c>
      <c r="H24" s="32">
        <f t="shared" si="3"/>
        <v>6</v>
      </c>
      <c r="I24" s="82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6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78"/>
    </row>
    <row r="25" spans="1:80" x14ac:dyDescent="0.2">
      <c r="A25" s="376"/>
      <c r="B25" s="115" t="s">
        <v>146</v>
      </c>
      <c r="C25" s="28" t="s">
        <v>167</v>
      </c>
      <c r="D25" s="28" t="s">
        <v>468</v>
      </c>
      <c r="E25" s="29">
        <v>43858</v>
      </c>
      <c r="F25" s="30">
        <v>12</v>
      </c>
      <c r="G25" s="81">
        <f t="shared" si="2"/>
        <v>1</v>
      </c>
      <c r="H25" s="32">
        <f t="shared" si="3"/>
        <v>6</v>
      </c>
      <c r="I25" s="82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0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0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6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15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78"/>
    </row>
    <row r="26" spans="1:80" s="66" customFormat="1" x14ac:dyDescent="0.2">
      <c r="A26" s="376"/>
      <c r="B26" s="115" t="s">
        <v>668</v>
      </c>
      <c r="C26" s="28" t="s">
        <v>919</v>
      </c>
      <c r="D26" s="28" t="s">
        <v>220</v>
      </c>
      <c r="E26" s="29">
        <v>43858</v>
      </c>
      <c r="F26" s="30">
        <v>12</v>
      </c>
      <c r="G26" s="81">
        <f t="shared" si="2"/>
        <v>1</v>
      </c>
      <c r="H26" s="32">
        <f t="shared" si="3"/>
        <v>5</v>
      </c>
      <c r="I26" s="82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5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0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0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78"/>
    </row>
    <row r="27" spans="1:80" s="66" customFormat="1" x14ac:dyDescent="0.2">
      <c r="A27" s="376"/>
      <c r="B27" s="115" t="s">
        <v>181</v>
      </c>
      <c r="C27" s="28" t="s">
        <v>182</v>
      </c>
      <c r="D27" s="28" t="s">
        <v>183</v>
      </c>
      <c r="E27" s="29">
        <v>43883</v>
      </c>
      <c r="F27" s="30">
        <v>12</v>
      </c>
      <c r="G27" s="81">
        <f t="shared" si="2"/>
        <v>1</v>
      </c>
      <c r="H27" s="32">
        <f t="shared" si="3"/>
        <v>3</v>
      </c>
      <c r="I27" s="82"/>
      <c r="J27" s="159">
        <f>_xlfn.IFNA(VLOOKUP(CONCATENATE($J$4,$B27,$C27),'1Bus'!$A$7:$T$133,20,FALSE),0)</f>
        <v>0</v>
      </c>
      <c r="K27" s="158">
        <f>_xlfn.IFNA(VLOOKUP(CONCATENATE($K$4,$B27,$C27),'2ESP'!$A$7:$T$133,20,FALSE),0)</f>
        <v>0</v>
      </c>
      <c r="L27" s="158">
        <f>_xlfn.IFNA(VLOOKUP(CONCATENATE($L$4,$B27,$C27),'3RP'!$A$7:$T$135,20,FALSE),0)</f>
        <v>0</v>
      </c>
      <c r="M27" s="158">
        <f>_xlfn.IFNA(VLOOKUP(CONCATENATE($M$4,$B27,$C27),'4Mur'!$A$7:$T$135,20,FALSE),0)</f>
        <v>0</v>
      </c>
      <c r="N27" s="158">
        <f>_xlfn.IFNA(VLOOKUP(CONCATENATE($N$4,$B27,$C27),'5BAL'!$A$7:$T$135,20,FALSE),0)</f>
        <v>0</v>
      </c>
      <c r="O27" s="158">
        <f>_xlfn.IFNA(VLOOKUP(CONCATENATE($O$4,$B27,$C27),'6WP'!$A$7:$T$135,20,FALSE),0)</f>
        <v>0</v>
      </c>
      <c r="P27" s="158">
        <f>_xlfn.IFNA(VLOOKUP(CONCATENATE($P$4,$B27,$C27),'7SER'!$A$7:$T$135,20,FALSE),0)</f>
        <v>0</v>
      </c>
      <c r="Q27" s="158">
        <f>_xlfn.IFNA(VLOOKUP(CONCATENATE($Q$4,$B27,$C27),'8MR'!$A$7:$T$135,20,FALSE),0)</f>
        <v>3</v>
      </c>
      <c r="R27" s="158">
        <f>_xlfn.IFNA(VLOOKUP(CONCATENATE($R$4,$B27,$C27),'9ESP2'!$A$7:$T$135,20,FALSE),0)</f>
        <v>0</v>
      </c>
      <c r="S27" s="158">
        <f>_xlfn.IFNA(VLOOKUP(CONCATENATE($S$4,$B27,$C27),'10Bus2'!$A$7:$T$135,20,FALSE),0)</f>
        <v>0</v>
      </c>
      <c r="T27" s="158">
        <f>_xlfn.IFNA(VLOOKUP(CONCATENATE($T$4,$B27,$C27),'11OG'!$A$7:$T$135,20,FALSE),0)</f>
        <v>0</v>
      </c>
      <c r="U27" s="158">
        <f>_xlfn.IFNA(VLOOKUP(CONCATENATE($U$4,$B27,$C27),'12VIRT'!$A$7:$T$135,20,FALSE),0)</f>
        <v>0</v>
      </c>
      <c r="V27" s="158">
        <f>_xlfn.IFNA(VLOOKUP(CONCATENATE($V$4,$B27,$C27),'13BUN'!$A$7:$T$133,20,FALSE),0)</f>
        <v>0</v>
      </c>
      <c r="W27" s="158">
        <f>_xlfn.IFNA(VLOOKUP(CONCATENATE($W$4,$B27,$C27),'14SER'!$A$7:$T$135,20,FALSE),0)</f>
        <v>0</v>
      </c>
      <c r="X27" s="158">
        <f>_xlfn.IFNA(VLOOKUP(CONCATENATE($X$4,$B27,$C27),'15OG2'!$A$7:$T$132,20,FALSE),0)</f>
        <v>0</v>
      </c>
      <c r="Y27" s="158">
        <f>_xlfn.IFNA(VLOOKUP(CONCATENATE($Y$4,$B27,$C27),'16BAL2'!$A$7:$T$135,20,FALSE),0)</f>
        <v>0</v>
      </c>
      <c r="Z27" s="158">
        <f>_xlfn.IFNA(VLOOKUP(CONCATENATE($Z$4,$B27,$C27),'17DAR'!$A$7:$T$135,20,FALSE),0)</f>
        <v>0</v>
      </c>
      <c r="AA27" s="158">
        <f>_xlfn.IFNA(VLOOKUP(CONCATENATE($AA$4,$B27,$C27),'18WAL'!$A$7:$T$135,20,FALSE),0)</f>
        <v>0</v>
      </c>
      <c r="AB27" s="158">
        <f>_xlfn.IFNA(VLOOKUP(CONCATENATE($AB$4,$B27,$C27),'19LOG'!$A$7:$T$135,20,FALSE),0)</f>
        <v>0</v>
      </c>
      <c r="AC27" s="158">
        <f>_xlfn.IFNA(VLOOKUP(CONCATENATE($AC$4,$B27,$C27),'20BUN'!$A$7:$T$133,20,FALSE),0)</f>
        <v>0</v>
      </c>
      <c r="AD27" s="228">
        <f>_xlfn.IFNA(VLOOKUP(CONCATENATE($AD$4,$B27,$C27),'21SC'!$A$7:$T$230,20,FALSE),0)</f>
        <v>0</v>
      </c>
      <c r="AE27" s="158">
        <f>_xlfn.IFNA(VLOOKUP(CONCATENATE($AE$4,$B27,$C27),'21SC'!$A$7:$T$230,20,FALSE),0)</f>
        <v>0</v>
      </c>
      <c r="AF27" s="158">
        <f>_xlfn.IFNA(VLOOKUP(CONCATENATE($AF$4,$B27,$C27),'22WAL3'!$A$7:$T$135,20,FALSE),0)</f>
        <v>0</v>
      </c>
      <c r="AG27" s="158">
        <f>_xlfn.IFNA(VLOOKUP(CONCATENATE($AG$4,$B27,$C27),'23OG3'!$A$7:$T$126,20,FALSE),0)</f>
        <v>0</v>
      </c>
      <c r="AH27" s="158">
        <f>_xlfn.IFNA(VLOOKUP(CONCATENATE($AH$4,$B27,$C27),'24WAL4'!$A$7:$T$135,20,FALSE),0)</f>
        <v>0</v>
      </c>
      <c r="AI27" s="158">
        <f>_xlfn.IFNA(VLOOKUP(CONCATENATE($AI$4,$B27,$C27),'25MR'!$A$7:$T$135,20,FALSE),0)</f>
        <v>0</v>
      </c>
      <c r="AJ27" s="78"/>
    </row>
    <row r="28" spans="1:80" s="66" customFormat="1" x14ac:dyDescent="0.2">
      <c r="A28" s="376"/>
      <c r="B28" s="115" t="s">
        <v>294</v>
      </c>
      <c r="C28" s="28" t="s">
        <v>920</v>
      </c>
      <c r="D28" s="28" t="s">
        <v>512</v>
      </c>
      <c r="E28" s="29">
        <v>43860</v>
      </c>
      <c r="F28" s="30">
        <v>13</v>
      </c>
      <c r="G28" s="81">
        <f t="shared" si="2"/>
        <v>1</v>
      </c>
      <c r="H28" s="32">
        <f t="shared" si="3"/>
        <v>3</v>
      </c>
      <c r="I28" s="82"/>
      <c r="J28" s="159">
        <f>_xlfn.IFNA(VLOOKUP(CONCATENATE($J$4,$B28,$C28),'1Bus'!$A$7:$T$133,20,FALSE),0)</f>
        <v>0</v>
      </c>
      <c r="K28" s="158">
        <f>_xlfn.IFNA(VLOOKUP(CONCATENATE($K$4,$B28,$C28),'2ESP'!$A$7:$T$133,20,FALSE),0)</f>
        <v>3</v>
      </c>
      <c r="L28" s="158">
        <f>_xlfn.IFNA(VLOOKUP(CONCATENATE($L$4,$B28,$C28),'3RP'!$A$7:$T$135,20,FALSE),0)</f>
        <v>0</v>
      </c>
      <c r="M28" s="158">
        <f>_xlfn.IFNA(VLOOKUP(CONCATENATE($M$4,$B28,$C28),'4Mur'!$A$7:$T$135,20,FALSE),0)</f>
        <v>0</v>
      </c>
      <c r="N28" s="158">
        <f>_xlfn.IFNA(VLOOKUP(CONCATENATE($N$4,$B28,$C28),'5BAL'!$A$7:$T$135,20,FALSE),0)</f>
        <v>0</v>
      </c>
      <c r="O28" s="158">
        <f>_xlfn.IFNA(VLOOKUP(CONCATENATE($O$4,$B28,$C28),'6WP'!$A$7:$T$135,20,FALSE),0)</f>
        <v>0</v>
      </c>
      <c r="P28" s="158">
        <f>_xlfn.IFNA(VLOOKUP(CONCATENATE($P$4,$B28,$C28),'7SER'!$A$7:$T$135,20,FALSE),0)</f>
        <v>0</v>
      </c>
      <c r="Q28" s="158">
        <f>_xlfn.IFNA(VLOOKUP(CONCATENATE($Q$4,$B28,$C28),'8MR'!$A$7:$T$135,20,FALSE),0)</f>
        <v>0</v>
      </c>
      <c r="R28" s="158">
        <f>_xlfn.IFNA(VLOOKUP(CONCATENATE($R$4,$B28,$C28),'9ESP2'!$A$7:$T$135,20,FALSE),0)</f>
        <v>0</v>
      </c>
      <c r="S28" s="158">
        <f>_xlfn.IFNA(VLOOKUP(CONCATENATE($S$4,$B28,$C28),'10Bus2'!$A$7:$T$135,20,FALSE),0)</f>
        <v>0</v>
      </c>
      <c r="T28" s="158">
        <f>_xlfn.IFNA(VLOOKUP(CONCATENATE($T$4,$B28,$C28),'11OG'!$A$7:$T$135,20,FALSE),0)</f>
        <v>0</v>
      </c>
      <c r="U28" s="158">
        <f>_xlfn.IFNA(VLOOKUP(CONCATENATE($U$4,$B28,$C28),'12VIRT'!$A$7:$T$135,20,FALSE),0)</f>
        <v>0</v>
      </c>
      <c r="V28" s="158">
        <f>_xlfn.IFNA(VLOOKUP(CONCATENATE($V$4,$B28,$C28),'13BUN'!$A$7:$T$133,20,FALSE),0)</f>
        <v>0</v>
      </c>
      <c r="W28" s="158">
        <f>_xlfn.IFNA(VLOOKUP(CONCATENATE($W$4,$B28,$C28),'14SER'!$A$7:$T$135,20,FALSE),0)</f>
        <v>0</v>
      </c>
      <c r="X28" s="158">
        <f>_xlfn.IFNA(VLOOKUP(CONCATENATE($X$4,$B28,$C28),'15OG2'!$A$7:$T$132,20,FALSE),0)</f>
        <v>0</v>
      </c>
      <c r="Y28" s="158">
        <f>_xlfn.IFNA(VLOOKUP(CONCATENATE($Y$4,$B28,$C28),'16BAL2'!$A$7:$T$135,20,FALSE),0)</f>
        <v>0</v>
      </c>
      <c r="Z28" s="158">
        <f>_xlfn.IFNA(VLOOKUP(CONCATENATE($Z$4,$B28,$C28),'17DAR'!$A$7:$T$135,20,FALSE),0)</f>
        <v>0</v>
      </c>
      <c r="AA28" s="158">
        <f>_xlfn.IFNA(VLOOKUP(CONCATENATE($AA$4,$B28,$C28),'18WAL'!$A$7:$T$135,20,FALSE),0)</f>
        <v>0</v>
      </c>
      <c r="AB28" s="158">
        <f>_xlfn.IFNA(VLOOKUP(CONCATENATE($AB$4,$B28,$C28),'19LOG'!$A$7:$T$135,20,FALSE),0)</f>
        <v>0</v>
      </c>
      <c r="AC28" s="158">
        <f>_xlfn.IFNA(VLOOKUP(CONCATENATE($AC$4,$B28,$C28),'20BUN'!$A$7:$T$133,20,FALSE),0)</f>
        <v>0</v>
      </c>
      <c r="AD28" s="158">
        <f>_xlfn.IFNA(VLOOKUP(CONCATENATE($AD$4,$B28,$C28),'21SC'!$A$7:$T$230,20,FALSE),0)</f>
        <v>0</v>
      </c>
      <c r="AE28" s="158">
        <f>_xlfn.IFNA(VLOOKUP(CONCATENATE($AE$4,$B28,$C28),'21SC'!$A$7:$T$230,20,FALSE),0)</f>
        <v>0</v>
      </c>
      <c r="AF28" s="158">
        <f>_xlfn.IFNA(VLOOKUP(CONCATENATE($AF$4,$B28,$C28),'22WAL3'!$A$7:$T$135,20,FALSE),0)</f>
        <v>0</v>
      </c>
      <c r="AG28" s="158">
        <f>_xlfn.IFNA(VLOOKUP(CONCATENATE($AG$4,$B28,$C28),'23OG3'!$A$7:$T$126,20,FALSE),0)</f>
        <v>0</v>
      </c>
      <c r="AH28" s="158">
        <f>_xlfn.IFNA(VLOOKUP(CONCATENATE($AH$4,$B28,$C28),'24WAL4'!$A$7:$T$135,20,FALSE),0)</f>
        <v>0</v>
      </c>
      <c r="AI28" s="158">
        <f>_xlfn.IFNA(VLOOKUP(CONCATENATE($AI$4,$B28,$C28),'25MR'!$A$7:$T$135,20,FALSE),0)</f>
        <v>0</v>
      </c>
      <c r="AJ28" s="78"/>
    </row>
    <row r="29" spans="1:80" s="66" customFormat="1" x14ac:dyDescent="0.2">
      <c r="A29" s="376"/>
      <c r="B29" s="115" t="s">
        <v>179</v>
      </c>
      <c r="C29" s="28" t="s">
        <v>180</v>
      </c>
      <c r="D29" s="28" t="s">
        <v>220</v>
      </c>
      <c r="E29" s="29">
        <v>43885</v>
      </c>
      <c r="F29" s="30">
        <v>13</v>
      </c>
      <c r="G29" s="81">
        <f t="shared" si="2"/>
        <v>1</v>
      </c>
      <c r="H29" s="32">
        <f t="shared" si="3"/>
        <v>3</v>
      </c>
      <c r="I29" s="82"/>
      <c r="J29" s="159">
        <f>_xlfn.IFNA(VLOOKUP(CONCATENATE($J$4,$B29,$C29),'1Bus'!$A$7:$T$133,20,FALSE),0)</f>
        <v>0</v>
      </c>
      <c r="K29" s="158">
        <f>_xlfn.IFNA(VLOOKUP(CONCATENATE($K$4,$B29,$C29),'2ESP'!$A$7:$T$133,20,FALSE),0)</f>
        <v>0</v>
      </c>
      <c r="L29" s="158">
        <f>_xlfn.IFNA(VLOOKUP(CONCATENATE($L$4,$B29,$C29),'3RP'!$A$7:$T$135,20,FALSE),0)</f>
        <v>0</v>
      </c>
      <c r="M29" s="158">
        <f>_xlfn.IFNA(VLOOKUP(CONCATENATE($M$4,$B29,$C29),'4Mur'!$A$7:$T$135,20,FALSE),0)</f>
        <v>0</v>
      </c>
      <c r="N29" s="158">
        <f>_xlfn.IFNA(VLOOKUP(CONCATENATE($N$4,$B29,$C29),'5BAL'!$A$7:$T$135,20,FALSE),0)</f>
        <v>0</v>
      </c>
      <c r="O29" s="158">
        <f>_xlfn.IFNA(VLOOKUP(CONCATENATE($O$4,$B29,$C29),'6WP'!$A$7:$T$135,20,FALSE),0)</f>
        <v>0</v>
      </c>
      <c r="P29" s="158">
        <f>_xlfn.IFNA(VLOOKUP(CONCATENATE($P$4,$B29,$C29),'7SER'!$A$7:$T$135,20,FALSE),0)</f>
        <v>3</v>
      </c>
      <c r="Q29" s="158">
        <f>_xlfn.IFNA(VLOOKUP(CONCATENATE($Q$4,$B29,$C29),'8MR'!$A$7:$T$135,20,FALSE),0)</f>
        <v>0</v>
      </c>
      <c r="R29" s="158">
        <f>_xlfn.IFNA(VLOOKUP(CONCATENATE($R$4,$B29,$C29),'9ESP2'!$A$7:$T$135,20,FALSE),0)</f>
        <v>0</v>
      </c>
      <c r="S29" s="158">
        <f>_xlfn.IFNA(VLOOKUP(CONCATENATE($S$4,$B29,$C29),'10Bus2'!$A$7:$T$135,20,FALSE),0)</f>
        <v>0</v>
      </c>
      <c r="T29" s="158">
        <f>_xlfn.IFNA(VLOOKUP(CONCATENATE($T$4,$B29,$C29),'11OG'!$A$7:$T$135,20,FALSE),0)</f>
        <v>0</v>
      </c>
      <c r="U29" s="158">
        <f>_xlfn.IFNA(VLOOKUP(CONCATENATE($U$4,$B29,$C29),'12VIRT'!$A$7:$T$135,20,FALSE),0)</f>
        <v>0</v>
      </c>
      <c r="V29" s="158">
        <f>_xlfn.IFNA(VLOOKUP(CONCATENATE($V$4,$B29,$C29),'13BUN'!$A$7:$T$133,20,FALSE),0)</f>
        <v>0</v>
      </c>
      <c r="W29" s="158">
        <f>_xlfn.IFNA(VLOOKUP(CONCATENATE($W$4,$B29,$C29),'14SER'!$A$7:$T$135,20,FALSE),0)</f>
        <v>0</v>
      </c>
      <c r="X29" s="158">
        <f>_xlfn.IFNA(VLOOKUP(CONCATENATE($X$4,$B29,$C29),'15OG2'!$A$7:$T$132,20,FALSE),0)</f>
        <v>0</v>
      </c>
      <c r="Y29" s="158">
        <f>_xlfn.IFNA(VLOOKUP(CONCATENATE($Y$4,$B29,$C29),'16BAL2'!$A$7:$T$135,20,FALSE),0)</f>
        <v>0</v>
      </c>
      <c r="Z29" s="158">
        <f>_xlfn.IFNA(VLOOKUP(CONCATENATE($Z$4,$B29,$C29),'17DAR'!$A$7:$T$135,20,FALSE),0)</f>
        <v>0</v>
      </c>
      <c r="AA29" s="158">
        <f>_xlfn.IFNA(VLOOKUP(CONCATENATE($AA$4,$B29,$C29),'18WAL'!$A$7:$T$135,20,FALSE),0)</f>
        <v>0</v>
      </c>
      <c r="AB29" s="158">
        <f>_xlfn.IFNA(VLOOKUP(CONCATENATE($AB$4,$B29,$C29),'19LOG'!$A$7:$T$135,20,FALSE),0)</f>
        <v>0</v>
      </c>
      <c r="AC29" s="158">
        <f>_xlfn.IFNA(VLOOKUP(CONCATENATE($AC$4,$B29,$C29),'20BUN'!$A$7:$T$133,20,FALSE),0)</f>
        <v>0</v>
      </c>
      <c r="AD29" s="158">
        <f>_xlfn.IFNA(VLOOKUP(CONCATENATE($AD$4,$B29,$C29),'21SC'!$A$7:$T$230,20,FALSE),0)</f>
        <v>0</v>
      </c>
      <c r="AE29" s="158">
        <f>_xlfn.IFNA(VLOOKUP(CONCATENATE($AE$4,$B29,$C29),'21SC'!$A$7:$T$230,20,FALSE),0)</f>
        <v>0</v>
      </c>
      <c r="AF29" s="158">
        <f>_xlfn.IFNA(VLOOKUP(CONCATENATE($AF$4,$B29,$C29),'22WAL3'!$A$7:$T$135,20,FALSE),0)</f>
        <v>0</v>
      </c>
      <c r="AG29" s="158">
        <f>_xlfn.IFNA(VLOOKUP(CONCATENATE($AG$4,$B29,$C29),'23OG3'!$A$7:$T$126,20,FALSE),0)</f>
        <v>0</v>
      </c>
      <c r="AH29" s="158">
        <f>_xlfn.IFNA(VLOOKUP(CONCATENATE($AH$4,$B29,$C29),'24WAL4'!$A$7:$T$135,20,FALSE),0)</f>
        <v>0</v>
      </c>
      <c r="AI29" s="158">
        <f>_xlfn.IFNA(VLOOKUP(CONCATENATE($AI$4,$B29,$C29),'25MR'!$A$7:$T$135,20,FALSE),0)</f>
        <v>0</v>
      </c>
      <c r="AJ29" s="78"/>
    </row>
    <row r="30" spans="1:80" s="66" customFormat="1" x14ac:dyDescent="0.2">
      <c r="A30" s="376"/>
      <c r="B30" s="115" t="s">
        <v>211</v>
      </c>
      <c r="C30" s="28" t="s">
        <v>821</v>
      </c>
      <c r="D30" s="28" t="s">
        <v>482</v>
      </c>
      <c r="E30" s="29">
        <v>43850</v>
      </c>
      <c r="F30" s="30">
        <v>13</v>
      </c>
      <c r="G30" s="81">
        <f t="shared" si="2"/>
        <v>1</v>
      </c>
      <c r="H30" s="32">
        <f t="shared" si="3"/>
        <v>3</v>
      </c>
      <c r="I30" s="82"/>
      <c r="J30" s="159">
        <f>_xlfn.IFNA(VLOOKUP(CONCATENATE($J$4,$B30,$C30),'1Bus'!$A$7:$T$133,20,FALSE),0)</f>
        <v>0</v>
      </c>
      <c r="K30" s="158">
        <f>_xlfn.IFNA(VLOOKUP(CONCATENATE($K$4,$B30,$C30),'2ESP'!$A$7:$T$133,20,FALSE),0)</f>
        <v>0</v>
      </c>
      <c r="L30" s="158">
        <f>_xlfn.IFNA(VLOOKUP(CONCATENATE($L$4,$B30,$C30),'3RP'!$A$7:$T$135,20,FALSE),0)</f>
        <v>0</v>
      </c>
      <c r="M30" s="158">
        <f>_xlfn.IFNA(VLOOKUP(CONCATENATE($M$4,$B30,$C30),'4Mur'!$A$7:$T$135,20,FALSE),0)</f>
        <v>0</v>
      </c>
      <c r="N30" s="158">
        <f>_xlfn.IFNA(VLOOKUP(CONCATENATE($N$4,$B30,$C30),'5BAL'!$A$7:$T$135,20,FALSE),0)</f>
        <v>0</v>
      </c>
      <c r="O30" s="158">
        <f>_xlfn.IFNA(VLOOKUP(CONCATENATE($O$4,$B30,$C30),'6WP'!$A$7:$T$135,20,FALSE),0)</f>
        <v>0</v>
      </c>
      <c r="P30" s="158">
        <f>_xlfn.IFNA(VLOOKUP(CONCATENATE($P$4,$B30,$C30),'7SER'!$A$7:$T$135,20,FALSE),0)</f>
        <v>0</v>
      </c>
      <c r="Q30" s="158">
        <f>_xlfn.IFNA(VLOOKUP(CONCATENATE($Q$4,$B30,$C30),'8MR'!$A$7:$T$135,20,FALSE),0)</f>
        <v>0</v>
      </c>
      <c r="R30" s="158">
        <f>_xlfn.IFNA(VLOOKUP(CONCATENATE($R$4,$B30,$C30),'9ESP2'!$A$7:$T$135,20,FALSE),0)</f>
        <v>0</v>
      </c>
      <c r="S30" s="158">
        <f>_xlfn.IFNA(VLOOKUP(CONCATENATE($S$4,$B30,$C30),'10Bus2'!$A$7:$T$135,20,FALSE),0)</f>
        <v>0</v>
      </c>
      <c r="T30" s="158">
        <f>_xlfn.IFNA(VLOOKUP(CONCATENATE($T$4,$B30,$C30),'11OG'!$A$7:$T$135,20,FALSE),0)</f>
        <v>0</v>
      </c>
      <c r="U30" s="158">
        <f>_xlfn.IFNA(VLOOKUP(CONCATENATE($U$4,$B30,$C30),'12VIRT'!$A$7:$T$135,20,FALSE),0)</f>
        <v>0</v>
      </c>
      <c r="V30" s="158">
        <f>_xlfn.IFNA(VLOOKUP(CONCATENATE($V$4,$B30,$C30),'13BUN'!$A$7:$T$133,20,FALSE),0)</f>
        <v>0</v>
      </c>
      <c r="W30" s="158">
        <f>_xlfn.IFNA(VLOOKUP(CONCATENATE($W$4,$B30,$C30),'14SER'!$A$7:$T$135,20,FALSE),0)</f>
        <v>0</v>
      </c>
      <c r="X30" s="158">
        <f>_xlfn.IFNA(VLOOKUP(CONCATENATE($X$4,$B30,$C30),'15OG2'!$A$7:$T$132,20,FALSE),0)</f>
        <v>0</v>
      </c>
      <c r="Y30" s="158">
        <f>_xlfn.IFNA(VLOOKUP(CONCATENATE($Y$4,$B30,$C30),'16BAL2'!$A$7:$T$135,20,FALSE),0)</f>
        <v>0</v>
      </c>
      <c r="Z30" s="158">
        <f>_xlfn.IFNA(VLOOKUP(CONCATENATE($Z$4,$B30,$C30),'17DAR'!$A$7:$T$135,20,FALSE),0)</f>
        <v>0</v>
      </c>
      <c r="AA30" s="158">
        <f>_xlfn.IFNA(VLOOKUP(CONCATENATE($AA$4,$B30,$C30),'18WAL'!$A$7:$T$135,20,FALSE),0)</f>
        <v>0</v>
      </c>
      <c r="AB30" s="158">
        <f>_xlfn.IFNA(VLOOKUP(CONCATENATE($AB$4,$B30,$C30),'19LOG'!$A$7:$T$135,20,FALSE),0)</f>
        <v>3</v>
      </c>
      <c r="AC30" s="158">
        <f>_xlfn.IFNA(VLOOKUP(CONCATENATE($AC$4,$B30,$C30),'20BUN'!$A$7:$T$133,20,FALSE),0)</f>
        <v>0</v>
      </c>
      <c r="AD30" s="158">
        <f>_xlfn.IFNA(VLOOKUP(CONCATENATE($AD$4,$B30,$C30),'21SC'!$A$7:$T$230,20,FALSE),0)</f>
        <v>0</v>
      </c>
      <c r="AE30" s="158">
        <f>_xlfn.IFNA(VLOOKUP(CONCATENATE($AE$4,$B30,$C30),'21SC'!$A$7:$T$230,20,FALSE),0)</f>
        <v>0</v>
      </c>
      <c r="AF30" s="158">
        <f>_xlfn.IFNA(VLOOKUP(CONCATENATE($AF$4,$B30,$C30),'22WAL3'!$A$7:$T$135,20,FALSE),0)</f>
        <v>0</v>
      </c>
      <c r="AG30" s="158">
        <f>_xlfn.IFNA(VLOOKUP(CONCATENATE($AG$4,$B30,$C30),'23OG3'!$A$7:$T$126,20,FALSE),0)</f>
        <v>0</v>
      </c>
      <c r="AH30" s="158">
        <f>_xlfn.IFNA(VLOOKUP(CONCATENATE($AH$4,$B30,$C30),'24WAL4'!$A$7:$T$135,20,FALSE),0)</f>
        <v>0</v>
      </c>
      <c r="AI30" s="158">
        <f>_xlfn.IFNA(VLOOKUP(CONCATENATE($AI$4,$B30,$C30),'25MR'!$A$7:$T$135,20,FALSE),0)</f>
        <v>0</v>
      </c>
      <c r="AJ30" s="78"/>
    </row>
    <row r="31" spans="1:80" s="66" customFormat="1" x14ac:dyDescent="0.2">
      <c r="A31" s="376"/>
      <c r="B31" s="115" t="s">
        <v>356</v>
      </c>
      <c r="C31" s="28" t="s">
        <v>357</v>
      </c>
      <c r="D31" s="28" t="s">
        <v>315</v>
      </c>
      <c r="E31" s="29">
        <v>43892</v>
      </c>
      <c r="F31" s="30">
        <v>11</v>
      </c>
      <c r="G31" s="81">
        <f t="shared" si="2"/>
        <v>1</v>
      </c>
      <c r="H31" s="32">
        <f t="shared" si="3"/>
        <v>3</v>
      </c>
      <c r="I31" s="82"/>
      <c r="J31" s="159">
        <f>_xlfn.IFNA(VLOOKUP(CONCATENATE($J$4,$B31,$C31),'1Bus'!$A$7:$T$133,20,FALSE),0)</f>
        <v>0</v>
      </c>
      <c r="K31" s="158">
        <f>_xlfn.IFNA(VLOOKUP(CONCATENATE($K$4,$B31,$C31),'2ESP'!$A$7:$T$133,20,FALSE),0)</f>
        <v>0</v>
      </c>
      <c r="L31" s="158">
        <f>_xlfn.IFNA(VLOOKUP(CONCATENATE($L$4,$B31,$C31),'3RP'!$A$7:$T$135,20,FALSE),0)</f>
        <v>0</v>
      </c>
      <c r="M31" s="158">
        <f>_xlfn.IFNA(VLOOKUP(CONCATENATE($M$4,$B31,$C31),'4Mur'!$A$7:$T$135,20,FALSE),0)</f>
        <v>3</v>
      </c>
      <c r="N31" s="158">
        <f>_xlfn.IFNA(VLOOKUP(CONCATENATE($N$4,$B31,$C31),'5BAL'!$A$7:$T$135,20,FALSE),0)</f>
        <v>0</v>
      </c>
      <c r="O31" s="158">
        <f>_xlfn.IFNA(VLOOKUP(CONCATENATE($O$4,$B31,$C31),'6WP'!$A$7:$T$135,20,FALSE),0)</f>
        <v>0</v>
      </c>
      <c r="P31" s="158">
        <f>_xlfn.IFNA(VLOOKUP(CONCATENATE($P$4,$B31,$C31),'7SER'!$A$7:$T$135,20,FALSE),0)</f>
        <v>0</v>
      </c>
      <c r="Q31" s="158">
        <f>_xlfn.IFNA(VLOOKUP(CONCATENATE($Q$4,$B31,$C31),'8MR'!$A$7:$T$135,20,FALSE),0)</f>
        <v>0</v>
      </c>
      <c r="R31" s="158">
        <f>_xlfn.IFNA(VLOOKUP(CONCATENATE($R$4,$B31,$C31),'9ESP2'!$A$7:$T$135,20,FALSE),0)</f>
        <v>0</v>
      </c>
      <c r="S31" s="158">
        <f>_xlfn.IFNA(VLOOKUP(CONCATENATE($S$4,$B31,$C31),'10Bus2'!$A$7:$T$135,20,FALSE),0)</f>
        <v>0</v>
      </c>
      <c r="T31" s="158">
        <f>_xlfn.IFNA(VLOOKUP(CONCATENATE($T$4,$B31,$C31),'11OG'!$A$7:$T$135,20,FALSE),0)</f>
        <v>0</v>
      </c>
      <c r="U31" s="158">
        <f>_xlfn.IFNA(VLOOKUP(CONCATENATE($U$4,$B31,$C31),'12VIRT'!$A$7:$T$135,20,FALSE),0)</f>
        <v>0</v>
      </c>
      <c r="V31" s="158">
        <f>_xlfn.IFNA(VLOOKUP(CONCATENATE($V$4,$B31,$C31),'13BUN'!$A$7:$T$133,20,FALSE),0)</f>
        <v>0</v>
      </c>
      <c r="W31" s="158">
        <f>_xlfn.IFNA(VLOOKUP(CONCATENATE($W$4,$B31,$C31),'14SER'!$A$7:$T$135,20,FALSE),0)</f>
        <v>0</v>
      </c>
      <c r="X31" s="158">
        <f>_xlfn.IFNA(VLOOKUP(CONCATENATE($X$4,$B31,$C31),'15OG2'!$A$7:$T$132,20,FALSE),0)</f>
        <v>0</v>
      </c>
      <c r="Y31" s="158">
        <f>_xlfn.IFNA(VLOOKUP(CONCATENATE($Y$4,$B31,$C31),'16BAL2'!$A$7:$T$135,20,FALSE),0)</f>
        <v>0</v>
      </c>
      <c r="Z31" s="158">
        <f>_xlfn.IFNA(VLOOKUP(CONCATENATE($Z$4,$B31,$C31),'17DAR'!$A$7:$T$135,20,FALSE),0)</f>
        <v>0</v>
      </c>
      <c r="AA31" s="158">
        <f>_xlfn.IFNA(VLOOKUP(CONCATENATE($AA$4,$B31,$C31),'18WAL'!$A$7:$T$135,20,FALSE),0)</f>
        <v>0</v>
      </c>
      <c r="AB31" s="158">
        <f>_xlfn.IFNA(VLOOKUP(CONCATENATE($AB$4,$B31,$C31),'19LOG'!$A$7:$T$135,20,FALSE),0)</f>
        <v>0</v>
      </c>
      <c r="AC31" s="158">
        <f>_xlfn.IFNA(VLOOKUP(CONCATENATE($AC$4,$B31,$C31),'20BUN'!$A$7:$T$133,20,FALSE),0)</f>
        <v>0</v>
      </c>
      <c r="AD31" s="158">
        <f>_xlfn.IFNA(VLOOKUP(CONCATENATE($AD$4,$B31,$C31),'21SC'!$A$7:$T$230,20,FALSE),0)</f>
        <v>0</v>
      </c>
      <c r="AE31" s="158">
        <f>_xlfn.IFNA(VLOOKUP(CONCATENATE($AE$4,$B31,$C31),'21SC'!$A$7:$T$230,20,FALSE),0)</f>
        <v>0</v>
      </c>
      <c r="AF31" s="158">
        <f>_xlfn.IFNA(VLOOKUP(CONCATENATE($AF$4,$B31,$C31),'22WAL3'!$A$7:$T$135,20,FALSE),0)</f>
        <v>0</v>
      </c>
      <c r="AG31" s="158">
        <f>_xlfn.IFNA(VLOOKUP(CONCATENATE($AG$4,$B31,$C31),'23OG3'!$A$7:$T$126,20,FALSE),0)</f>
        <v>0</v>
      </c>
      <c r="AH31" s="158">
        <f>_xlfn.IFNA(VLOOKUP(CONCATENATE($AH$4,$B31,$C31),'24WAL4'!$A$7:$T$135,20,FALSE),0)</f>
        <v>0</v>
      </c>
      <c r="AI31" s="158">
        <f>_xlfn.IFNA(VLOOKUP(CONCATENATE($AI$4,$B31,$C31),'25MR'!$A$7:$T$135,20,FALSE),0)</f>
        <v>0</v>
      </c>
      <c r="AJ31" s="78"/>
    </row>
    <row r="32" spans="1:80" s="66" customFormat="1" x14ac:dyDescent="0.2">
      <c r="A32" s="376"/>
      <c r="B32" s="115" t="s">
        <v>149</v>
      </c>
      <c r="C32" s="28" t="s">
        <v>150</v>
      </c>
      <c r="D32" s="28" t="s">
        <v>592</v>
      </c>
      <c r="E32" s="29">
        <v>44019</v>
      </c>
      <c r="F32" s="30">
        <v>12</v>
      </c>
      <c r="G32" s="81">
        <f t="shared" si="2"/>
        <v>1</v>
      </c>
      <c r="H32" s="32">
        <f t="shared" si="3"/>
        <v>2</v>
      </c>
      <c r="I32" s="82"/>
      <c r="J32" s="159">
        <f>_xlfn.IFNA(VLOOKUP(CONCATENATE($J$4,$B32,$C32),'1Bus'!$A$7:$T$133,20,FALSE),0)</f>
        <v>0</v>
      </c>
      <c r="K32" s="158">
        <f>_xlfn.IFNA(VLOOKUP(CONCATENATE($K$4,$B32,$C32),'2ESP'!$A$7:$T$133,20,FALSE),0)</f>
        <v>0</v>
      </c>
      <c r="L32" s="158">
        <f>_xlfn.IFNA(VLOOKUP(CONCATENATE($L$4,$B32,$C32),'3RP'!$A$7:$T$135,20,FALSE),0)</f>
        <v>0</v>
      </c>
      <c r="M32" s="158">
        <f>_xlfn.IFNA(VLOOKUP(CONCATENATE($M$4,$B32,$C32),'4Mur'!$A$7:$T$135,20,FALSE),0)</f>
        <v>0</v>
      </c>
      <c r="N32" s="158">
        <f>_xlfn.IFNA(VLOOKUP(CONCATENATE($N$4,$B32,$C32),'5BAL'!$A$7:$T$135,20,FALSE),0)</f>
        <v>0</v>
      </c>
      <c r="O32" s="158">
        <f>_xlfn.IFNA(VLOOKUP(CONCATENATE($O$4,$B32,$C32),'6WP'!$A$7:$T$135,20,FALSE),0)</f>
        <v>0</v>
      </c>
      <c r="P32" s="158">
        <f>_xlfn.IFNA(VLOOKUP(CONCATENATE($P$4,$B32,$C32),'7SER'!$A$7:$T$135,20,FALSE),0)</f>
        <v>0</v>
      </c>
      <c r="Q32" s="158">
        <f>_xlfn.IFNA(VLOOKUP(CONCATENATE($Q$4,$B32,$C32),'8MR'!$A$7:$T$135,20,FALSE),0)</f>
        <v>0</v>
      </c>
      <c r="R32" s="158">
        <f>_xlfn.IFNA(VLOOKUP(CONCATENATE($R$4,$B32,$C32),'9ESP2'!$A$7:$T$135,20,FALSE),0)</f>
        <v>0</v>
      </c>
      <c r="S32" s="158">
        <f>_xlfn.IFNA(VLOOKUP(CONCATENATE($S$4,$B32,$C32),'10Bus2'!$A$7:$T$135,20,FALSE),0)</f>
        <v>0</v>
      </c>
      <c r="T32" s="158">
        <f>_xlfn.IFNA(VLOOKUP(CONCATENATE($T$4,$B32,$C32),'11OG'!$A$7:$T$135,20,FALSE),0)</f>
        <v>0</v>
      </c>
      <c r="U32" s="158">
        <f>_xlfn.IFNA(VLOOKUP(CONCATENATE($U$4,$B32,$C32),'12VIRT'!$A$7:$T$135,20,FALSE),0)</f>
        <v>2</v>
      </c>
      <c r="V32" s="158">
        <f>_xlfn.IFNA(VLOOKUP(CONCATENATE($V$4,$B32,$C32),'13BUN'!$A$7:$T$133,20,FALSE),0)</f>
        <v>0</v>
      </c>
      <c r="W32" s="158">
        <f>_xlfn.IFNA(VLOOKUP(CONCATENATE($W$4,$B32,$C32),'14SER'!$A$7:$T$135,20,FALSE),0)</f>
        <v>0</v>
      </c>
      <c r="X32" s="158">
        <f>_xlfn.IFNA(VLOOKUP(CONCATENATE($X$4,$B32,$C32),'15OG2'!$A$7:$T$132,20,FALSE),0)</f>
        <v>0</v>
      </c>
      <c r="Y32" s="158">
        <f>_xlfn.IFNA(VLOOKUP(CONCATENATE($Y$4,$B32,$C32),'16BAL2'!$A$7:$T$135,20,FALSE),0)</f>
        <v>0</v>
      </c>
      <c r="Z32" s="158">
        <f>_xlfn.IFNA(VLOOKUP(CONCATENATE($Z$4,$B32,$C32),'17DAR'!$A$7:$T$135,20,FALSE),0)</f>
        <v>0</v>
      </c>
      <c r="AA32" s="158">
        <f>_xlfn.IFNA(VLOOKUP(CONCATENATE($AA$4,$B32,$C32),'18WAL'!$A$7:$T$135,20,FALSE),0)</f>
        <v>0</v>
      </c>
      <c r="AB32" s="158">
        <f>_xlfn.IFNA(VLOOKUP(CONCATENATE($AB$4,$B32,$C32),'19LOG'!$A$7:$T$135,20,FALSE),0)</f>
        <v>0</v>
      </c>
      <c r="AC32" s="158">
        <f>_xlfn.IFNA(VLOOKUP(CONCATENATE($AC$4,$B32,$C32),'20BUN'!$A$7:$T$133,20,FALSE),0)</f>
        <v>0</v>
      </c>
      <c r="AD32" s="158">
        <f>_xlfn.IFNA(VLOOKUP(CONCATENATE($AD$4,$B32,$C32),'21SC'!$A$7:$T$230,20,FALSE),0)</f>
        <v>0</v>
      </c>
      <c r="AE32" s="158">
        <f>_xlfn.IFNA(VLOOKUP(CONCATENATE($AE$4,$B32,$C32),'21SC'!$A$7:$T$230,20,FALSE),0)</f>
        <v>0</v>
      </c>
      <c r="AF32" s="158">
        <f>_xlfn.IFNA(VLOOKUP(CONCATENATE($AF$4,$B32,$C32),'22WAL3'!$A$7:$T$135,20,FALSE),0)</f>
        <v>0</v>
      </c>
      <c r="AG32" s="158">
        <f>_xlfn.IFNA(VLOOKUP(CONCATENATE($AG$4,$B32,$C32),'23OG3'!$A$7:$T$126,20,FALSE),0)</f>
        <v>0</v>
      </c>
      <c r="AH32" s="158">
        <f>_xlfn.IFNA(VLOOKUP(CONCATENATE($AH$4,$B32,$C32),'24WAL4'!$A$7:$T$135,20,FALSE),0)</f>
        <v>0</v>
      </c>
      <c r="AI32" s="158">
        <f>_xlfn.IFNA(VLOOKUP(CONCATENATE($AI$4,$B32,$C32),'25MR'!$A$7:$T$135,20,FALSE),0)</f>
        <v>0</v>
      </c>
      <c r="AJ32" s="78"/>
    </row>
    <row r="33" spans="1:36" s="66" customFormat="1" x14ac:dyDescent="0.2">
      <c r="A33" s="376"/>
      <c r="B33" s="115" t="s">
        <v>186</v>
      </c>
      <c r="C33" s="28" t="s">
        <v>187</v>
      </c>
      <c r="D33" s="28" t="s">
        <v>1000</v>
      </c>
      <c r="E33" s="29">
        <v>43877</v>
      </c>
      <c r="F33" s="30">
        <v>12</v>
      </c>
      <c r="G33" s="81">
        <f t="shared" si="2"/>
        <v>1</v>
      </c>
      <c r="H33" s="32">
        <f t="shared" si="3"/>
        <v>2</v>
      </c>
      <c r="I33" s="82"/>
      <c r="J33" s="159">
        <f>_xlfn.IFNA(VLOOKUP(CONCATENATE($J$4,$B33,$C33),'1Bus'!$A$7:$T$133,20,FALSE),0)</f>
        <v>0</v>
      </c>
      <c r="K33" s="158">
        <f>_xlfn.IFNA(VLOOKUP(CONCATENATE($K$4,$B33,$C33),'2ESP'!$A$7:$T$133,20,FALSE),0)</f>
        <v>0</v>
      </c>
      <c r="L33" s="158">
        <f>_xlfn.IFNA(VLOOKUP(CONCATENATE($L$4,$B33,$C33),'3RP'!$A$7:$T$135,20,FALSE),0)</f>
        <v>0</v>
      </c>
      <c r="M33" s="158">
        <f>_xlfn.IFNA(VLOOKUP(CONCATENATE($M$4,$B33,$C33),'4Mur'!$A$7:$T$135,20,FALSE),0)</f>
        <v>2</v>
      </c>
      <c r="N33" s="158">
        <f>_xlfn.IFNA(VLOOKUP(CONCATENATE($N$4,$B33,$C33),'5BAL'!$A$7:$T$135,20,FALSE),0)</f>
        <v>0</v>
      </c>
      <c r="O33" s="158">
        <f>_xlfn.IFNA(VLOOKUP(CONCATENATE($O$4,$B33,$C33),'6WP'!$A$7:$T$135,20,FALSE),0)</f>
        <v>0</v>
      </c>
      <c r="P33" s="158">
        <f>_xlfn.IFNA(VLOOKUP(CONCATENATE($P$4,$B33,$C33),'7SER'!$A$7:$T$135,20,FALSE),0)</f>
        <v>0</v>
      </c>
      <c r="Q33" s="158">
        <f>_xlfn.IFNA(VLOOKUP(CONCATENATE($Q$4,$B33,$C33),'8MR'!$A$7:$T$135,20,FALSE),0)</f>
        <v>0</v>
      </c>
      <c r="R33" s="158">
        <f>_xlfn.IFNA(VLOOKUP(CONCATENATE($R$4,$B33,$C33),'9ESP2'!$A$7:$T$135,20,FALSE),0)</f>
        <v>0</v>
      </c>
      <c r="S33" s="158">
        <f>_xlfn.IFNA(VLOOKUP(CONCATENATE($S$4,$B33,$C33),'10Bus2'!$A$7:$T$135,20,FALSE),0)</f>
        <v>0</v>
      </c>
      <c r="T33" s="158">
        <f>_xlfn.IFNA(VLOOKUP(CONCATENATE($T$4,$B33,$C33),'11OG'!$A$7:$T$135,20,FALSE),0)</f>
        <v>0</v>
      </c>
      <c r="U33" s="158">
        <f>_xlfn.IFNA(VLOOKUP(CONCATENATE($U$4,$B33,$C33),'12VIRT'!$A$7:$T$135,20,FALSE),0)</f>
        <v>0</v>
      </c>
      <c r="V33" s="158">
        <f>_xlfn.IFNA(VLOOKUP(CONCATENATE($V$4,$B33,$C33),'13BUN'!$A$7:$T$133,20,FALSE),0)</f>
        <v>0</v>
      </c>
      <c r="W33" s="158">
        <f>_xlfn.IFNA(VLOOKUP(CONCATENATE($W$4,$B33,$C33),'14SER'!$A$7:$T$135,20,FALSE),0)</f>
        <v>0</v>
      </c>
      <c r="X33" s="158">
        <f>_xlfn.IFNA(VLOOKUP(CONCATENATE($X$4,$B33,$C33),'15OG2'!$A$7:$T$132,20,FALSE),0)</f>
        <v>0</v>
      </c>
      <c r="Y33" s="158">
        <f>_xlfn.IFNA(VLOOKUP(CONCATENATE($Y$4,$B33,$C33),'16BAL2'!$A$7:$T$135,20,FALSE),0)</f>
        <v>0</v>
      </c>
      <c r="Z33" s="158">
        <f>_xlfn.IFNA(VLOOKUP(CONCATENATE($Z$4,$B33,$C33),'17DAR'!$A$7:$T$135,20,FALSE),0)</f>
        <v>0</v>
      </c>
      <c r="AA33" s="158">
        <f>_xlfn.IFNA(VLOOKUP(CONCATENATE($AA$4,$B33,$C33),'18WAL'!$A$7:$T$135,20,FALSE),0)</f>
        <v>0</v>
      </c>
      <c r="AB33" s="158">
        <f>_xlfn.IFNA(VLOOKUP(CONCATENATE($AB$4,$B33,$C33),'19LOG'!$A$7:$T$135,20,FALSE),0)</f>
        <v>0</v>
      </c>
      <c r="AC33" s="158">
        <f>_xlfn.IFNA(VLOOKUP(CONCATENATE($AC$4,$B33,$C33),'20BUN'!$A$7:$T$133,20,FALSE),0)</f>
        <v>0</v>
      </c>
      <c r="AD33" s="158">
        <f>_xlfn.IFNA(VLOOKUP(CONCATENATE($AD$4,$B33,$C33),'21SC'!$A$7:$T$230,20,FALSE),0)</f>
        <v>0</v>
      </c>
      <c r="AE33" s="158">
        <f>_xlfn.IFNA(VLOOKUP(CONCATENATE($AE$4,$B33,$C33),'21SC'!$A$7:$T$230,20,FALSE),0)</f>
        <v>0</v>
      </c>
      <c r="AF33" s="158">
        <f>_xlfn.IFNA(VLOOKUP(CONCATENATE($AF$4,$B33,$C33),'22WAL3'!$A$7:$T$135,20,FALSE),0)</f>
        <v>0</v>
      </c>
      <c r="AG33" s="158">
        <f>_xlfn.IFNA(VLOOKUP(CONCATENATE($AG$4,$B33,$C33),'23OG3'!$A$7:$T$126,20,FALSE),0)</f>
        <v>0</v>
      </c>
      <c r="AH33" s="158">
        <f>_xlfn.IFNA(VLOOKUP(CONCATENATE($AH$4,$B33,$C33),'24WAL4'!$A$7:$T$135,20,FALSE),0)</f>
        <v>0</v>
      </c>
      <c r="AI33" s="158">
        <f>_xlfn.IFNA(VLOOKUP(CONCATENATE($AI$4,$B33,$C33),'25MR'!$A$7:$T$135,20,FALSE),0)</f>
        <v>0</v>
      </c>
      <c r="AJ33" s="78"/>
    </row>
    <row r="34" spans="1:36" s="66" customFormat="1" x14ac:dyDescent="0.2">
      <c r="A34" s="376"/>
      <c r="B34" s="115" t="s">
        <v>917</v>
      </c>
      <c r="C34" s="28" t="s">
        <v>216</v>
      </c>
      <c r="D34" s="28" t="s">
        <v>220</v>
      </c>
      <c r="E34" s="29">
        <v>43976</v>
      </c>
      <c r="F34" s="30">
        <v>11</v>
      </c>
      <c r="G34" s="81">
        <f t="shared" si="2"/>
        <v>1</v>
      </c>
      <c r="H34" s="32">
        <f t="shared" si="3"/>
        <v>1</v>
      </c>
      <c r="I34" s="82"/>
      <c r="J34" s="159">
        <f>_xlfn.IFNA(VLOOKUP(CONCATENATE($J$4,$B34,$C34),'1Bus'!$A$7:$T$133,20,FALSE),0)</f>
        <v>0</v>
      </c>
      <c r="K34" s="158">
        <f>_xlfn.IFNA(VLOOKUP(CONCATENATE($K$4,$B34,$C34),'2ESP'!$A$7:$T$133,20,FALSE),0)</f>
        <v>0</v>
      </c>
      <c r="L34" s="158">
        <f>_xlfn.IFNA(VLOOKUP(CONCATENATE($L$4,$B34,$C34),'3RP'!$A$7:$T$135,20,FALSE),0)</f>
        <v>0</v>
      </c>
      <c r="M34" s="158">
        <f>_xlfn.IFNA(VLOOKUP(CONCATENATE($M$4,$B34,$C34),'4Mur'!$A$7:$T$135,20,FALSE),0)</f>
        <v>0</v>
      </c>
      <c r="N34" s="158">
        <f>_xlfn.IFNA(VLOOKUP(CONCATENATE($N$4,$B34,$C34),'5BAL'!$A$7:$T$135,20,FALSE),0)</f>
        <v>0</v>
      </c>
      <c r="O34" s="158">
        <f>_xlfn.IFNA(VLOOKUP(CONCATENATE($O$4,$B34,$C34),'6WP'!$A$7:$T$135,20,FALSE),0)</f>
        <v>0</v>
      </c>
      <c r="P34" s="158">
        <f>_xlfn.IFNA(VLOOKUP(CONCATENATE($P$4,$B34,$C34),'7SER'!$A$7:$T$135,20,FALSE),0)</f>
        <v>0</v>
      </c>
      <c r="Q34" s="158">
        <f>_xlfn.IFNA(VLOOKUP(CONCATENATE($Q$4,$B34,$C34),'8MR'!$A$7:$T$135,20,FALSE),0)</f>
        <v>0</v>
      </c>
      <c r="R34" s="158">
        <f>_xlfn.IFNA(VLOOKUP(CONCATENATE($R$4,$B34,$C34),'9ESP2'!$A$7:$T$135,20,FALSE),0)</f>
        <v>0</v>
      </c>
      <c r="S34" s="158">
        <f>_xlfn.IFNA(VLOOKUP(CONCATENATE($S$4,$B34,$C34),'10Bus2'!$A$7:$T$135,20,FALSE),0)</f>
        <v>0</v>
      </c>
      <c r="T34" s="158">
        <f>_xlfn.IFNA(VLOOKUP(CONCATENATE($T$4,$B34,$C34),'11OG'!$A$7:$T$135,20,FALSE),0)</f>
        <v>0</v>
      </c>
      <c r="U34" s="158">
        <f>_xlfn.IFNA(VLOOKUP(CONCATENATE($U$4,$B34,$C34),'12VIRT'!$A$7:$T$135,20,FALSE),0)</f>
        <v>1</v>
      </c>
      <c r="V34" s="158">
        <f>_xlfn.IFNA(VLOOKUP(CONCATENATE($V$4,$B34,$C34),'13BUN'!$A$7:$T$133,20,FALSE),0)</f>
        <v>0</v>
      </c>
      <c r="W34" s="158">
        <f>_xlfn.IFNA(VLOOKUP(CONCATENATE($W$4,$B34,$C34),'14SER'!$A$7:$T$135,20,FALSE),0)</f>
        <v>0</v>
      </c>
      <c r="X34" s="158">
        <f>_xlfn.IFNA(VLOOKUP(CONCATENATE($X$4,$B34,$C34),'15OG2'!$A$7:$T$132,20,FALSE),0)</f>
        <v>0</v>
      </c>
      <c r="Y34" s="158">
        <f>_xlfn.IFNA(VLOOKUP(CONCATENATE($Y$4,$B34,$C34),'16BAL2'!$A$7:$T$135,20,FALSE),0)</f>
        <v>0</v>
      </c>
      <c r="Z34" s="158">
        <f>_xlfn.IFNA(VLOOKUP(CONCATENATE($Z$4,$B34,$C34),'17DAR'!$A$7:$T$135,20,FALSE),0)</f>
        <v>0</v>
      </c>
      <c r="AA34" s="158">
        <f>_xlfn.IFNA(VLOOKUP(CONCATENATE($AA$4,$B34,$C34),'18WAL'!$A$7:$T$135,20,FALSE),0)</f>
        <v>0</v>
      </c>
      <c r="AB34" s="158">
        <f>_xlfn.IFNA(VLOOKUP(CONCATENATE($AB$4,$B34,$C34),'19LOG'!$A$7:$T$135,20,FALSE),0)</f>
        <v>0</v>
      </c>
      <c r="AC34" s="158">
        <f>_xlfn.IFNA(VLOOKUP(CONCATENATE($AC$4,$B34,$C34),'20BUN'!$A$7:$T$133,20,FALSE),0)</f>
        <v>0</v>
      </c>
      <c r="AD34" s="158">
        <f>_xlfn.IFNA(VLOOKUP(CONCATENATE($AD$4,$B34,$C34),'21SC'!$A$7:$T$230,20,FALSE),0)</f>
        <v>0</v>
      </c>
      <c r="AE34" s="158">
        <f>_xlfn.IFNA(VLOOKUP(CONCATENATE($AE$4,$B34,$C34),'21SC'!$A$7:$T$230,20,FALSE),0)</f>
        <v>0</v>
      </c>
      <c r="AF34" s="158">
        <f>_xlfn.IFNA(VLOOKUP(CONCATENATE($AF$4,$B34,$C34),'22WAL3'!$A$7:$T$135,20,FALSE),0)</f>
        <v>0</v>
      </c>
      <c r="AG34" s="158">
        <f>_xlfn.IFNA(VLOOKUP(CONCATENATE($AG$4,$B34,$C34),'23OG3'!$A$7:$T$126,20,FALSE),0)</f>
        <v>0</v>
      </c>
      <c r="AH34" s="158">
        <f>_xlfn.IFNA(VLOOKUP(CONCATENATE($AH$4,$B34,$C34),'24WAL4'!$A$7:$T$135,20,FALSE),0)</f>
        <v>0</v>
      </c>
      <c r="AI34" s="158">
        <f>_xlfn.IFNA(VLOOKUP(CONCATENATE($AI$4,$B34,$C34),'25MR'!$A$7:$T$135,20,FALSE),0)</f>
        <v>0</v>
      </c>
      <c r="AJ34" s="78"/>
    </row>
    <row r="35" spans="1:36" s="66" customFormat="1" x14ac:dyDescent="0.2">
      <c r="A35" s="376"/>
      <c r="B35" s="115" t="s">
        <v>208</v>
      </c>
      <c r="C35" s="28" t="s">
        <v>577</v>
      </c>
      <c r="D35" s="28" t="s">
        <v>948</v>
      </c>
      <c r="E35" s="29">
        <v>44021</v>
      </c>
      <c r="F35" s="30">
        <v>13</v>
      </c>
      <c r="G35" s="81">
        <f t="shared" si="2"/>
        <v>1</v>
      </c>
      <c r="H35" s="32">
        <f t="shared" si="3"/>
        <v>1</v>
      </c>
      <c r="I35" s="82"/>
      <c r="J35" s="159">
        <f>_xlfn.IFNA(VLOOKUP(CONCATENATE($J$4,$B35,$C35),'1Bus'!$A$7:$T$133,20,FALSE),0)</f>
        <v>0</v>
      </c>
      <c r="K35" s="158">
        <f>_xlfn.IFNA(VLOOKUP(CONCATENATE($K$4,$B35,$C35),'2ESP'!$A$7:$T$133,20,FALSE),0)</f>
        <v>0</v>
      </c>
      <c r="L35" s="158">
        <f>_xlfn.IFNA(VLOOKUP(CONCATENATE($L$4,$B35,$C35),'3RP'!$A$7:$T$135,20,FALSE),0)</f>
        <v>0</v>
      </c>
      <c r="M35" s="158">
        <f>_xlfn.IFNA(VLOOKUP(CONCATENATE($M$4,$B35,$C35),'4Mur'!$A$7:$T$135,20,FALSE),0)</f>
        <v>0</v>
      </c>
      <c r="N35" s="158">
        <f>_xlfn.IFNA(VLOOKUP(CONCATENATE($N$4,$B35,$C35),'5BAL'!$A$7:$T$135,20,FALSE),0)</f>
        <v>0</v>
      </c>
      <c r="O35" s="158">
        <f>_xlfn.IFNA(VLOOKUP(CONCATENATE($O$4,$B35,$C35),'6WP'!$A$7:$T$135,20,FALSE),0)</f>
        <v>0</v>
      </c>
      <c r="P35" s="158">
        <f>_xlfn.IFNA(VLOOKUP(CONCATENATE($P$4,$B35,$C35),'7SER'!$A$7:$T$135,20,FALSE),0)</f>
        <v>0</v>
      </c>
      <c r="Q35" s="158">
        <f>_xlfn.IFNA(VLOOKUP(CONCATENATE($Q$4,$B35,$C35),'8MR'!$A$7:$T$135,20,FALSE),0)</f>
        <v>0</v>
      </c>
      <c r="R35" s="158">
        <f>_xlfn.IFNA(VLOOKUP(CONCATENATE($R$4,$B35,$C35),'9ESP2'!$A$7:$T$135,20,FALSE),0)</f>
        <v>0</v>
      </c>
      <c r="S35" s="158">
        <f>_xlfn.IFNA(VLOOKUP(CONCATENATE($S$4,$B35,$C35),'10Bus2'!$A$7:$T$135,20,FALSE),0)</f>
        <v>0</v>
      </c>
      <c r="T35" s="158">
        <f>_xlfn.IFNA(VLOOKUP(CONCATENATE($T$4,$B35,$C35),'11OG'!$A$7:$T$135,20,FALSE),0)</f>
        <v>1</v>
      </c>
      <c r="U35" s="158">
        <f>_xlfn.IFNA(VLOOKUP(CONCATENATE($U$4,$B35,$C35),'12VIRT'!$A$7:$T$135,20,FALSE),0)</f>
        <v>0</v>
      </c>
      <c r="V35" s="158">
        <f>_xlfn.IFNA(VLOOKUP(CONCATENATE($V$4,$B35,$C35),'13BUN'!$A$7:$T$133,20,FALSE),0)</f>
        <v>0</v>
      </c>
      <c r="W35" s="158">
        <f>_xlfn.IFNA(VLOOKUP(CONCATENATE($W$4,$B35,$C35),'14SER'!$A$7:$T$135,20,FALSE),0)</f>
        <v>0</v>
      </c>
      <c r="X35" s="158">
        <f>_xlfn.IFNA(VLOOKUP(CONCATENATE($X$4,$B35,$C35),'15OG2'!$A$7:$T$132,20,FALSE),0)</f>
        <v>0</v>
      </c>
      <c r="Y35" s="158">
        <f>_xlfn.IFNA(VLOOKUP(CONCATENATE($Y$4,$B35,$C35),'16BAL2'!$A$7:$T$135,20,FALSE),0)</f>
        <v>0</v>
      </c>
      <c r="Z35" s="158">
        <f>_xlfn.IFNA(VLOOKUP(CONCATENATE($Z$4,$B35,$C35),'17DAR'!$A$7:$T$135,20,FALSE),0)</f>
        <v>0</v>
      </c>
      <c r="AA35" s="158">
        <f>_xlfn.IFNA(VLOOKUP(CONCATENATE($AA$4,$B35,$C35),'18WAL'!$A$7:$T$135,20,FALSE),0)</f>
        <v>0</v>
      </c>
      <c r="AB35" s="158">
        <f>_xlfn.IFNA(VLOOKUP(CONCATENATE($AB$4,$B35,$C35),'19LOG'!$A$7:$T$135,20,FALSE),0)</f>
        <v>0</v>
      </c>
      <c r="AC35" s="158">
        <f>_xlfn.IFNA(VLOOKUP(CONCATENATE($AC$4,$B35,$C35),'20BUN'!$A$7:$T$133,20,FALSE),0)</f>
        <v>0</v>
      </c>
      <c r="AD35" s="158">
        <f>_xlfn.IFNA(VLOOKUP(CONCATENATE($AD$4,$B35,$C35),'21SC'!$A$7:$T$230,20,FALSE),0)</f>
        <v>0</v>
      </c>
      <c r="AE35" s="158">
        <f>_xlfn.IFNA(VLOOKUP(CONCATENATE($AE$4,$B35,$C35),'21SC'!$A$7:$T$230,20,FALSE),0)</f>
        <v>0</v>
      </c>
      <c r="AF35" s="158">
        <f>_xlfn.IFNA(VLOOKUP(CONCATENATE($AF$4,$B35,$C35),'22WAL3'!$A$7:$T$135,20,FALSE),0)</f>
        <v>0</v>
      </c>
      <c r="AG35" s="158">
        <f>_xlfn.IFNA(VLOOKUP(CONCATENATE($AG$4,$B35,$C35),'23OG3'!$A$7:$T$126,20,FALSE),0)</f>
        <v>0</v>
      </c>
      <c r="AH35" s="158">
        <f>_xlfn.IFNA(VLOOKUP(CONCATENATE($AH$4,$B35,$C35),'24WAL4'!$A$7:$T$135,20,FALSE),0)</f>
        <v>0</v>
      </c>
      <c r="AI35" s="158">
        <f>_xlfn.IFNA(VLOOKUP(CONCATENATE($AI$4,$B35,$C35),'25MR'!$A$7:$T$135,20,FALSE),0)</f>
        <v>0</v>
      </c>
      <c r="AJ35" s="78"/>
    </row>
    <row r="36" spans="1:36" s="66" customFormat="1" x14ac:dyDescent="0.2">
      <c r="A36" s="376"/>
      <c r="B36" s="115" t="s">
        <v>221</v>
      </c>
      <c r="C36" s="28" t="s">
        <v>222</v>
      </c>
      <c r="D36" s="28" t="s">
        <v>623</v>
      </c>
      <c r="E36" s="29">
        <v>44107</v>
      </c>
      <c r="F36" s="30">
        <v>11</v>
      </c>
      <c r="G36" s="81">
        <f t="shared" si="2"/>
        <v>1</v>
      </c>
      <c r="H36" s="32">
        <f t="shared" si="3"/>
        <v>1</v>
      </c>
      <c r="I36" s="82"/>
      <c r="J36" s="159">
        <f>_xlfn.IFNA(VLOOKUP(CONCATENATE($J$4,$B36,$C36),'1Bus'!$A$7:$T$133,20,FALSE),0)</f>
        <v>0</v>
      </c>
      <c r="K36" s="158">
        <f>_xlfn.IFNA(VLOOKUP(CONCATENATE($K$4,$B36,$C36),'2ESP'!$A$7:$T$133,20,FALSE),0)</f>
        <v>0</v>
      </c>
      <c r="L36" s="158">
        <f>_xlfn.IFNA(VLOOKUP(CONCATENATE($L$4,$B36,$C36),'3RP'!$A$7:$T$135,20,FALSE),0)</f>
        <v>0</v>
      </c>
      <c r="M36" s="158">
        <f>_xlfn.IFNA(VLOOKUP(CONCATENATE($M$4,$B36,$C36),'4Mur'!$A$7:$T$135,20,FALSE),0)</f>
        <v>0</v>
      </c>
      <c r="N36" s="158">
        <f>_xlfn.IFNA(VLOOKUP(CONCATENATE($N$4,$B36,$C36),'5BAL'!$A$7:$T$135,20,FALSE),0)</f>
        <v>0</v>
      </c>
      <c r="O36" s="158">
        <f>_xlfn.IFNA(VLOOKUP(CONCATENATE($O$4,$B36,$C36),'6WP'!$A$7:$T$135,20,FALSE),0)</f>
        <v>0</v>
      </c>
      <c r="P36" s="158">
        <f>_xlfn.IFNA(VLOOKUP(CONCATENATE($P$4,$B36,$C36),'7SER'!$A$7:$T$135,20,FALSE),0)</f>
        <v>0</v>
      </c>
      <c r="Q36" s="158">
        <f>_xlfn.IFNA(VLOOKUP(CONCATENATE($Q$4,$B36,$C36),'8MR'!$A$7:$T$135,20,FALSE),0)</f>
        <v>0</v>
      </c>
      <c r="R36" s="158">
        <f>_xlfn.IFNA(VLOOKUP(CONCATENATE($R$4,$B36,$C36),'9ESP2'!$A$7:$T$135,20,FALSE),0)</f>
        <v>0</v>
      </c>
      <c r="S36" s="158">
        <f>_xlfn.IFNA(VLOOKUP(CONCATENATE($S$4,$B36,$C36),'10Bus2'!$A$7:$T$135,20,FALSE),0)</f>
        <v>0</v>
      </c>
      <c r="T36" s="158">
        <f>_xlfn.IFNA(VLOOKUP(CONCATENATE($T$4,$B36,$C36),'11OG'!$A$7:$T$135,20,FALSE),0)</f>
        <v>0</v>
      </c>
      <c r="U36" s="158">
        <f>_xlfn.IFNA(VLOOKUP(CONCATENATE($U$4,$B36,$C36),'12VIRT'!$A$7:$T$135,20,FALSE),0)</f>
        <v>0</v>
      </c>
      <c r="V36" s="158">
        <f>_xlfn.IFNA(VLOOKUP(CONCATENATE($V$4,$B36,$C36),'13BUN'!$A$7:$T$133,20,FALSE),0)</f>
        <v>0</v>
      </c>
      <c r="W36" s="158">
        <f>_xlfn.IFNA(VLOOKUP(CONCATENATE($W$4,$B36,$C36),'14SER'!$A$7:$T$135,20,FALSE),0)</f>
        <v>0</v>
      </c>
      <c r="X36" s="158">
        <f>_xlfn.IFNA(VLOOKUP(CONCATENATE($X$4,$B36,$C36),'15OG2'!$A$7:$T$132,20,FALSE),0)</f>
        <v>0</v>
      </c>
      <c r="Y36" s="158">
        <f>_xlfn.IFNA(VLOOKUP(CONCATENATE($Y$4,$B36,$C36),'16BAL2'!$A$7:$T$135,20,FALSE),0)</f>
        <v>0</v>
      </c>
      <c r="Z36" s="158">
        <f>_xlfn.IFNA(VLOOKUP(CONCATENATE($Z$4,$B36,$C36),'17DAR'!$A$7:$T$135,20,FALSE),0)</f>
        <v>0</v>
      </c>
      <c r="AA36" s="158">
        <f>_xlfn.IFNA(VLOOKUP(CONCATENATE($AA$4,$B36,$C36),'18WAL'!$A$7:$T$135,20,FALSE),0)</f>
        <v>0</v>
      </c>
      <c r="AB36" s="158">
        <f>_xlfn.IFNA(VLOOKUP(CONCATENATE($AB$4,$B36,$C36),'19LOG'!$A$7:$T$135,20,FALSE),0)</f>
        <v>0</v>
      </c>
      <c r="AC36" s="158">
        <f>_xlfn.IFNA(VLOOKUP(CONCATENATE($AC$4,$B36,$C36),'20BUN'!$A$7:$T$133,20,FALSE),0)</f>
        <v>0</v>
      </c>
      <c r="AD36" s="158">
        <f>_xlfn.IFNA(VLOOKUP(CONCATENATE($AD$4,$B36,$C36),'21SC'!$A$7:$T$230,20,FALSE),0)</f>
        <v>0</v>
      </c>
      <c r="AE36" s="158">
        <f>_xlfn.IFNA(VLOOKUP(CONCATENATE($AE$4,$B36,$C36),'21SC'!$A$7:$T$230,20,FALSE),0)</f>
        <v>1</v>
      </c>
      <c r="AF36" s="158">
        <f>_xlfn.IFNA(VLOOKUP(CONCATENATE($AF$4,$B36,$C36),'22WAL3'!$A$7:$T$135,20,FALSE),0)</f>
        <v>0</v>
      </c>
      <c r="AG36" s="158">
        <f>_xlfn.IFNA(VLOOKUP(CONCATENATE($AG$4,$B36,$C36),'23OG3'!$A$7:$T$126,20,FALSE),0)</f>
        <v>0</v>
      </c>
      <c r="AH36" s="158">
        <f>_xlfn.IFNA(VLOOKUP(CONCATENATE($AH$4,$B36,$C36),'24WAL4'!$A$7:$T$135,20,FALSE),0)</f>
        <v>0</v>
      </c>
      <c r="AI36" s="158">
        <f>_xlfn.IFNA(VLOOKUP(CONCATENATE($AI$4,$B36,$C36),'25MR'!$A$7:$T$135,20,FALSE),0)</f>
        <v>0</v>
      </c>
      <c r="AJ36" s="78"/>
    </row>
    <row r="37" spans="1:36" s="66" customFormat="1" x14ac:dyDescent="0.2">
      <c r="A37" s="376"/>
      <c r="B37" s="115" t="s">
        <v>917</v>
      </c>
      <c r="C37" s="28" t="s">
        <v>209</v>
      </c>
      <c r="D37" s="28" t="s">
        <v>220</v>
      </c>
      <c r="E37" s="29">
        <v>43976</v>
      </c>
      <c r="F37" s="30">
        <v>11</v>
      </c>
      <c r="G37" s="81">
        <f t="shared" si="2"/>
        <v>0</v>
      </c>
      <c r="H37" s="32">
        <f t="shared" si="3"/>
        <v>0</v>
      </c>
      <c r="I37" s="82"/>
      <c r="J37" s="159">
        <f>_xlfn.IFNA(VLOOKUP(CONCATENATE($J$4,$B37,$C37),'1Bus'!$A$7:$T$133,20,FALSE),0)</f>
        <v>0</v>
      </c>
      <c r="K37" s="158">
        <f>_xlfn.IFNA(VLOOKUP(CONCATENATE($K$4,$B37,$C37),'2ESP'!$A$7:$T$133,20,FALSE),0)</f>
        <v>0</v>
      </c>
      <c r="L37" s="158">
        <f>_xlfn.IFNA(VLOOKUP(CONCATENATE($L$4,$B37,$C37),'3RP'!$A$7:$T$135,20,FALSE),0)</f>
        <v>0</v>
      </c>
      <c r="M37" s="158">
        <f>_xlfn.IFNA(VLOOKUP(CONCATENATE($M$4,$B37,$C37),'4Mur'!$A$7:$T$135,20,FALSE),0)</f>
        <v>0</v>
      </c>
      <c r="N37" s="158">
        <f>_xlfn.IFNA(VLOOKUP(CONCATENATE($N$4,$B37,$C37),'5BAL'!$A$7:$T$135,20,FALSE),0)</f>
        <v>0</v>
      </c>
      <c r="O37" s="158">
        <f>_xlfn.IFNA(VLOOKUP(CONCATENATE($O$4,$B37,$C37),'6WP'!$A$7:$T$135,20,FALSE),0)</f>
        <v>0</v>
      </c>
      <c r="P37" s="158">
        <f>_xlfn.IFNA(VLOOKUP(CONCATENATE($P$4,$B37,$C37),'7SER'!$A$7:$T$135,20,FALSE),0)</f>
        <v>0</v>
      </c>
      <c r="Q37" s="158">
        <f>_xlfn.IFNA(VLOOKUP(CONCATENATE($Q$4,$B37,$C37),'8MR'!$A$7:$T$135,20,FALSE),0)</f>
        <v>0</v>
      </c>
      <c r="R37" s="158">
        <f>_xlfn.IFNA(VLOOKUP(CONCATENATE($R$4,$B37,$C37),'9ESP2'!$A$7:$T$135,20,FALSE),0)</f>
        <v>0</v>
      </c>
      <c r="S37" s="158">
        <f>_xlfn.IFNA(VLOOKUP(CONCATENATE($S$4,$B37,$C37),'10Bus2'!$A$7:$T$135,20,FALSE),0)</f>
        <v>0</v>
      </c>
      <c r="T37" s="158">
        <f>_xlfn.IFNA(VLOOKUP(CONCATENATE($T$4,$B37,$C37),'11OG'!$A$7:$T$135,20,FALSE),0)</f>
        <v>0</v>
      </c>
      <c r="U37" s="158">
        <f>_xlfn.IFNA(VLOOKUP(CONCATENATE($U$4,$B37,$C37),'12VIRT'!$A$7:$T$135,20,FALSE),0)</f>
        <v>0</v>
      </c>
      <c r="V37" s="158">
        <f>_xlfn.IFNA(VLOOKUP(CONCATENATE($V$4,$B37,$C37),'13BUN'!$A$7:$T$133,20,FALSE),0)</f>
        <v>0</v>
      </c>
      <c r="W37" s="158">
        <f>_xlfn.IFNA(VLOOKUP(CONCATENATE($W$4,$B37,$C37),'14SER'!$A$7:$T$135,20,FALSE),0)</f>
        <v>0</v>
      </c>
      <c r="X37" s="158">
        <f>_xlfn.IFNA(VLOOKUP(CONCATENATE($X$4,$B37,$C37),'15OG2'!$A$7:$T$132,20,FALSE),0)</f>
        <v>0</v>
      </c>
      <c r="Y37" s="158">
        <f>_xlfn.IFNA(VLOOKUP(CONCATENATE($Y$4,$B37,$C37),'16BAL2'!$A$7:$T$135,20,FALSE),0)</f>
        <v>0</v>
      </c>
      <c r="Z37" s="158">
        <f>_xlfn.IFNA(VLOOKUP(CONCATENATE($Z$4,$B37,$C37),'17DAR'!$A$7:$T$135,20,FALSE),0)</f>
        <v>0</v>
      </c>
      <c r="AA37" s="158">
        <f>_xlfn.IFNA(VLOOKUP(CONCATENATE($AA$4,$B37,$C37),'18WAL'!$A$7:$T$135,20,FALSE),0)</f>
        <v>0</v>
      </c>
      <c r="AB37" s="158">
        <f>_xlfn.IFNA(VLOOKUP(CONCATENATE($AB$4,$B37,$C37),'19LOG'!$A$7:$T$135,20,FALSE),0)</f>
        <v>0</v>
      </c>
      <c r="AC37" s="158">
        <f>_xlfn.IFNA(VLOOKUP(CONCATENATE($AC$4,$B37,$C37),'20BUN'!$A$7:$T$133,20,FALSE),0)</f>
        <v>0</v>
      </c>
      <c r="AD37" s="158">
        <f>_xlfn.IFNA(VLOOKUP(CONCATENATE($AD$4,$B37,$C37),'21SC'!$A$7:$T$230,20,FALSE),0)</f>
        <v>0</v>
      </c>
      <c r="AE37" s="158">
        <f>_xlfn.IFNA(VLOOKUP(CONCATENATE($AE$4,$B37,$C37),'21SC'!$A$7:$T$230,20,FALSE),0)</f>
        <v>0</v>
      </c>
      <c r="AF37" s="158">
        <f>_xlfn.IFNA(VLOOKUP(CONCATENATE($AF$4,$B37,$C37),'22WAL3'!$A$7:$T$135,20,FALSE),0)</f>
        <v>0</v>
      </c>
      <c r="AG37" s="158">
        <f>_xlfn.IFNA(VLOOKUP(CONCATENATE($AG$4,$B37,$C37),'23OG3'!$A$7:$T$126,20,FALSE),0)</f>
        <v>0</v>
      </c>
      <c r="AH37" s="158">
        <f>_xlfn.IFNA(VLOOKUP(CONCATENATE($AH$4,$B37,$C37),'24WAL4'!$A$7:$T$135,20,FALSE),0)</f>
        <v>0</v>
      </c>
      <c r="AI37" s="158">
        <f>_xlfn.IFNA(VLOOKUP(CONCATENATE($AI$4,$B37,$C37),'25MR'!$A$7:$T$135,20,FALSE),0)</f>
        <v>0</v>
      </c>
      <c r="AJ37" s="78"/>
    </row>
    <row r="38" spans="1:36" s="66" customFormat="1" x14ac:dyDescent="0.2">
      <c r="A38" s="376"/>
      <c r="B38" s="115" t="s">
        <v>202</v>
      </c>
      <c r="C38" s="28" t="s">
        <v>203</v>
      </c>
      <c r="D38" s="28" t="s">
        <v>223</v>
      </c>
      <c r="E38" s="29">
        <v>43983</v>
      </c>
      <c r="F38" s="30">
        <v>13</v>
      </c>
      <c r="G38" s="81">
        <f t="shared" si="2"/>
        <v>0</v>
      </c>
      <c r="H38" s="32">
        <f t="shared" si="3"/>
        <v>0</v>
      </c>
      <c r="I38" s="82"/>
      <c r="J38" s="159">
        <f>_xlfn.IFNA(VLOOKUP(CONCATENATE($J$4,$B38,$C38),'1Bus'!$A$7:$T$133,20,FALSE),0)</f>
        <v>0</v>
      </c>
      <c r="K38" s="158">
        <f>_xlfn.IFNA(VLOOKUP(CONCATENATE($K$4,$B38,$C38),'2ESP'!$A$7:$T$133,20,FALSE),0)</f>
        <v>0</v>
      </c>
      <c r="L38" s="158">
        <f>_xlfn.IFNA(VLOOKUP(CONCATENATE($L$4,$B38,$C38),'3RP'!$A$7:$T$135,20,FALSE),0)</f>
        <v>0</v>
      </c>
      <c r="M38" s="158">
        <f>_xlfn.IFNA(VLOOKUP(CONCATENATE($M$4,$B38,$C38),'4Mur'!$A$7:$T$135,20,FALSE),0)</f>
        <v>0</v>
      </c>
      <c r="N38" s="158">
        <f>_xlfn.IFNA(VLOOKUP(CONCATENATE($N$4,$B38,$C38),'5BAL'!$A$7:$T$135,20,FALSE),0)</f>
        <v>0</v>
      </c>
      <c r="O38" s="158">
        <f>_xlfn.IFNA(VLOOKUP(CONCATENATE($O$4,$B38,$C38),'6WP'!$A$7:$T$135,20,FALSE),0)</f>
        <v>0</v>
      </c>
      <c r="P38" s="158">
        <f>_xlfn.IFNA(VLOOKUP(CONCATENATE($P$4,$B38,$C38),'7SER'!$A$7:$T$135,20,FALSE),0)</f>
        <v>0</v>
      </c>
      <c r="Q38" s="158">
        <f>_xlfn.IFNA(VLOOKUP(CONCATENATE($Q$4,$B38,$C38),'8MR'!$A$7:$T$135,20,FALSE),0)</f>
        <v>0</v>
      </c>
      <c r="R38" s="158">
        <f>_xlfn.IFNA(VLOOKUP(CONCATENATE($R$4,$B38,$C38),'9ESP2'!$A$7:$T$135,20,FALSE),0)</f>
        <v>0</v>
      </c>
      <c r="S38" s="158">
        <f>_xlfn.IFNA(VLOOKUP(CONCATENATE($S$4,$B38,$C38),'10Bus2'!$A$7:$T$135,20,FALSE),0)</f>
        <v>0</v>
      </c>
      <c r="T38" s="158">
        <f>_xlfn.IFNA(VLOOKUP(CONCATENATE($T$4,$B38,$C38),'11OG'!$A$7:$T$135,20,FALSE),0)</f>
        <v>0</v>
      </c>
      <c r="U38" s="158">
        <f>_xlfn.IFNA(VLOOKUP(CONCATENATE($U$4,$B38,$C38),'12VIRT'!$A$7:$T$135,20,FALSE),0)</f>
        <v>0</v>
      </c>
      <c r="V38" s="158">
        <f>_xlfn.IFNA(VLOOKUP(CONCATENATE($V$4,$B38,$C38),'13BUN'!$A$7:$T$133,20,FALSE),0)</f>
        <v>0</v>
      </c>
      <c r="W38" s="158">
        <f>_xlfn.IFNA(VLOOKUP(CONCATENATE($W$4,$B38,$C38),'14SER'!$A$7:$T$135,20,FALSE),0)</f>
        <v>0</v>
      </c>
      <c r="X38" s="158">
        <f>_xlfn.IFNA(VLOOKUP(CONCATENATE($X$4,$B38,$C38),'15OG2'!$A$7:$T$132,20,FALSE),0)</f>
        <v>0</v>
      </c>
      <c r="Y38" s="158">
        <f>_xlfn.IFNA(VLOOKUP(CONCATENATE($Y$4,$B38,$C38),'16BAL2'!$A$7:$T$135,20,FALSE),0)</f>
        <v>0</v>
      </c>
      <c r="Z38" s="158">
        <f>_xlfn.IFNA(VLOOKUP(CONCATENATE($Z$4,$B38,$C38),'17DAR'!$A$7:$T$135,20,FALSE),0)</f>
        <v>0</v>
      </c>
      <c r="AA38" s="158">
        <f>_xlfn.IFNA(VLOOKUP(CONCATENATE($AA$4,$B38,$C38),'18WAL'!$A$7:$T$135,20,FALSE),0)</f>
        <v>0</v>
      </c>
      <c r="AB38" s="158">
        <f>_xlfn.IFNA(VLOOKUP(CONCATENATE($AB$4,$B38,$C38),'19LOG'!$A$7:$T$135,20,FALSE),0)</f>
        <v>0</v>
      </c>
      <c r="AC38" s="158">
        <f>_xlfn.IFNA(VLOOKUP(CONCATENATE($AC$4,$B38,$C38),'20BUN'!$A$7:$T$133,20,FALSE),0)</f>
        <v>0</v>
      </c>
      <c r="AD38" s="158">
        <f>_xlfn.IFNA(VLOOKUP(CONCATENATE($AD$4,$B38,$C38),'21SC'!$A$7:$T$230,20,FALSE),0)</f>
        <v>0</v>
      </c>
      <c r="AE38" s="158">
        <f>_xlfn.IFNA(VLOOKUP(CONCATENATE($AE$4,$B38,$C38),'21SC'!$A$7:$T$230,20,FALSE),0)</f>
        <v>0</v>
      </c>
      <c r="AF38" s="158">
        <f>_xlfn.IFNA(VLOOKUP(CONCATENATE($AF$4,$B38,$C38),'22WAL3'!$A$7:$T$135,20,FALSE),0)</f>
        <v>0</v>
      </c>
      <c r="AG38" s="158">
        <f>_xlfn.IFNA(VLOOKUP(CONCATENATE($AG$4,$B38,$C38),'23OG3'!$A$7:$T$126,20,FALSE),0)</f>
        <v>0</v>
      </c>
      <c r="AH38" s="158">
        <f>_xlfn.IFNA(VLOOKUP(CONCATENATE($AH$4,$B38,$C38),'24WAL4'!$A$7:$T$135,20,FALSE),0)</f>
        <v>0</v>
      </c>
      <c r="AI38" s="158">
        <f>_xlfn.IFNA(VLOOKUP(CONCATENATE($AI$4,$B38,$C38),'25MR'!$A$7:$T$135,20,FALSE),0)</f>
        <v>0</v>
      </c>
      <c r="AJ38" s="78"/>
    </row>
    <row r="39" spans="1:36" s="66" customFormat="1" x14ac:dyDescent="0.2">
      <c r="A39" s="376"/>
      <c r="B39" s="115" t="s">
        <v>202</v>
      </c>
      <c r="C39" s="28" t="s">
        <v>204</v>
      </c>
      <c r="D39" s="28" t="s">
        <v>223</v>
      </c>
      <c r="E39" s="29">
        <v>43983</v>
      </c>
      <c r="F39" s="30">
        <v>13</v>
      </c>
      <c r="G39" s="81">
        <f t="shared" si="2"/>
        <v>0</v>
      </c>
      <c r="H39" s="32">
        <f t="shared" si="3"/>
        <v>0</v>
      </c>
      <c r="I39" s="82"/>
      <c r="J39" s="159">
        <f>_xlfn.IFNA(VLOOKUP(CONCATENATE($J$4,$B39,$C39),'1Bus'!$A$7:$T$133,20,FALSE),0)</f>
        <v>0</v>
      </c>
      <c r="K39" s="158">
        <f>_xlfn.IFNA(VLOOKUP(CONCATENATE($K$4,$B39,$C39),'2ESP'!$A$7:$T$133,20,FALSE),0)</f>
        <v>0</v>
      </c>
      <c r="L39" s="158">
        <f>_xlfn.IFNA(VLOOKUP(CONCATENATE($L$4,$B39,$C39),'3RP'!$A$7:$T$135,20,FALSE),0)</f>
        <v>0</v>
      </c>
      <c r="M39" s="158">
        <f>_xlfn.IFNA(VLOOKUP(CONCATENATE($M$4,$B39,$C39),'4Mur'!$A$7:$T$135,20,FALSE),0)</f>
        <v>0</v>
      </c>
      <c r="N39" s="158">
        <f>_xlfn.IFNA(VLOOKUP(CONCATENATE($N$4,$B39,$C39),'5BAL'!$A$7:$T$135,20,FALSE),0)</f>
        <v>0</v>
      </c>
      <c r="O39" s="158">
        <f>_xlfn.IFNA(VLOOKUP(CONCATENATE($O$4,$B39,$C39),'6WP'!$A$7:$T$135,20,FALSE),0)</f>
        <v>0</v>
      </c>
      <c r="P39" s="158">
        <f>_xlfn.IFNA(VLOOKUP(CONCATENATE($P$4,$B39,$C39),'7SER'!$A$7:$T$135,20,FALSE),0)</f>
        <v>0</v>
      </c>
      <c r="Q39" s="158">
        <f>_xlfn.IFNA(VLOOKUP(CONCATENATE($Q$4,$B39,$C39),'8MR'!$A$7:$T$135,20,FALSE),0)</f>
        <v>0</v>
      </c>
      <c r="R39" s="158">
        <f>_xlfn.IFNA(VLOOKUP(CONCATENATE($R$4,$B39,$C39),'9ESP2'!$A$7:$T$135,20,FALSE),0)</f>
        <v>0</v>
      </c>
      <c r="S39" s="158">
        <f>_xlfn.IFNA(VLOOKUP(CONCATENATE($S$4,$B39,$C39),'10Bus2'!$A$7:$T$135,20,FALSE),0)</f>
        <v>0</v>
      </c>
      <c r="T39" s="158">
        <f>_xlfn.IFNA(VLOOKUP(CONCATENATE($T$4,$B39,$C39),'11OG'!$A$7:$T$135,20,FALSE),0)</f>
        <v>0</v>
      </c>
      <c r="U39" s="158">
        <f>_xlfn.IFNA(VLOOKUP(CONCATENATE($U$4,$B39,$C39),'12VIRT'!$A$7:$T$135,20,FALSE),0)</f>
        <v>0</v>
      </c>
      <c r="V39" s="158">
        <f>_xlfn.IFNA(VLOOKUP(CONCATENATE($V$4,$B39,$C39),'13BUN'!$A$7:$T$133,20,FALSE),0)</f>
        <v>0</v>
      </c>
      <c r="W39" s="158">
        <f>_xlfn.IFNA(VLOOKUP(CONCATENATE($W$4,$B39,$C39),'14SER'!$A$7:$T$135,20,FALSE),0)</f>
        <v>0</v>
      </c>
      <c r="X39" s="158">
        <f>_xlfn.IFNA(VLOOKUP(CONCATENATE($X$4,$B39,$C39),'15OG2'!$A$7:$T$132,20,FALSE),0)</f>
        <v>0</v>
      </c>
      <c r="Y39" s="158">
        <f>_xlfn.IFNA(VLOOKUP(CONCATENATE($Y$4,$B39,$C39),'16BAL2'!$A$7:$T$135,20,FALSE),0)</f>
        <v>0</v>
      </c>
      <c r="Z39" s="158">
        <f>_xlfn.IFNA(VLOOKUP(CONCATENATE($Z$4,$B39,$C39),'17DAR'!$A$7:$T$135,20,FALSE),0)</f>
        <v>0</v>
      </c>
      <c r="AA39" s="158">
        <f>_xlfn.IFNA(VLOOKUP(CONCATENATE($AA$4,$B39,$C39),'18WAL'!$A$7:$T$135,20,FALSE),0)</f>
        <v>0</v>
      </c>
      <c r="AB39" s="158">
        <f>_xlfn.IFNA(VLOOKUP(CONCATENATE($AB$4,$B39,$C39),'19LOG'!$A$7:$T$135,20,FALSE),0)</f>
        <v>0</v>
      </c>
      <c r="AC39" s="158">
        <f>_xlfn.IFNA(VLOOKUP(CONCATENATE($AC$4,$B39,$C39),'20BUN'!$A$7:$T$133,20,FALSE),0)</f>
        <v>0</v>
      </c>
      <c r="AD39" s="158">
        <f>_xlfn.IFNA(VLOOKUP(CONCATENATE($AD$4,$B39,$C39),'21SC'!$A$7:$T$230,20,FALSE),0)</f>
        <v>0</v>
      </c>
      <c r="AE39" s="158">
        <f>_xlfn.IFNA(VLOOKUP(CONCATENATE($AE$4,$B39,$C39),'21SC'!$A$7:$T$230,20,FALSE),0)</f>
        <v>0</v>
      </c>
      <c r="AF39" s="158">
        <f>_xlfn.IFNA(VLOOKUP(CONCATENATE($AF$4,$B39,$C39),'22WAL3'!$A$7:$T$135,20,FALSE),0)</f>
        <v>0</v>
      </c>
      <c r="AG39" s="158">
        <f>_xlfn.IFNA(VLOOKUP(CONCATENATE($AG$4,$B39,$C39),'23OG3'!$A$7:$T$126,20,FALSE),0)</f>
        <v>0</v>
      </c>
      <c r="AH39" s="158">
        <f>_xlfn.IFNA(VLOOKUP(CONCATENATE($AH$4,$B39,$C39),'24WAL4'!$A$7:$T$135,20,FALSE),0)</f>
        <v>0</v>
      </c>
      <c r="AI39" s="158">
        <f>_xlfn.IFNA(VLOOKUP(CONCATENATE($AI$4,$B39,$C39),'25MR'!$A$7:$T$135,20,FALSE),0)</f>
        <v>0</v>
      </c>
      <c r="AJ39" s="78"/>
    </row>
    <row r="40" spans="1:36" s="68" customFormat="1" x14ac:dyDescent="0.2">
      <c r="A40" s="376"/>
      <c r="B40" s="27" t="s">
        <v>205</v>
      </c>
      <c r="C40" s="28" t="s">
        <v>206</v>
      </c>
      <c r="D40" s="28" t="s">
        <v>851</v>
      </c>
      <c r="E40" s="29">
        <v>44024</v>
      </c>
      <c r="F40" s="30">
        <v>13</v>
      </c>
      <c r="G40" s="81">
        <f t="shared" si="2"/>
        <v>0</v>
      </c>
      <c r="H40" s="32">
        <f t="shared" si="3"/>
        <v>0</v>
      </c>
      <c r="I40" s="82"/>
      <c r="J40" s="159">
        <f>_xlfn.IFNA(VLOOKUP(CONCATENATE($J$4,$B40,$C40),'1Bus'!$A$7:$T$133,20,FALSE),0)</f>
        <v>0</v>
      </c>
      <c r="K40" s="158">
        <f>_xlfn.IFNA(VLOOKUP(CONCATENATE($K$4,$B40,$C40),'2ESP'!$A$7:$T$133,20,FALSE),0)</f>
        <v>0</v>
      </c>
      <c r="L40" s="158">
        <f>_xlfn.IFNA(VLOOKUP(CONCATENATE($L$4,$B40,$C40),'3RP'!$A$7:$T$135,20,FALSE),0)</f>
        <v>0</v>
      </c>
      <c r="M40" s="158">
        <f>_xlfn.IFNA(VLOOKUP(CONCATENATE($M$4,$B40,$C40),'4Mur'!$A$7:$T$135,20,FALSE),0)</f>
        <v>0</v>
      </c>
      <c r="N40" s="158">
        <f>_xlfn.IFNA(VLOOKUP(CONCATENATE($N$4,$B40,$C40),'5BAL'!$A$7:$T$135,20,FALSE),0)</f>
        <v>0</v>
      </c>
      <c r="O40" s="158">
        <f>_xlfn.IFNA(VLOOKUP(CONCATENATE($O$4,$B40,$C40),'6WP'!$A$7:$T$135,20,FALSE),0)</f>
        <v>0</v>
      </c>
      <c r="P40" s="158">
        <f>_xlfn.IFNA(VLOOKUP(CONCATENATE($P$4,$B40,$C40),'7SER'!$A$7:$T$135,20,FALSE),0)</f>
        <v>0</v>
      </c>
      <c r="Q40" s="158">
        <f>_xlfn.IFNA(VLOOKUP(CONCATENATE($Q$4,$B40,$C40),'8MR'!$A$7:$T$135,20,FALSE),0)</f>
        <v>0</v>
      </c>
      <c r="R40" s="158">
        <f>_xlfn.IFNA(VLOOKUP(CONCATENATE($R$4,$B40,$C40),'9ESP2'!$A$7:$T$135,20,FALSE),0)</f>
        <v>0</v>
      </c>
      <c r="S40" s="158">
        <f>_xlfn.IFNA(VLOOKUP(CONCATENATE($S$4,$B40,$C40),'10Bus2'!$A$7:$T$135,20,FALSE),0)</f>
        <v>0</v>
      </c>
      <c r="T40" s="158">
        <f>_xlfn.IFNA(VLOOKUP(CONCATENATE($T$4,$B40,$C40),'11OG'!$A$7:$T$135,20,FALSE),0)</f>
        <v>0</v>
      </c>
      <c r="U40" s="158">
        <f>_xlfn.IFNA(VLOOKUP(CONCATENATE($U$4,$B40,$C40),'12VIRT'!$A$7:$T$135,20,FALSE),0)</f>
        <v>0</v>
      </c>
      <c r="V40" s="158">
        <f>_xlfn.IFNA(VLOOKUP(CONCATENATE($V$4,$B40,$C40),'13BUN'!$A$7:$T$133,20,FALSE),0)</f>
        <v>0</v>
      </c>
      <c r="W40" s="158">
        <f>_xlfn.IFNA(VLOOKUP(CONCATENATE($W$4,$B40,$C40),'14SER'!$A$7:$T$135,20,FALSE),0)</f>
        <v>0</v>
      </c>
      <c r="X40" s="158">
        <f>_xlfn.IFNA(VLOOKUP(CONCATENATE($X$4,$B40,$C40),'15OG2'!$A$7:$T$132,20,FALSE),0)</f>
        <v>0</v>
      </c>
      <c r="Y40" s="158">
        <f>_xlfn.IFNA(VLOOKUP(CONCATENATE($Y$4,$B40,$C40),'16BAL2'!$A$7:$T$135,20,FALSE),0)</f>
        <v>0</v>
      </c>
      <c r="Z40" s="158">
        <f>_xlfn.IFNA(VLOOKUP(CONCATENATE($Z$4,$B40,$C40),'17DAR'!$A$7:$T$135,20,FALSE),0)</f>
        <v>0</v>
      </c>
      <c r="AA40" s="158">
        <f>_xlfn.IFNA(VLOOKUP(CONCATENATE($AA$4,$B40,$C40),'18WAL'!$A$7:$T$135,20,FALSE),0)</f>
        <v>0</v>
      </c>
      <c r="AB40" s="158">
        <f>_xlfn.IFNA(VLOOKUP(CONCATENATE($AB$4,$B40,$C40),'19LOG'!$A$7:$T$135,20,FALSE),0)</f>
        <v>0</v>
      </c>
      <c r="AC40" s="158">
        <f>_xlfn.IFNA(VLOOKUP(CONCATENATE($AC$4,$B40,$C40),'20BUN'!$A$7:$T$133,20,FALSE),0)</f>
        <v>0</v>
      </c>
      <c r="AD40" s="158">
        <f>_xlfn.IFNA(VLOOKUP(CONCATENATE($AD$4,$B40,$C40),'21SC'!$A$7:$T$230,20,FALSE),0)</f>
        <v>0</v>
      </c>
      <c r="AE40" s="158">
        <f>_xlfn.IFNA(VLOOKUP(CONCATENATE($AE$4,$B40,$C40),'21SC'!$A$7:$T$230,20,FALSE),0)</f>
        <v>0</v>
      </c>
      <c r="AF40" s="158">
        <f>_xlfn.IFNA(VLOOKUP(CONCATENATE($AF$4,$B40,$C40),'22WAL3'!$A$7:$T$135,20,FALSE),0)</f>
        <v>0</v>
      </c>
      <c r="AG40" s="158">
        <f>_xlfn.IFNA(VLOOKUP(CONCATENATE($AG$4,$B40,$C40),'23OG3'!$A$7:$T$126,20,FALSE),0)</f>
        <v>0</v>
      </c>
      <c r="AH40" s="158">
        <f>_xlfn.IFNA(VLOOKUP(CONCATENATE($AH$4,$B40,$C40),'24WAL4'!$A$7:$T$135,20,FALSE),0)</f>
        <v>0</v>
      </c>
      <c r="AI40" s="158">
        <f>_xlfn.IFNA(VLOOKUP(CONCATENATE($AI$4,$B40,$C40),'25MR'!$A$7:$T$135,20,FALSE),0)</f>
        <v>0</v>
      </c>
      <c r="AJ40" s="78"/>
    </row>
    <row r="41" spans="1:36" s="68" customFormat="1" x14ac:dyDescent="0.2">
      <c r="A41" s="376"/>
      <c r="B41" s="27" t="s">
        <v>205</v>
      </c>
      <c r="C41" s="28" t="s">
        <v>207</v>
      </c>
      <c r="D41" s="28" t="s">
        <v>851</v>
      </c>
      <c r="E41" s="29">
        <v>44024</v>
      </c>
      <c r="F41" s="30">
        <v>13</v>
      </c>
      <c r="G41" s="81">
        <f t="shared" si="2"/>
        <v>0</v>
      </c>
      <c r="H41" s="32">
        <f t="shared" si="3"/>
        <v>0</v>
      </c>
      <c r="I41" s="82"/>
      <c r="J41" s="159">
        <f>_xlfn.IFNA(VLOOKUP(CONCATENATE($J$4,$B41,$C41),'1Bus'!$A$7:$T$133,20,FALSE),0)</f>
        <v>0</v>
      </c>
      <c r="K41" s="158">
        <f>_xlfn.IFNA(VLOOKUP(CONCATENATE($K$4,$B41,$C41),'2ESP'!$A$7:$T$133,20,FALSE),0)</f>
        <v>0</v>
      </c>
      <c r="L41" s="158">
        <f>_xlfn.IFNA(VLOOKUP(CONCATENATE($L$4,$B41,$C41),'3RP'!$A$7:$T$135,20,FALSE),0)</f>
        <v>0</v>
      </c>
      <c r="M41" s="158">
        <f>_xlfn.IFNA(VLOOKUP(CONCATENATE($M$4,$B41,$C41),'4Mur'!$A$7:$T$135,20,FALSE),0)</f>
        <v>0</v>
      </c>
      <c r="N41" s="158">
        <f>_xlfn.IFNA(VLOOKUP(CONCATENATE($N$4,$B41,$C41),'5BAL'!$A$7:$T$135,20,FALSE),0)</f>
        <v>0</v>
      </c>
      <c r="O41" s="158">
        <f>_xlfn.IFNA(VLOOKUP(CONCATENATE($O$4,$B41,$C41),'6WP'!$A$7:$T$135,20,FALSE),0)</f>
        <v>0</v>
      </c>
      <c r="P41" s="158">
        <f>_xlfn.IFNA(VLOOKUP(CONCATENATE($P$4,$B41,$C41),'7SER'!$A$7:$T$135,20,FALSE),0)</f>
        <v>0</v>
      </c>
      <c r="Q41" s="158">
        <f>_xlfn.IFNA(VLOOKUP(CONCATENATE($Q$4,$B41,$C41),'8MR'!$A$7:$T$135,20,FALSE),0)</f>
        <v>0</v>
      </c>
      <c r="R41" s="158">
        <f>_xlfn.IFNA(VLOOKUP(CONCATENATE($R$4,$B41,$C41),'9ESP2'!$A$7:$T$135,20,FALSE),0)</f>
        <v>0</v>
      </c>
      <c r="S41" s="158">
        <f>_xlfn.IFNA(VLOOKUP(CONCATENATE($S$4,$B41,$C41),'10Bus2'!$A$7:$T$135,20,FALSE),0)</f>
        <v>0</v>
      </c>
      <c r="T41" s="158">
        <f>_xlfn.IFNA(VLOOKUP(CONCATENATE($T$4,$B41,$C41),'11OG'!$A$7:$T$135,20,FALSE),0)</f>
        <v>0</v>
      </c>
      <c r="U41" s="158">
        <f>_xlfn.IFNA(VLOOKUP(CONCATENATE($U$4,$B41,$C41),'12VIRT'!$A$7:$T$135,20,FALSE),0)</f>
        <v>0</v>
      </c>
      <c r="V41" s="158">
        <f>_xlfn.IFNA(VLOOKUP(CONCATENATE($V$4,$B41,$C41),'13BUN'!$A$7:$T$133,20,FALSE),0)</f>
        <v>0</v>
      </c>
      <c r="W41" s="158">
        <f>_xlfn.IFNA(VLOOKUP(CONCATENATE($W$4,$B41,$C41),'14SER'!$A$7:$T$135,20,FALSE),0)</f>
        <v>0</v>
      </c>
      <c r="X41" s="158">
        <f>_xlfn.IFNA(VLOOKUP(CONCATENATE($X$4,$B41,$C41),'15OG2'!$A$7:$T$132,20,FALSE),0)</f>
        <v>0</v>
      </c>
      <c r="Y41" s="158">
        <f>_xlfn.IFNA(VLOOKUP(CONCATENATE($Y$4,$B41,$C41),'16BAL2'!$A$7:$T$135,20,FALSE),0)</f>
        <v>0</v>
      </c>
      <c r="Z41" s="158">
        <f>_xlfn.IFNA(VLOOKUP(CONCATENATE($Z$4,$B41,$C41),'17DAR'!$A$7:$T$135,20,FALSE),0)</f>
        <v>0</v>
      </c>
      <c r="AA41" s="158">
        <f>_xlfn.IFNA(VLOOKUP(CONCATENATE($AA$4,$B41,$C41),'18WAL'!$A$7:$T$135,20,FALSE),0)</f>
        <v>0</v>
      </c>
      <c r="AB41" s="158">
        <f>_xlfn.IFNA(VLOOKUP(CONCATENATE($AB$4,$B41,$C41),'19LOG'!$A$7:$T$135,20,FALSE),0)</f>
        <v>0</v>
      </c>
      <c r="AC41" s="158">
        <f>_xlfn.IFNA(VLOOKUP(CONCATENATE($AC$4,$B41,$C41),'20BUN'!$A$7:$T$133,20,FALSE),0)</f>
        <v>0</v>
      </c>
      <c r="AD41" s="158">
        <f>_xlfn.IFNA(VLOOKUP(CONCATENATE($AD$4,$B41,$C41),'21SC'!$A$7:$T$230,20,FALSE),0)</f>
        <v>0</v>
      </c>
      <c r="AE41" s="158">
        <f>_xlfn.IFNA(VLOOKUP(CONCATENATE($AE$4,$B41,$C41),'21SC'!$A$7:$T$230,20,FALSE),0)</f>
        <v>0</v>
      </c>
      <c r="AF41" s="158">
        <f>_xlfn.IFNA(VLOOKUP(CONCATENATE($AF$4,$B41,$C41),'22WAL3'!$A$7:$T$135,20,FALSE),0)</f>
        <v>0</v>
      </c>
      <c r="AG41" s="158">
        <f>_xlfn.IFNA(VLOOKUP(CONCATENATE($AG$4,$B41,$C41),'23OG3'!$A$7:$T$126,20,FALSE),0)</f>
        <v>0</v>
      </c>
      <c r="AH41" s="158">
        <f>_xlfn.IFNA(VLOOKUP(CONCATENATE($AH$4,$B41,$C41),'24WAL4'!$A$7:$T$135,20,FALSE),0)</f>
        <v>0</v>
      </c>
      <c r="AI41" s="158">
        <f>_xlfn.IFNA(VLOOKUP(CONCATENATE($AI$4,$B41,$C41),'25MR'!$A$7:$T$135,20,FALSE),0)</f>
        <v>0</v>
      </c>
      <c r="AJ41" s="78"/>
    </row>
    <row r="42" spans="1:36" s="68" customFormat="1" x14ac:dyDescent="0.2">
      <c r="A42" s="376"/>
      <c r="B42" s="27" t="s">
        <v>153</v>
      </c>
      <c r="C42" s="28" t="s">
        <v>154</v>
      </c>
      <c r="D42" s="28" t="s">
        <v>220</v>
      </c>
      <c r="E42" s="29">
        <v>44003</v>
      </c>
      <c r="F42" s="30">
        <v>11</v>
      </c>
      <c r="G42" s="81">
        <f t="shared" si="2"/>
        <v>0</v>
      </c>
      <c r="H42" s="32">
        <f t="shared" si="3"/>
        <v>0</v>
      </c>
      <c r="I42" s="82"/>
      <c r="J42" s="159">
        <f>_xlfn.IFNA(VLOOKUP(CONCATENATE($J$4,$B42,$C42),'1Bus'!$A$7:$T$133,20,FALSE),0)</f>
        <v>0</v>
      </c>
      <c r="K42" s="158">
        <f>_xlfn.IFNA(VLOOKUP(CONCATENATE($K$4,$B42,$C42),'2ESP'!$A$7:$T$133,20,FALSE),0)</f>
        <v>0</v>
      </c>
      <c r="L42" s="158">
        <f>_xlfn.IFNA(VLOOKUP(CONCATENATE($L$4,$B42,$C42),'3RP'!$A$7:$T$135,20,FALSE),0)</f>
        <v>0</v>
      </c>
      <c r="M42" s="158">
        <f>_xlfn.IFNA(VLOOKUP(CONCATENATE($M$4,$B42,$C42),'4Mur'!$A$7:$T$135,20,FALSE),0)</f>
        <v>0</v>
      </c>
      <c r="N42" s="158">
        <f>_xlfn.IFNA(VLOOKUP(CONCATENATE($N$4,$B42,$C42),'5BAL'!$A$7:$T$135,20,FALSE),0)</f>
        <v>0</v>
      </c>
      <c r="O42" s="158">
        <f>_xlfn.IFNA(VLOOKUP(CONCATENATE($O$4,$B42,$C42),'6WP'!$A$7:$T$135,20,FALSE),0)</f>
        <v>0</v>
      </c>
      <c r="P42" s="158">
        <f>_xlfn.IFNA(VLOOKUP(CONCATENATE($P$4,$B42,$C42),'7SER'!$A$7:$T$135,20,FALSE),0)</f>
        <v>0</v>
      </c>
      <c r="Q42" s="158">
        <f>_xlfn.IFNA(VLOOKUP(CONCATENATE($Q$4,$B42,$C42),'8MR'!$A$7:$T$135,20,FALSE),0)</f>
        <v>0</v>
      </c>
      <c r="R42" s="158">
        <f>_xlfn.IFNA(VLOOKUP(CONCATENATE($R$4,$B42,$C42),'9ESP2'!$A$7:$T$135,20,FALSE),0)</f>
        <v>0</v>
      </c>
      <c r="S42" s="158">
        <f>_xlfn.IFNA(VLOOKUP(CONCATENATE($S$4,$B42,$C42),'10Bus2'!$A$7:$T$135,20,FALSE),0)</f>
        <v>0</v>
      </c>
      <c r="T42" s="158">
        <f>_xlfn.IFNA(VLOOKUP(CONCATENATE($T$4,$B42,$C42),'11OG'!$A$7:$T$135,20,FALSE),0)</f>
        <v>0</v>
      </c>
      <c r="U42" s="158">
        <f>_xlfn.IFNA(VLOOKUP(CONCATENATE($U$4,$B42,$C42),'12VIRT'!$A$7:$T$135,20,FALSE),0)</f>
        <v>0</v>
      </c>
      <c r="V42" s="158">
        <f>_xlfn.IFNA(VLOOKUP(CONCATENATE($V$4,$B42,$C42),'13BUN'!$A$7:$T$133,20,FALSE),0)</f>
        <v>0</v>
      </c>
      <c r="W42" s="158">
        <f>_xlfn.IFNA(VLOOKUP(CONCATENATE($W$4,$B42,$C42),'14SER'!$A$7:$T$135,20,FALSE),0)</f>
        <v>0</v>
      </c>
      <c r="X42" s="158">
        <f>_xlfn.IFNA(VLOOKUP(CONCATENATE($X$4,$B42,$C42),'15OG2'!$A$7:$T$132,20,FALSE),0)</f>
        <v>0</v>
      </c>
      <c r="Y42" s="158">
        <f>_xlfn.IFNA(VLOOKUP(CONCATENATE($Y$4,$B42,$C42),'16BAL2'!$A$7:$T$135,20,FALSE),0)</f>
        <v>0</v>
      </c>
      <c r="Z42" s="158">
        <f>_xlfn.IFNA(VLOOKUP(CONCATENATE($Z$4,$B42,$C42),'17DAR'!$A$7:$T$135,20,FALSE),0)</f>
        <v>0</v>
      </c>
      <c r="AA42" s="158">
        <f>_xlfn.IFNA(VLOOKUP(CONCATENATE($AA$4,$B42,$C42),'18WAL'!$A$7:$T$135,20,FALSE),0)</f>
        <v>0</v>
      </c>
      <c r="AB42" s="158">
        <f>_xlfn.IFNA(VLOOKUP(CONCATENATE($AB$4,$B42,$C42),'19LOG'!$A$7:$T$135,20,FALSE),0)</f>
        <v>0</v>
      </c>
      <c r="AC42" s="158">
        <f>_xlfn.IFNA(VLOOKUP(CONCATENATE($AC$4,$B42,$C42),'20BUN'!$A$7:$T$133,20,FALSE),0)</f>
        <v>0</v>
      </c>
      <c r="AD42" s="158">
        <f>_xlfn.IFNA(VLOOKUP(CONCATENATE($AD$4,$B42,$C42),'21SC'!$A$7:$T$230,20,FALSE),0)</f>
        <v>0</v>
      </c>
      <c r="AE42" s="158">
        <f>_xlfn.IFNA(VLOOKUP(CONCATENATE($AE$4,$B42,$C42),'21SC'!$A$7:$T$230,20,FALSE),0)</f>
        <v>0</v>
      </c>
      <c r="AF42" s="158">
        <f>_xlfn.IFNA(VLOOKUP(CONCATENATE($AF$4,$B42,$C42),'22WAL3'!$A$7:$T$135,20,FALSE),0)</f>
        <v>0</v>
      </c>
      <c r="AG42" s="158">
        <f>_xlfn.IFNA(VLOOKUP(CONCATENATE($AG$4,$B42,$C42),'23OG3'!$A$7:$T$126,20,FALSE),0)</f>
        <v>0</v>
      </c>
      <c r="AH42" s="158">
        <f>_xlfn.IFNA(VLOOKUP(CONCATENATE($AH$4,$B42,$C42),'24WAL4'!$A$7:$T$135,20,FALSE),0)</f>
        <v>0</v>
      </c>
      <c r="AI42" s="158">
        <f>_xlfn.IFNA(VLOOKUP(CONCATENATE($AI$4,$B42,$C42),'25MR'!$A$7:$T$135,20,FALSE),0)</f>
        <v>0</v>
      </c>
      <c r="AJ42" s="78"/>
    </row>
    <row r="43" spans="1:36" s="68" customFormat="1" x14ac:dyDescent="0.2">
      <c r="A43" s="376"/>
      <c r="B43" s="27" t="s">
        <v>149</v>
      </c>
      <c r="C43" s="28" t="s">
        <v>224</v>
      </c>
      <c r="D43" s="28" t="s">
        <v>592</v>
      </c>
      <c r="E43" s="29">
        <v>44019</v>
      </c>
      <c r="F43" s="30">
        <v>12</v>
      </c>
      <c r="G43" s="81">
        <f t="shared" si="2"/>
        <v>0</v>
      </c>
      <c r="H43" s="32">
        <f t="shared" si="3"/>
        <v>0</v>
      </c>
      <c r="I43" s="82"/>
      <c r="J43" s="159">
        <f>_xlfn.IFNA(VLOOKUP(CONCATENATE($J$4,$B43,$C43),'1Bus'!$A$7:$T$133,20,FALSE),0)</f>
        <v>0</v>
      </c>
      <c r="K43" s="158">
        <f>_xlfn.IFNA(VLOOKUP(CONCATENATE($K$4,$B43,$C43),'2ESP'!$A$7:$T$133,20,FALSE),0)</f>
        <v>0</v>
      </c>
      <c r="L43" s="158">
        <f>_xlfn.IFNA(VLOOKUP(CONCATENATE($L$4,$B43,$C43),'3RP'!$A$7:$T$135,20,FALSE),0)</f>
        <v>0</v>
      </c>
      <c r="M43" s="158">
        <f>_xlfn.IFNA(VLOOKUP(CONCATENATE($M$4,$B43,$C43),'4Mur'!$A$7:$T$135,20,FALSE),0)</f>
        <v>0</v>
      </c>
      <c r="N43" s="158">
        <f>_xlfn.IFNA(VLOOKUP(CONCATENATE($N$4,$B43,$C43),'5BAL'!$A$7:$T$135,20,FALSE),0)</f>
        <v>0</v>
      </c>
      <c r="O43" s="158">
        <f>_xlfn.IFNA(VLOOKUP(CONCATENATE($O$4,$B43,$C43),'6WP'!$A$7:$T$135,20,FALSE),0)</f>
        <v>0</v>
      </c>
      <c r="P43" s="158">
        <f>_xlfn.IFNA(VLOOKUP(CONCATENATE($P$4,$B43,$C43),'7SER'!$A$7:$T$135,20,FALSE),0)</f>
        <v>0</v>
      </c>
      <c r="Q43" s="158">
        <f>_xlfn.IFNA(VLOOKUP(CONCATENATE($Q$4,$B43,$C43),'8MR'!$A$7:$T$135,20,FALSE),0)</f>
        <v>0</v>
      </c>
      <c r="R43" s="158">
        <f>_xlfn.IFNA(VLOOKUP(CONCATENATE($R$4,$B43,$C43),'9ESP2'!$A$7:$T$135,20,FALSE),0)</f>
        <v>0</v>
      </c>
      <c r="S43" s="158">
        <f>_xlfn.IFNA(VLOOKUP(CONCATENATE($S$4,$B43,$C43),'10Bus2'!$A$7:$T$135,20,FALSE),0)</f>
        <v>0</v>
      </c>
      <c r="T43" s="158">
        <f>_xlfn.IFNA(VLOOKUP(CONCATENATE($T$4,$B43,$C43),'11OG'!$A$7:$T$135,20,FALSE),0)</f>
        <v>0</v>
      </c>
      <c r="U43" s="158">
        <f>_xlfn.IFNA(VLOOKUP(CONCATENATE($U$4,$B43,$C43),'12VIRT'!$A$7:$T$135,20,FALSE),0)</f>
        <v>0</v>
      </c>
      <c r="V43" s="158">
        <f>_xlfn.IFNA(VLOOKUP(CONCATENATE($V$4,$B43,$C43),'13BUN'!$A$7:$T$133,20,FALSE),0)</f>
        <v>0</v>
      </c>
      <c r="W43" s="158">
        <f>_xlfn.IFNA(VLOOKUP(CONCATENATE($W$4,$B43,$C43),'14SER'!$A$7:$T$135,20,FALSE),0)</f>
        <v>0</v>
      </c>
      <c r="X43" s="158">
        <f>_xlfn.IFNA(VLOOKUP(CONCATENATE($X$4,$B43,$C43),'15OG2'!$A$7:$T$132,20,FALSE),0)</f>
        <v>0</v>
      </c>
      <c r="Y43" s="158">
        <f>_xlfn.IFNA(VLOOKUP(CONCATENATE($Y$4,$B43,$C43),'16BAL2'!$A$7:$T$135,20,FALSE),0)</f>
        <v>0</v>
      </c>
      <c r="Z43" s="158">
        <f>_xlfn.IFNA(VLOOKUP(CONCATENATE($Z$4,$B43,$C43),'17DAR'!$A$7:$T$135,20,FALSE),0)</f>
        <v>0</v>
      </c>
      <c r="AA43" s="158">
        <f>_xlfn.IFNA(VLOOKUP(CONCATENATE($AA$4,$B43,$C43),'18WAL'!$A$7:$T$135,20,FALSE),0)</f>
        <v>0</v>
      </c>
      <c r="AB43" s="158">
        <f>_xlfn.IFNA(VLOOKUP(CONCATENATE($AB$4,$B43,$C43),'19LOG'!$A$7:$T$135,20,FALSE),0)</f>
        <v>0</v>
      </c>
      <c r="AC43" s="158">
        <f>_xlfn.IFNA(VLOOKUP(CONCATENATE($AC$4,$B43,$C43),'20BUN'!$A$7:$T$133,20,FALSE),0)</f>
        <v>0</v>
      </c>
      <c r="AD43" s="158">
        <f>_xlfn.IFNA(VLOOKUP(CONCATENATE($AD$4,$B43,$C43),'21SC'!$A$7:$T$230,20,FALSE),0)</f>
        <v>0</v>
      </c>
      <c r="AE43" s="158">
        <f>_xlfn.IFNA(VLOOKUP(CONCATENATE($AE$4,$B43,$C43),'21SC'!$A$7:$T$230,20,FALSE),0)</f>
        <v>0</v>
      </c>
      <c r="AF43" s="158">
        <f>_xlfn.IFNA(VLOOKUP(CONCATENATE($AF$4,$B43,$C43),'22WAL3'!$A$7:$T$135,20,FALSE),0)</f>
        <v>0</v>
      </c>
      <c r="AG43" s="158">
        <f>_xlfn.IFNA(VLOOKUP(CONCATENATE($AG$4,$B43,$C43),'23OG3'!$A$7:$T$126,20,FALSE),0)</f>
        <v>0</v>
      </c>
      <c r="AH43" s="158">
        <f>_xlfn.IFNA(VLOOKUP(CONCATENATE($AH$4,$B43,$C43),'24WAL4'!$A$7:$T$135,20,FALSE),0)</f>
        <v>0</v>
      </c>
      <c r="AI43" s="158">
        <f>_xlfn.IFNA(VLOOKUP(CONCATENATE($AI$4,$B43,$C43),'25MR'!$A$7:$T$135,20,FALSE),0)</f>
        <v>0</v>
      </c>
      <c r="AJ43" s="78"/>
    </row>
    <row r="44" spans="1:36" s="68" customFormat="1" x14ac:dyDescent="0.2">
      <c r="A44" s="376"/>
      <c r="B44" s="27" t="s">
        <v>211</v>
      </c>
      <c r="C44" s="28" t="s">
        <v>925</v>
      </c>
      <c r="D44" s="28" t="s">
        <v>482</v>
      </c>
      <c r="E44" s="29">
        <v>44031</v>
      </c>
      <c r="F44" s="30">
        <v>13</v>
      </c>
      <c r="G44" s="81">
        <f t="shared" si="2"/>
        <v>0</v>
      </c>
      <c r="H44" s="32">
        <f t="shared" si="3"/>
        <v>0</v>
      </c>
      <c r="I44" s="82"/>
      <c r="J44" s="159">
        <f>_xlfn.IFNA(VLOOKUP(CONCATENATE($J$4,$B44,$C44),'1Bus'!$A$7:$T$133,20,FALSE),0)</f>
        <v>0</v>
      </c>
      <c r="K44" s="158">
        <f>_xlfn.IFNA(VLOOKUP(CONCATENATE($K$4,$B44,$C44),'2ESP'!$A$7:$T$133,20,FALSE),0)</f>
        <v>0</v>
      </c>
      <c r="L44" s="158">
        <f>_xlfn.IFNA(VLOOKUP(CONCATENATE($L$4,$B44,$C44),'3RP'!$A$7:$T$135,20,FALSE),0)</f>
        <v>0</v>
      </c>
      <c r="M44" s="158">
        <f>_xlfn.IFNA(VLOOKUP(CONCATENATE($M$4,$B44,$C44),'4Mur'!$A$7:$T$135,20,FALSE),0)</f>
        <v>0</v>
      </c>
      <c r="N44" s="158">
        <f>_xlfn.IFNA(VLOOKUP(CONCATENATE($N$4,$B44,$C44),'5BAL'!$A$7:$T$135,20,FALSE),0)</f>
        <v>0</v>
      </c>
      <c r="O44" s="158">
        <f>_xlfn.IFNA(VLOOKUP(CONCATENATE($O$4,$B44,$C44),'6WP'!$A$7:$T$135,20,FALSE),0)</f>
        <v>0</v>
      </c>
      <c r="P44" s="158">
        <f>_xlfn.IFNA(VLOOKUP(CONCATENATE($P$4,$B44,$C44),'7SER'!$A$7:$T$135,20,FALSE),0)</f>
        <v>0</v>
      </c>
      <c r="Q44" s="158">
        <f>_xlfn.IFNA(VLOOKUP(CONCATENATE($Q$4,$B44,$C44),'8MR'!$A$7:$T$135,20,FALSE),0)</f>
        <v>0</v>
      </c>
      <c r="R44" s="158">
        <f>_xlfn.IFNA(VLOOKUP(CONCATENATE($R$4,$B44,$C44),'9ESP2'!$A$7:$T$135,20,FALSE),0)</f>
        <v>0</v>
      </c>
      <c r="S44" s="158">
        <f>_xlfn.IFNA(VLOOKUP(CONCATENATE($S$4,$B44,$C44),'10Bus2'!$A$7:$T$135,20,FALSE),0)</f>
        <v>0</v>
      </c>
      <c r="T44" s="158">
        <f>_xlfn.IFNA(VLOOKUP(CONCATENATE($T$4,$B44,$C44),'11OG'!$A$7:$T$135,20,FALSE),0)</f>
        <v>0</v>
      </c>
      <c r="U44" s="158">
        <f>_xlfn.IFNA(VLOOKUP(CONCATENATE($U$4,$B44,$C44),'12VIRT'!$A$7:$T$135,20,FALSE),0)</f>
        <v>0</v>
      </c>
      <c r="V44" s="158">
        <f>_xlfn.IFNA(VLOOKUP(CONCATENATE($V$4,$B44,$C44),'13BUN'!$A$7:$T$133,20,FALSE),0)</f>
        <v>0</v>
      </c>
      <c r="W44" s="158">
        <f>_xlfn.IFNA(VLOOKUP(CONCATENATE($W$4,$B44,$C44),'14SER'!$A$7:$T$135,20,FALSE),0)</f>
        <v>0</v>
      </c>
      <c r="X44" s="158">
        <f>_xlfn.IFNA(VLOOKUP(CONCATENATE($X$4,$B44,$C44),'15OG2'!$A$7:$T$132,20,FALSE),0)</f>
        <v>0</v>
      </c>
      <c r="Y44" s="158">
        <f>_xlfn.IFNA(VLOOKUP(CONCATENATE($Y$4,$B44,$C44),'16BAL2'!$A$7:$T$135,20,FALSE),0)</f>
        <v>0</v>
      </c>
      <c r="Z44" s="158">
        <f>_xlfn.IFNA(VLOOKUP(CONCATENATE($Z$4,$B44,$C44),'17DAR'!$A$7:$T$135,20,FALSE),0)</f>
        <v>0</v>
      </c>
      <c r="AA44" s="158">
        <f>_xlfn.IFNA(VLOOKUP(CONCATENATE($AA$4,$B44,$C44),'18WAL'!$A$7:$T$135,20,FALSE),0)</f>
        <v>0</v>
      </c>
      <c r="AB44" s="158">
        <f>_xlfn.IFNA(VLOOKUP(CONCATENATE($AB$4,$B44,$C44),'19LOG'!$A$7:$T$135,20,FALSE),0)</f>
        <v>0</v>
      </c>
      <c r="AC44" s="158">
        <f>_xlfn.IFNA(VLOOKUP(CONCATENATE($AC$4,$B44,$C44),'20BUN'!$A$7:$T$133,20,FALSE),0)</f>
        <v>0</v>
      </c>
      <c r="AD44" s="158">
        <f>_xlfn.IFNA(VLOOKUP(CONCATENATE($AD$4,$B44,$C44),'21SC'!$A$7:$T$230,20,FALSE),0)</f>
        <v>0</v>
      </c>
      <c r="AE44" s="158">
        <f>_xlfn.IFNA(VLOOKUP(CONCATENATE($AE$4,$B44,$C44),'21SC'!$A$7:$T$230,20,FALSE),0)</f>
        <v>0</v>
      </c>
      <c r="AF44" s="158">
        <f>_xlfn.IFNA(VLOOKUP(CONCATENATE($AF$4,$B44,$C44),'22WAL3'!$A$7:$T$135,20,FALSE),0)</f>
        <v>0</v>
      </c>
      <c r="AG44" s="158">
        <f>_xlfn.IFNA(VLOOKUP(CONCATENATE($AG$4,$B44,$C44),'23OG3'!$A$7:$T$126,20,FALSE),0)</f>
        <v>0</v>
      </c>
      <c r="AH44" s="158">
        <f>_xlfn.IFNA(VLOOKUP(CONCATENATE($AH$4,$B44,$C44),'24WAL4'!$A$7:$T$135,20,FALSE),0)</f>
        <v>0</v>
      </c>
      <c r="AI44" s="158">
        <f>_xlfn.IFNA(VLOOKUP(CONCATENATE($AI$4,$B44,$C44),'25MR'!$A$7:$T$135,20,FALSE),0)</f>
        <v>0</v>
      </c>
      <c r="AJ44" s="78"/>
    </row>
    <row r="45" spans="1:36" s="68" customFormat="1" x14ac:dyDescent="0.2">
      <c r="A45" s="376"/>
      <c r="B45" s="27" t="s">
        <v>217</v>
      </c>
      <c r="C45" s="28" t="s">
        <v>921</v>
      </c>
      <c r="D45" s="28" t="s">
        <v>637</v>
      </c>
      <c r="E45" s="29">
        <v>43857</v>
      </c>
      <c r="F45" s="30">
        <v>12</v>
      </c>
      <c r="G45" s="81">
        <f t="shared" si="2"/>
        <v>0</v>
      </c>
      <c r="H45" s="32">
        <f t="shared" si="3"/>
        <v>0</v>
      </c>
      <c r="I45" s="82"/>
      <c r="J45" s="159">
        <f>_xlfn.IFNA(VLOOKUP(CONCATENATE($J$4,$B45,$C45),'1Bus'!$A$7:$T$133,20,FALSE),0)</f>
        <v>0</v>
      </c>
      <c r="K45" s="158">
        <f>_xlfn.IFNA(VLOOKUP(CONCATENATE($K$4,$B45,$C45),'2ESP'!$A$7:$T$133,20,FALSE),0)</f>
        <v>0</v>
      </c>
      <c r="L45" s="158">
        <f>_xlfn.IFNA(VLOOKUP(CONCATENATE($L$4,$B45,$C45),'3RP'!$A$7:$T$135,20,FALSE),0)</f>
        <v>0</v>
      </c>
      <c r="M45" s="158">
        <f>_xlfn.IFNA(VLOOKUP(CONCATENATE($M$4,$B45,$C45),'4Mur'!$A$7:$T$135,20,FALSE),0)</f>
        <v>0</v>
      </c>
      <c r="N45" s="158">
        <f>_xlfn.IFNA(VLOOKUP(CONCATENATE($N$4,$B45,$C45),'5BAL'!$A$7:$T$135,20,FALSE),0)</f>
        <v>0</v>
      </c>
      <c r="O45" s="158">
        <f>_xlfn.IFNA(VLOOKUP(CONCATENATE($O$4,$B45,$C45),'6WP'!$A$7:$T$135,20,FALSE),0)</f>
        <v>0</v>
      </c>
      <c r="P45" s="158">
        <f>_xlfn.IFNA(VLOOKUP(CONCATENATE($P$4,$B45,$C45),'7SER'!$A$7:$T$135,20,FALSE),0)</f>
        <v>0</v>
      </c>
      <c r="Q45" s="158">
        <f>_xlfn.IFNA(VLOOKUP(CONCATENATE($Q$4,$B45,$C45),'8MR'!$A$7:$T$135,20,FALSE),0)</f>
        <v>0</v>
      </c>
      <c r="R45" s="158">
        <f>_xlfn.IFNA(VLOOKUP(CONCATENATE($R$4,$B45,$C45),'9ESP2'!$A$7:$T$135,20,FALSE),0)</f>
        <v>0</v>
      </c>
      <c r="S45" s="158">
        <f>_xlfn.IFNA(VLOOKUP(CONCATENATE($S$4,$B45,$C45),'10Bus2'!$A$7:$T$135,20,FALSE),0)</f>
        <v>0</v>
      </c>
      <c r="T45" s="158">
        <f>_xlfn.IFNA(VLOOKUP(CONCATENATE($T$4,$B45,$C45),'11OG'!$A$7:$T$135,20,FALSE),0)</f>
        <v>0</v>
      </c>
      <c r="U45" s="158">
        <f>_xlfn.IFNA(VLOOKUP(CONCATENATE($U$4,$B45,$C45),'12VIRT'!$A$7:$T$135,20,FALSE),0)</f>
        <v>0</v>
      </c>
      <c r="V45" s="158">
        <f>_xlfn.IFNA(VLOOKUP(CONCATENATE($V$4,$B45,$C45),'13BUN'!$A$7:$T$133,20,FALSE),0)</f>
        <v>0</v>
      </c>
      <c r="W45" s="158">
        <f>_xlfn.IFNA(VLOOKUP(CONCATENATE($W$4,$B45,$C45),'14SER'!$A$7:$T$135,20,FALSE),0)</f>
        <v>0</v>
      </c>
      <c r="X45" s="158">
        <f>_xlfn.IFNA(VLOOKUP(CONCATENATE($X$4,$B45,$C45),'15OG2'!$A$7:$T$132,20,FALSE),0)</f>
        <v>0</v>
      </c>
      <c r="Y45" s="158">
        <f>_xlfn.IFNA(VLOOKUP(CONCATENATE($Y$4,$B45,$C45),'16BAL2'!$A$7:$T$135,20,FALSE),0)</f>
        <v>0</v>
      </c>
      <c r="Z45" s="158">
        <f>_xlfn.IFNA(VLOOKUP(CONCATENATE($Z$4,$B45,$C45),'17DAR'!$A$7:$T$135,20,FALSE),0)</f>
        <v>0</v>
      </c>
      <c r="AA45" s="158">
        <f>_xlfn.IFNA(VLOOKUP(CONCATENATE($AA$4,$B45,$C45),'18WAL'!$A$7:$T$135,20,FALSE),0)</f>
        <v>0</v>
      </c>
      <c r="AB45" s="158">
        <f>_xlfn.IFNA(VLOOKUP(CONCATENATE($AB$4,$B45,$C45),'19LOG'!$A$7:$T$135,20,FALSE),0)</f>
        <v>0</v>
      </c>
      <c r="AC45" s="158">
        <f>_xlfn.IFNA(VLOOKUP(CONCATENATE($AC$4,$B45,$C45),'20BUN'!$A$7:$T$133,20,FALSE),0)</f>
        <v>0</v>
      </c>
      <c r="AD45" s="158">
        <f>_xlfn.IFNA(VLOOKUP(CONCATENATE($AD$4,$B45,$C45),'21SC'!$A$7:$T$230,20,FALSE),0)</f>
        <v>0</v>
      </c>
      <c r="AE45" s="158">
        <f>_xlfn.IFNA(VLOOKUP(CONCATENATE($AE$4,$B45,$C45),'21SC'!$A$7:$T$230,20,FALSE),0)</f>
        <v>0</v>
      </c>
      <c r="AF45" s="158">
        <f>_xlfn.IFNA(VLOOKUP(CONCATENATE($AF$4,$B45,$C45),'22WAL3'!$A$7:$T$135,20,FALSE),0)</f>
        <v>0</v>
      </c>
      <c r="AG45" s="158">
        <f>_xlfn.IFNA(VLOOKUP(CONCATENATE($AG$4,$B45,$C45),'23OG3'!$A$7:$T$126,20,FALSE),0)</f>
        <v>0</v>
      </c>
      <c r="AH45" s="158">
        <f>_xlfn.IFNA(VLOOKUP(CONCATENATE($AH$4,$B45,$C45),'24WAL4'!$A$7:$T$135,20,FALSE),0)</f>
        <v>0</v>
      </c>
      <c r="AI45" s="158">
        <f>_xlfn.IFNA(VLOOKUP(CONCATENATE($AI$4,$B45,$C45),'25MR'!$A$7:$T$135,20,FALSE),0)</f>
        <v>0</v>
      </c>
      <c r="AJ45" s="78"/>
    </row>
    <row r="46" spans="1:36" s="68" customFormat="1" x14ac:dyDescent="0.2">
      <c r="A46" s="376"/>
      <c r="B46" s="27" t="s">
        <v>469</v>
      </c>
      <c r="C46" s="28" t="s">
        <v>922</v>
      </c>
      <c r="D46" s="28" t="s">
        <v>220</v>
      </c>
      <c r="E46" s="29">
        <v>43859</v>
      </c>
      <c r="F46" s="30">
        <v>11</v>
      </c>
      <c r="G46" s="81">
        <f t="shared" si="2"/>
        <v>0</v>
      </c>
      <c r="H46" s="32">
        <f t="shared" si="3"/>
        <v>0</v>
      </c>
      <c r="I46" s="82"/>
      <c r="J46" s="159">
        <f>_xlfn.IFNA(VLOOKUP(CONCATENATE($J$4,$B46,$C46),'1Bus'!$A$7:$T$133,20,FALSE),0)</f>
        <v>0</v>
      </c>
      <c r="K46" s="158">
        <f>_xlfn.IFNA(VLOOKUP(CONCATENATE($K$4,$B46,$C46),'2ESP'!$A$7:$T$133,20,FALSE),0)</f>
        <v>0</v>
      </c>
      <c r="L46" s="158">
        <f>_xlfn.IFNA(VLOOKUP(CONCATENATE($L$4,$B46,$C46),'3RP'!$A$7:$T$135,20,FALSE),0)</f>
        <v>0</v>
      </c>
      <c r="M46" s="158">
        <f>_xlfn.IFNA(VLOOKUP(CONCATENATE($M$4,$B46,$C46),'4Mur'!$A$7:$T$135,20,FALSE),0)</f>
        <v>0</v>
      </c>
      <c r="N46" s="158">
        <f>_xlfn.IFNA(VLOOKUP(CONCATENATE($N$4,$B46,$C46),'5BAL'!$A$7:$T$135,20,FALSE),0)</f>
        <v>0</v>
      </c>
      <c r="O46" s="158">
        <f>_xlfn.IFNA(VLOOKUP(CONCATENATE($O$4,$B46,$C46),'6WP'!$A$7:$T$135,20,FALSE),0)</f>
        <v>0</v>
      </c>
      <c r="P46" s="158">
        <f>_xlfn.IFNA(VLOOKUP(CONCATENATE($P$4,$B46,$C46),'7SER'!$A$7:$T$135,20,FALSE),0)</f>
        <v>0</v>
      </c>
      <c r="Q46" s="158">
        <f>_xlfn.IFNA(VLOOKUP(CONCATENATE($Q$4,$B46,$C46),'8MR'!$A$7:$T$135,20,FALSE),0)</f>
        <v>0</v>
      </c>
      <c r="R46" s="158">
        <f>_xlfn.IFNA(VLOOKUP(CONCATENATE($R$4,$B46,$C46),'9ESP2'!$A$7:$T$135,20,FALSE),0)</f>
        <v>0</v>
      </c>
      <c r="S46" s="158">
        <f>_xlfn.IFNA(VLOOKUP(CONCATENATE($S$4,$B46,$C46),'10Bus2'!$A$7:$T$135,20,FALSE),0)</f>
        <v>0</v>
      </c>
      <c r="T46" s="158">
        <f>_xlfn.IFNA(VLOOKUP(CONCATENATE($T$4,$B46,$C46),'11OG'!$A$7:$T$135,20,FALSE),0)</f>
        <v>0</v>
      </c>
      <c r="U46" s="158">
        <f>_xlfn.IFNA(VLOOKUP(CONCATENATE($U$4,$B46,$C46),'12VIRT'!$A$7:$T$135,20,FALSE),0)</f>
        <v>0</v>
      </c>
      <c r="V46" s="158">
        <f>_xlfn.IFNA(VLOOKUP(CONCATENATE($V$4,$B46,$C46),'13BUN'!$A$7:$T$133,20,FALSE),0)</f>
        <v>0</v>
      </c>
      <c r="W46" s="158">
        <f>_xlfn.IFNA(VLOOKUP(CONCATENATE($W$4,$B46,$C46),'14SER'!$A$7:$T$135,20,FALSE),0)</f>
        <v>0</v>
      </c>
      <c r="X46" s="158">
        <f>_xlfn.IFNA(VLOOKUP(CONCATENATE($X$4,$B46,$C46),'15OG2'!$A$7:$T$132,20,FALSE),0)</f>
        <v>0</v>
      </c>
      <c r="Y46" s="158">
        <f>_xlfn.IFNA(VLOOKUP(CONCATENATE($Y$4,$B46,$C46),'16BAL2'!$A$7:$T$135,20,FALSE),0)</f>
        <v>0</v>
      </c>
      <c r="Z46" s="158">
        <f>_xlfn.IFNA(VLOOKUP(CONCATENATE($Z$4,$B46,$C46),'17DAR'!$A$7:$T$135,20,FALSE),0)</f>
        <v>0</v>
      </c>
      <c r="AA46" s="158">
        <f>_xlfn.IFNA(VLOOKUP(CONCATENATE($AA$4,$B46,$C46),'18WAL'!$A$7:$T$135,20,FALSE),0)</f>
        <v>0</v>
      </c>
      <c r="AB46" s="158">
        <f>_xlfn.IFNA(VLOOKUP(CONCATENATE($AB$4,$B46,$C46),'19LOG'!$A$7:$T$135,20,FALSE),0)</f>
        <v>0</v>
      </c>
      <c r="AC46" s="158">
        <f>_xlfn.IFNA(VLOOKUP(CONCATENATE($AC$4,$B46,$C46),'20BUN'!$A$7:$T$133,20,FALSE),0)</f>
        <v>0</v>
      </c>
      <c r="AD46" s="158">
        <f>_xlfn.IFNA(VLOOKUP(CONCATENATE($AD$4,$B46,$C46),'21SC'!$A$7:$T$230,20,FALSE),0)</f>
        <v>0</v>
      </c>
      <c r="AE46" s="158">
        <f>_xlfn.IFNA(VLOOKUP(CONCATENATE($AE$4,$B46,$C46),'21SC'!$A$7:$T$230,20,FALSE),0)</f>
        <v>0</v>
      </c>
      <c r="AF46" s="158">
        <f>_xlfn.IFNA(VLOOKUP(CONCATENATE($AF$4,$B46,$C46),'22WAL3'!$A$7:$T$135,20,FALSE),0)</f>
        <v>0</v>
      </c>
      <c r="AG46" s="158">
        <f>_xlfn.IFNA(VLOOKUP(CONCATENATE($AG$4,$B46,$C46),'23OG3'!$A$7:$T$126,20,FALSE),0)</f>
        <v>0</v>
      </c>
      <c r="AH46" s="158">
        <f>_xlfn.IFNA(VLOOKUP(CONCATENATE($AH$4,$B46,$C46),'24WAL4'!$A$7:$T$135,20,FALSE),0)</f>
        <v>0</v>
      </c>
      <c r="AI46" s="158">
        <f>_xlfn.IFNA(VLOOKUP(CONCATENATE($AI$4,$B46,$C46),'25MR'!$A$7:$T$135,20,FALSE),0)</f>
        <v>0</v>
      </c>
      <c r="AJ46" s="78"/>
    </row>
    <row r="47" spans="1:36" s="68" customFormat="1" x14ac:dyDescent="0.2">
      <c r="A47" s="376"/>
      <c r="B47" s="27" t="s">
        <v>165</v>
      </c>
      <c r="C47" s="28" t="s">
        <v>172</v>
      </c>
      <c r="D47" s="28" t="s">
        <v>482</v>
      </c>
      <c r="E47" s="29">
        <v>43923</v>
      </c>
      <c r="F47" s="30">
        <v>11</v>
      </c>
      <c r="G47" s="81">
        <f t="shared" si="2"/>
        <v>0</v>
      </c>
      <c r="H47" s="32">
        <f t="shared" si="3"/>
        <v>0</v>
      </c>
      <c r="I47" s="82"/>
      <c r="J47" s="159">
        <f>_xlfn.IFNA(VLOOKUP(CONCATENATE($J$4,$B47,$C47),'1Bus'!$A$7:$T$133,20,FALSE),0)</f>
        <v>0</v>
      </c>
      <c r="K47" s="158">
        <f>_xlfn.IFNA(VLOOKUP(CONCATENATE($K$4,$B47,$C47),'2ESP'!$A$7:$T$133,20,FALSE),0)</f>
        <v>0</v>
      </c>
      <c r="L47" s="158">
        <f>_xlfn.IFNA(VLOOKUP(CONCATENATE($L$4,$B47,$C47),'3RP'!$A$7:$T$135,20,FALSE),0)</f>
        <v>0</v>
      </c>
      <c r="M47" s="158">
        <f>_xlfn.IFNA(VLOOKUP(CONCATENATE($M$4,$B47,$C47),'4Mur'!$A$7:$T$135,20,FALSE),0)</f>
        <v>0</v>
      </c>
      <c r="N47" s="158">
        <f>_xlfn.IFNA(VLOOKUP(CONCATENATE($N$4,$B47,$C47),'5BAL'!$A$7:$T$135,20,FALSE),0)</f>
        <v>0</v>
      </c>
      <c r="O47" s="158">
        <f>_xlfn.IFNA(VLOOKUP(CONCATENATE($O$4,$B47,$C47),'6WP'!$A$7:$T$135,20,FALSE),0)</f>
        <v>0</v>
      </c>
      <c r="P47" s="158">
        <f>_xlfn.IFNA(VLOOKUP(CONCATENATE($P$4,$B47,$C47),'7SER'!$A$7:$T$135,20,FALSE),0)</f>
        <v>0</v>
      </c>
      <c r="Q47" s="158">
        <f>_xlfn.IFNA(VLOOKUP(CONCATENATE($Q$4,$B47,$C47),'8MR'!$A$7:$T$135,20,FALSE),0)</f>
        <v>0</v>
      </c>
      <c r="R47" s="158">
        <f>_xlfn.IFNA(VLOOKUP(CONCATENATE($R$4,$B47,$C47),'9ESP2'!$A$7:$T$135,20,FALSE),0)</f>
        <v>0</v>
      </c>
      <c r="S47" s="158">
        <f>_xlfn.IFNA(VLOOKUP(CONCATENATE($S$4,$B47,$C47),'10Bus2'!$A$7:$T$135,20,FALSE),0)</f>
        <v>0</v>
      </c>
      <c r="T47" s="158">
        <f>_xlfn.IFNA(VLOOKUP(CONCATENATE($T$4,$B47,$C47),'11OG'!$A$7:$T$135,20,FALSE),0)</f>
        <v>0</v>
      </c>
      <c r="U47" s="158">
        <f>_xlfn.IFNA(VLOOKUP(CONCATENATE($U$4,$B47,$C47),'12VIRT'!$A$7:$T$135,20,FALSE),0)</f>
        <v>0</v>
      </c>
      <c r="V47" s="158">
        <f>_xlfn.IFNA(VLOOKUP(CONCATENATE($V$4,$B47,$C47),'13BUN'!$A$7:$T$133,20,FALSE),0)</f>
        <v>0</v>
      </c>
      <c r="W47" s="158">
        <f>_xlfn.IFNA(VLOOKUP(CONCATENATE($W$4,$B47,$C47),'14SER'!$A$7:$T$135,20,FALSE),0)</f>
        <v>0</v>
      </c>
      <c r="X47" s="158">
        <f>_xlfn.IFNA(VLOOKUP(CONCATENATE($X$4,$B47,$C47),'15OG2'!$A$7:$T$132,20,FALSE),0)</f>
        <v>0</v>
      </c>
      <c r="Y47" s="158">
        <f>_xlfn.IFNA(VLOOKUP(CONCATENATE($Y$4,$B47,$C47),'16BAL2'!$A$7:$T$135,20,FALSE),0)</f>
        <v>0</v>
      </c>
      <c r="Z47" s="158">
        <f>_xlfn.IFNA(VLOOKUP(CONCATENATE($Z$4,$B47,$C47),'17DAR'!$A$7:$T$135,20,FALSE),0)</f>
        <v>0</v>
      </c>
      <c r="AA47" s="158">
        <f>_xlfn.IFNA(VLOOKUP(CONCATENATE($AA$4,$B47,$C47),'18WAL'!$A$7:$T$135,20,FALSE),0)</f>
        <v>0</v>
      </c>
      <c r="AB47" s="158">
        <f>_xlfn.IFNA(VLOOKUP(CONCATENATE($AB$4,$B47,$C47),'19LOG'!$A$7:$T$135,20,FALSE),0)</f>
        <v>0</v>
      </c>
      <c r="AC47" s="158">
        <f>_xlfn.IFNA(VLOOKUP(CONCATENATE($AC$4,$B47,$C47),'20BUN'!$A$7:$T$133,20,FALSE),0)</f>
        <v>0</v>
      </c>
      <c r="AD47" s="158">
        <f>_xlfn.IFNA(VLOOKUP(CONCATENATE($AD$4,$B47,$C47),'21SC'!$A$7:$T$230,20,FALSE),0)</f>
        <v>0</v>
      </c>
      <c r="AE47" s="158">
        <f>_xlfn.IFNA(VLOOKUP(CONCATENATE($AE$4,$B47,$C47),'21SC'!$A$7:$T$230,20,FALSE),0)</f>
        <v>0</v>
      </c>
      <c r="AF47" s="158">
        <f>_xlfn.IFNA(VLOOKUP(CONCATENATE($AF$4,$B47,$C47),'22WAL3'!$A$7:$T$135,20,FALSE),0)</f>
        <v>0</v>
      </c>
      <c r="AG47" s="158">
        <f>_xlfn.IFNA(VLOOKUP(CONCATENATE($AG$4,$B47,$C47),'23OG3'!$A$7:$T$126,20,FALSE),0)</f>
        <v>0</v>
      </c>
      <c r="AH47" s="158">
        <f>_xlfn.IFNA(VLOOKUP(CONCATENATE($AH$4,$B47,$C47),'24WAL4'!$A$7:$T$135,20,FALSE),0)</f>
        <v>0</v>
      </c>
      <c r="AI47" s="158">
        <f>_xlfn.IFNA(VLOOKUP(CONCATENATE($AI$4,$B47,$C47),'25MR'!$A$7:$T$135,20,FALSE),0)</f>
        <v>0</v>
      </c>
      <c r="AJ47" s="78"/>
    </row>
    <row r="48" spans="1:36" s="68" customFormat="1" x14ac:dyDescent="0.2">
      <c r="A48" s="376"/>
      <c r="B48" s="27" t="s">
        <v>218</v>
      </c>
      <c r="C48" s="28" t="s">
        <v>219</v>
      </c>
      <c r="D48" s="28" t="s">
        <v>315</v>
      </c>
      <c r="E48" s="29">
        <v>43904</v>
      </c>
      <c r="F48" s="30">
        <v>12</v>
      </c>
      <c r="G48" s="81">
        <f t="shared" si="2"/>
        <v>0</v>
      </c>
      <c r="H48" s="32">
        <f t="shared" si="3"/>
        <v>0</v>
      </c>
      <c r="I48" s="82"/>
      <c r="J48" s="159">
        <f>_xlfn.IFNA(VLOOKUP(CONCATENATE($J$4,$B48,$C48),'1Bus'!$A$7:$T$133,20,FALSE),0)</f>
        <v>0</v>
      </c>
      <c r="K48" s="158">
        <f>_xlfn.IFNA(VLOOKUP(CONCATENATE($K$4,$B48,$C48),'2ESP'!$A$7:$T$133,20,FALSE),0)</f>
        <v>0</v>
      </c>
      <c r="L48" s="158">
        <f>_xlfn.IFNA(VLOOKUP(CONCATENATE($L$4,$B48,$C48),'3RP'!$A$7:$T$135,20,FALSE),0)</f>
        <v>0</v>
      </c>
      <c r="M48" s="158">
        <f>_xlfn.IFNA(VLOOKUP(CONCATENATE($M$4,$B48,$C48),'4Mur'!$A$7:$T$135,20,FALSE),0)</f>
        <v>0</v>
      </c>
      <c r="N48" s="158">
        <f>_xlfn.IFNA(VLOOKUP(CONCATENATE($N$4,$B48,$C48),'5BAL'!$A$7:$T$135,20,FALSE),0)</f>
        <v>0</v>
      </c>
      <c r="O48" s="158">
        <f>_xlfn.IFNA(VLOOKUP(CONCATENATE($O$4,$B48,$C48),'6WP'!$A$7:$T$135,20,FALSE),0)</f>
        <v>0</v>
      </c>
      <c r="P48" s="158">
        <f>_xlfn.IFNA(VLOOKUP(CONCATENATE($P$4,$B48,$C48),'7SER'!$A$7:$T$135,20,FALSE),0)</f>
        <v>0</v>
      </c>
      <c r="Q48" s="158">
        <f>_xlfn.IFNA(VLOOKUP(CONCATENATE($Q$4,$B48,$C48),'8MR'!$A$7:$T$135,20,FALSE),0)</f>
        <v>0</v>
      </c>
      <c r="R48" s="158">
        <f>_xlfn.IFNA(VLOOKUP(CONCATENATE($R$4,$B48,$C48),'9ESP2'!$A$7:$T$135,20,FALSE),0)</f>
        <v>0</v>
      </c>
      <c r="S48" s="158">
        <f>_xlfn.IFNA(VLOOKUP(CONCATENATE($S$4,$B48,$C48),'10Bus2'!$A$7:$T$135,20,FALSE),0)</f>
        <v>0</v>
      </c>
      <c r="T48" s="158">
        <f>_xlfn.IFNA(VLOOKUP(CONCATENATE($T$4,$B48,$C48),'11OG'!$A$7:$T$135,20,FALSE),0)</f>
        <v>0</v>
      </c>
      <c r="U48" s="158">
        <f>_xlfn.IFNA(VLOOKUP(CONCATENATE($U$4,$B48,$C48),'12VIRT'!$A$7:$T$135,20,FALSE),0)</f>
        <v>0</v>
      </c>
      <c r="V48" s="158">
        <f>_xlfn.IFNA(VLOOKUP(CONCATENATE($V$4,$B48,$C48),'13BUN'!$A$7:$T$133,20,FALSE),0)</f>
        <v>0</v>
      </c>
      <c r="W48" s="158">
        <f>_xlfn.IFNA(VLOOKUP(CONCATENATE($W$4,$B48,$C48),'14SER'!$A$7:$T$135,20,FALSE),0)</f>
        <v>0</v>
      </c>
      <c r="X48" s="158">
        <f>_xlfn.IFNA(VLOOKUP(CONCATENATE($X$4,$B48,$C48),'15OG2'!$A$7:$T$132,20,FALSE),0)</f>
        <v>0</v>
      </c>
      <c r="Y48" s="158">
        <f>_xlfn.IFNA(VLOOKUP(CONCATENATE($Y$4,$B48,$C48),'16BAL2'!$A$7:$T$135,20,FALSE),0)</f>
        <v>0</v>
      </c>
      <c r="Z48" s="158">
        <f>_xlfn.IFNA(VLOOKUP(CONCATENATE($Z$4,$B48,$C48),'17DAR'!$A$7:$T$135,20,FALSE),0)</f>
        <v>0</v>
      </c>
      <c r="AA48" s="158">
        <f>_xlfn.IFNA(VLOOKUP(CONCATENATE($AA$4,$B48,$C48),'18WAL'!$A$7:$T$135,20,FALSE),0)</f>
        <v>0</v>
      </c>
      <c r="AB48" s="158">
        <f>_xlfn.IFNA(VLOOKUP(CONCATENATE($AB$4,$B48,$C48),'19LOG'!$A$7:$T$135,20,FALSE),0)</f>
        <v>0</v>
      </c>
      <c r="AC48" s="158">
        <f>_xlfn.IFNA(VLOOKUP(CONCATENATE($AC$4,$B48,$C48),'20BUN'!$A$7:$T$133,20,FALSE),0)</f>
        <v>0</v>
      </c>
      <c r="AD48" s="158">
        <f>_xlfn.IFNA(VLOOKUP(CONCATENATE($AD$4,$B48,$C48),'21SC'!$A$7:$T$230,20,FALSE),0)</f>
        <v>0</v>
      </c>
      <c r="AE48" s="158">
        <f>_xlfn.IFNA(VLOOKUP(CONCATENATE($AE$4,$B48,$C48),'21SC'!$A$7:$T$230,20,FALSE),0)</f>
        <v>0</v>
      </c>
      <c r="AF48" s="158">
        <f>_xlfn.IFNA(VLOOKUP(CONCATENATE($AF$4,$B48,$C48),'22WAL3'!$A$7:$T$135,20,FALSE),0)</f>
        <v>0</v>
      </c>
      <c r="AG48" s="158">
        <f>_xlfn.IFNA(VLOOKUP(CONCATENATE($AG$4,$B48,$C48),'23OG3'!$A$7:$T$126,20,FALSE),0)</f>
        <v>0</v>
      </c>
      <c r="AH48" s="158">
        <f>_xlfn.IFNA(VLOOKUP(CONCATENATE($AH$4,$B48,$C48),'24WAL4'!$A$7:$T$135,20,FALSE),0)</f>
        <v>0</v>
      </c>
      <c r="AI48" s="158">
        <f>_xlfn.IFNA(VLOOKUP(CONCATENATE($AI$4,$B48,$C48),'25MR'!$A$7:$T$135,20,FALSE),0)</f>
        <v>0</v>
      </c>
      <c r="AJ48" s="78"/>
    </row>
    <row r="49" spans="1:36" s="68" customFormat="1" x14ac:dyDescent="0.2">
      <c r="A49" s="376"/>
      <c r="B49" s="27" t="s">
        <v>843</v>
      </c>
      <c r="C49" s="28" t="s">
        <v>837</v>
      </c>
      <c r="D49" s="28" t="s">
        <v>220</v>
      </c>
      <c r="E49" s="29">
        <v>43817</v>
      </c>
      <c r="F49" s="30">
        <v>11</v>
      </c>
      <c r="G49" s="81">
        <f t="shared" si="2"/>
        <v>0</v>
      </c>
      <c r="H49" s="32">
        <f t="shared" si="3"/>
        <v>0</v>
      </c>
      <c r="I49" s="82"/>
      <c r="J49" s="159">
        <f>_xlfn.IFNA(VLOOKUP(CONCATENATE($J$4,$B49,$C49),'1Bus'!$A$7:$T$133,20,FALSE),0)</f>
        <v>0</v>
      </c>
      <c r="K49" s="158">
        <f>_xlfn.IFNA(VLOOKUP(CONCATENATE($K$4,$B49,$C49),'2ESP'!$A$7:$T$133,20,FALSE),0)</f>
        <v>0</v>
      </c>
      <c r="L49" s="158">
        <f>_xlfn.IFNA(VLOOKUP(CONCATENATE($L$4,$B49,$C49),'3RP'!$A$7:$T$135,20,FALSE),0)</f>
        <v>0</v>
      </c>
      <c r="M49" s="158">
        <f>_xlfn.IFNA(VLOOKUP(CONCATENATE($M$4,$B49,$C49),'4Mur'!$A$7:$T$135,20,FALSE),0)</f>
        <v>0</v>
      </c>
      <c r="N49" s="158">
        <f>_xlfn.IFNA(VLOOKUP(CONCATENATE($N$4,$B49,$C49),'5BAL'!$A$7:$T$135,20,FALSE),0)</f>
        <v>0</v>
      </c>
      <c r="O49" s="158">
        <f>_xlfn.IFNA(VLOOKUP(CONCATENATE($O$4,$B49,$C49),'6WP'!$A$7:$T$135,20,FALSE),0)</f>
        <v>0</v>
      </c>
      <c r="P49" s="158">
        <f>_xlfn.IFNA(VLOOKUP(CONCATENATE($P$4,$B49,$C49),'7SER'!$A$7:$T$135,20,FALSE),0)</f>
        <v>0</v>
      </c>
      <c r="Q49" s="158">
        <f>_xlfn.IFNA(VLOOKUP(CONCATENATE($Q$4,$B49,$C49),'8MR'!$A$7:$T$135,20,FALSE),0)</f>
        <v>0</v>
      </c>
      <c r="R49" s="158">
        <f>_xlfn.IFNA(VLOOKUP(CONCATENATE($R$4,$B49,$C49),'9ESP2'!$A$7:$T$135,20,FALSE),0)</f>
        <v>0</v>
      </c>
      <c r="S49" s="158">
        <f>_xlfn.IFNA(VLOOKUP(CONCATENATE($S$4,$B49,$C49),'10Bus2'!$A$7:$T$135,20,FALSE),0)</f>
        <v>0</v>
      </c>
      <c r="T49" s="158">
        <f>_xlfn.IFNA(VLOOKUP(CONCATENATE($T$4,$B49,$C49),'11OG'!$A$7:$T$135,20,FALSE),0)</f>
        <v>0</v>
      </c>
      <c r="U49" s="158">
        <f>_xlfn.IFNA(VLOOKUP(CONCATENATE($U$4,$B49,$C49),'12VIRT'!$A$7:$T$135,20,FALSE),0)</f>
        <v>0</v>
      </c>
      <c r="V49" s="158">
        <f>_xlfn.IFNA(VLOOKUP(CONCATENATE($V$4,$B49,$C49),'13BUN'!$A$7:$T$133,20,FALSE),0)</f>
        <v>0</v>
      </c>
      <c r="W49" s="158">
        <f>_xlfn.IFNA(VLOOKUP(CONCATENATE($W$4,$B49,$C49),'14SER'!$A$7:$T$135,20,FALSE),0)</f>
        <v>0</v>
      </c>
      <c r="X49" s="158">
        <f>_xlfn.IFNA(VLOOKUP(CONCATENATE($X$4,$B49,$C49),'15OG2'!$A$7:$T$132,20,FALSE),0)</f>
        <v>0</v>
      </c>
      <c r="Y49" s="158">
        <f>_xlfn.IFNA(VLOOKUP(CONCATENATE($Y$4,$B49,$C49),'16BAL2'!$A$7:$T$135,20,FALSE),0)</f>
        <v>0</v>
      </c>
      <c r="Z49" s="158">
        <f>_xlfn.IFNA(VLOOKUP(CONCATENATE($Z$4,$B49,$C49),'17DAR'!$A$7:$T$135,20,FALSE),0)</f>
        <v>0</v>
      </c>
      <c r="AA49" s="158">
        <f>_xlfn.IFNA(VLOOKUP(CONCATENATE($AA$4,$B49,$C49),'18WAL'!$A$7:$T$135,20,FALSE),0)</f>
        <v>0</v>
      </c>
      <c r="AB49" s="158">
        <f>_xlfn.IFNA(VLOOKUP(CONCATENATE($AB$4,$B49,$C49),'19LOG'!$A$7:$T$135,20,FALSE),0)</f>
        <v>0</v>
      </c>
      <c r="AC49" s="158">
        <f>_xlfn.IFNA(VLOOKUP(CONCATENATE($AC$4,$B49,$C49),'20BUN'!$A$7:$T$133,20,FALSE),0)</f>
        <v>0</v>
      </c>
      <c r="AD49" s="158">
        <f>_xlfn.IFNA(VLOOKUP(CONCATENATE($AD$4,$B49,$C49),'21SC'!$A$7:$T$230,20,FALSE),0)</f>
        <v>0</v>
      </c>
      <c r="AE49" s="158">
        <f>_xlfn.IFNA(VLOOKUP(CONCATENATE($AE$4,$B49,$C49),'21SC'!$A$7:$T$230,20,FALSE),0)</f>
        <v>0</v>
      </c>
      <c r="AF49" s="158">
        <f>_xlfn.IFNA(VLOOKUP(CONCATENATE($AF$4,$B49,$C49),'22WAL3'!$A$7:$T$135,20,FALSE),0)</f>
        <v>0</v>
      </c>
      <c r="AG49" s="158">
        <f>_xlfn.IFNA(VLOOKUP(CONCATENATE($AG$4,$B49,$C49),'23OG3'!$A$7:$T$126,20,FALSE),0)</f>
        <v>0</v>
      </c>
      <c r="AH49" s="158">
        <f>_xlfn.IFNA(VLOOKUP(CONCATENATE($AH$4,$B49,$C49),'24WAL4'!$A$7:$T$135,20,FALSE),0)</f>
        <v>0</v>
      </c>
      <c r="AI49" s="158">
        <f>_xlfn.IFNA(VLOOKUP(CONCATENATE($AI$4,$B49,$C49),'25MR'!$A$7:$T$135,20,FALSE),0)</f>
        <v>0</v>
      </c>
      <c r="AJ49" s="78"/>
    </row>
    <row r="50" spans="1:36" s="68" customFormat="1" x14ac:dyDescent="0.2">
      <c r="A50" s="376"/>
      <c r="B50" s="27" t="s">
        <v>194</v>
      </c>
      <c r="C50" s="28" t="s">
        <v>195</v>
      </c>
      <c r="D50" s="28" t="s">
        <v>196</v>
      </c>
      <c r="E50" s="29">
        <v>43849</v>
      </c>
      <c r="F50" s="30">
        <v>12</v>
      </c>
      <c r="G50" s="81">
        <f t="shared" si="2"/>
        <v>0</v>
      </c>
      <c r="H50" s="32">
        <f t="shared" si="3"/>
        <v>0</v>
      </c>
      <c r="I50" s="82"/>
      <c r="J50" s="159">
        <f>_xlfn.IFNA(VLOOKUP(CONCATENATE($J$4,$B50,$C50),'1Bus'!$A$7:$T$133,20,FALSE),0)</f>
        <v>0</v>
      </c>
      <c r="K50" s="158">
        <f>_xlfn.IFNA(VLOOKUP(CONCATENATE($K$4,$B50,$C50),'2ESP'!$A$7:$T$133,20,FALSE),0)</f>
        <v>0</v>
      </c>
      <c r="L50" s="158">
        <f>_xlfn.IFNA(VLOOKUP(CONCATENATE($L$4,$B50,$C50),'3RP'!$A$7:$T$135,20,FALSE),0)</f>
        <v>0</v>
      </c>
      <c r="M50" s="158">
        <f>_xlfn.IFNA(VLOOKUP(CONCATENATE($M$4,$B50,$C50),'4Mur'!$A$7:$T$135,20,FALSE),0)</f>
        <v>0</v>
      </c>
      <c r="N50" s="158">
        <f>_xlfn.IFNA(VLOOKUP(CONCATENATE($N$4,$B50,$C50),'5BAL'!$A$7:$T$135,20,FALSE),0)</f>
        <v>0</v>
      </c>
      <c r="O50" s="158">
        <f>_xlfn.IFNA(VLOOKUP(CONCATENATE($O$4,$B50,$C50),'6WP'!$A$7:$T$135,20,FALSE),0)</f>
        <v>0</v>
      </c>
      <c r="P50" s="158">
        <f>_xlfn.IFNA(VLOOKUP(CONCATENATE($P$4,$B50,$C50),'7SER'!$A$7:$T$135,20,FALSE),0)</f>
        <v>0</v>
      </c>
      <c r="Q50" s="158">
        <f>_xlfn.IFNA(VLOOKUP(CONCATENATE($Q$4,$B50,$C50),'8MR'!$A$7:$T$135,20,FALSE),0)</f>
        <v>0</v>
      </c>
      <c r="R50" s="158">
        <f>_xlfn.IFNA(VLOOKUP(CONCATENATE($R$4,$B50,$C50),'9ESP2'!$A$7:$T$135,20,FALSE),0)</f>
        <v>0</v>
      </c>
      <c r="S50" s="158">
        <f>_xlfn.IFNA(VLOOKUP(CONCATENATE($S$4,$B50,$C50),'10Bus2'!$A$7:$T$135,20,FALSE),0)</f>
        <v>0</v>
      </c>
      <c r="T50" s="158">
        <f>_xlfn.IFNA(VLOOKUP(CONCATENATE($T$4,$B50,$C50),'11OG'!$A$7:$T$135,20,FALSE),0)</f>
        <v>0</v>
      </c>
      <c r="U50" s="158">
        <f>_xlfn.IFNA(VLOOKUP(CONCATENATE($U$4,$B50,$C50),'12VIRT'!$A$7:$T$135,20,FALSE),0)</f>
        <v>0</v>
      </c>
      <c r="V50" s="158">
        <f>_xlfn.IFNA(VLOOKUP(CONCATENATE($V$4,$B50,$C50),'13BUN'!$A$7:$T$133,20,FALSE),0)</f>
        <v>0</v>
      </c>
      <c r="W50" s="158">
        <f>_xlfn.IFNA(VLOOKUP(CONCATENATE($W$4,$B50,$C50),'14SER'!$A$7:$T$135,20,FALSE),0)</f>
        <v>0</v>
      </c>
      <c r="X50" s="158">
        <f>_xlfn.IFNA(VLOOKUP(CONCATENATE($X$4,$B50,$C50),'15OG2'!$A$7:$T$132,20,FALSE),0)</f>
        <v>0</v>
      </c>
      <c r="Y50" s="158">
        <f>_xlfn.IFNA(VLOOKUP(CONCATENATE($Y$4,$B50,$C50),'16BAL2'!$A$7:$T$135,20,FALSE),0)</f>
        <v>0</v>
      </c>
      <c r="Z50" s="158">
        <f>_xlfn.IFNA(VLOOKUP(CONCATENATE($Z$4,$B50,$C50),'17DAR'!$A$7:$T$135,20,FALSE),0)</f>
        <v>0</v>
      </c>
      <c r="AA50" s="158">
        <f>_xlfn.IFNA(VLOOKUP(CONCATENATE($AA$4,$B50,$C50),'18WAL'!$A$7:$T$135,20,FALSE),0)</f>
        <v>0</v>
      </c>
      <c r="AB50" s="158">
        <f>_xlfn.IFNA(VLOOKUP(CONCATENATE($AB$4,$B50,$C50),'19LOG'!$A$7:$T$135,20,FALSE),0)</f>
        <v>0</v>
      </c>
      <c r="AC50" s="158">
        <f>_xlfn.IFNA(VLOOKUP(CONCATENATE($AC$4,$B50,$C50),'20BUN'!$A$7:$T$133,20,FALSE),0)</f>
        <v>0</v>
      </c>
      <c r="AD50" s="158">
        <f>_xlfn.IFNA(VLOOKUP(CONCATENATE($AD$4,$B50,$C50),'21SC'!$A$7:$T$230,20,FALSE),0)</f>
        <v>0</v>
      </c>
      <c r="AE50" s="158">
        <f>_xlfn.IFNA(VLOOKUP(CONCATENATE($AE$4,$B50,$C50),'21SC'!$A$7:$T$230,20,FALSE),0)</f>
        <v>0</v>
      </c>
      <c r="AF50" s="158">
        <f>_xlfn.IFNA(VLOOKUP(CONCATENATE($AF$4,$B50,$C50),'22WAL3'!$A$7:$T$135,20,FALSE),0)</f>
        <v>0</v>
      </c>
      <c r="AG50" s="158">
        <f>_xlfn.IFNA(VLOOKUP(CONCATENATE($AG$4,$B50,$C50),'23OG3'!$A$7:$T$126,20,FALSE),0)</f>
        <v>0</v>
      </c>
      <c r="AH50" s="158">
        <f>_xlfn.IFNA(VLOOKUP(CONCATENATE($AH$4,$B50,$C50),'24WAL4'!$A$7:$T$135,20,FALSE),0)</f>
        <v>0</v>
      </c>
      <c r="AI50" s="158">
        <f>_xlfn.IFNA(VLOOKUP(CONCATENATE($AI$4,$B50,$C50),'25MR'!$A$7:$T$135,20,FALSE),0)</f>
        <v>0</v>
      </c>
      <c r="AJ50" s="78"/>
    </row>
    <row r="51" spans="1:36" s="68" customFormat="1" x14ac:dyDescent="0.2">
      <c r="A51" s="376"/>
      <c r="B51" s="27" t="s">
        <v>844</v>
      </c>
      <c r="C51" s="28" t="s">
        <v>838</v>
      </c>
      <c r="D51" s="28" t="s">
        <v>220</v>
      </c>
      <c r="E51" s="29">
        <v>43833</v>
      </c>
      <c r="F51" s="30">
        <v>12</v>
      </c>
      <c r="G51" s="81">
        <f t="shared" si="2"/>
        <v>0</v>
      </c>
      <c r="H51" s="32">
        <f t="shared" si="3"/>
        <v>0</v>
      </c>
      <c r="I51" s="82"/>
      <c r="J51" s="159">
        <f>_xlfn.IFNA(VLOOKUP(CONCATENATE($J$4,$B51,$C51),'1Bus'!$A$7:$T$133,20,FALSE),0)</f>
        <v>0</v>
      </c>
      <c r="K51" s="158">
        <f>_xlfn.IFNA(VLOOKUP(CONCATENATE($K$4,$B51,$C51),'2ESP'!$A$7:$T$133,20,FALSE),0)</f>
        <v>0</v>
      </c>
      <c r="L51" s="158">
        <f>_xlfn.IFNA(VLOOKUP(CONCATENATE($L$4,$B51,$C51),'3RP'!$A$7:$T$135,20,FALSE),0)</f>
        <v>0</v>
      </c>
      <c r="M51" s="158">
        <f>_xlfn.IFNA(VLOOKUP(CONCATENATE($M$4,$B51,$C51),'4Mur'!$A$7:$T$135,20,FALSE),0)</f>
        <v>0</v>
      </c>
      <c r="N51" s="158">
        <f>_xlfn.IFNA(VLOOKUP(CONCATENATE($N$4,$B51,$C51),'5BAL'!$A$7:$T$135,20,FALSE),0)</f>
        <v>0</v>
      </c>
      <c r="O51" s="158">
        <f>_xlfn.IFNA(VLOOKUP(CONCATENATE($O$4,$B51,$C51),'6WP'!$A$7:$T$135,20,FALSE),0)</f>
        <v>0</v>
      </c>
      <c r="P51" s="158">
        <f>_xlfn.IFNA(VLOOKUP(CONCATENATE($P$4,$B51,$C51),'7SER'!$A$7:$T$135,20,FALSE),0)</f>
        <v>0</v>
      </c>
      <c r="Q51" s="158">
        <f>_xlfn.IFNA(VLOOKUP(CONCATENATE($Q$4,$B51,$C51),'8MR'!$A$7:$T$135,20,FALSE),0)</f>
        <v>0</v>
      </c>
      <c r="R51" s="158">
        <f>_xlfn.IFNA(VLOOKUP(CONCATENATE($R$4,$B51,$C51),'9ESP2'!$A$7:$T$135,20,FALSE),0)</f>
        <v>0</v>
      </c>
      <c r="S51" s="158">
        <f>_xlfn.IFNA(VLOOKUP(CONCATENATE($S$4,$B51,$C51),'10Bus2'!$A$7:$T$135,20,FALSE),0)</f>
        <v>0</v>
      </c>
      <c r="T51" s="158">
        <f>_xlfn.IFNA(VLOOKUP(CONCATENATE($T$4,$B51,$C51),'11OG'!$A$7:$T$135,20,FALSE),0)</f>
        <v>0</v>
      </c>
      <c r="U51" s="158">
        <f>_xlfn.IFNA(VLOOKUP(CONCATENATE($U$4,$B51,$C51),'12VIRT'!$A$7:$T$135,20,FALSE),0)</f>
        <v>0</v>
      </c>
      <c r="V51" s="158">
        <f>_xlfn.IFNA(VLOOKUP(CONCATENATE($V$4,$B51,$C51),'13BUN'!$A$7:$T$133,20,FALSE),0)</f>
        <v>0</v>
      </c>
      <c r="W51" s="158">
        <f>_xlfn.IFNA(VLOOKUP(CONCATENATE($W$4,$B51,$C51),'14SER'!$A$7:$T$135,20,FALSE),0)</f>
        <v>0</v>
      </c>
      <c r="X51" s="158">
        <f>_xlfn.IFNA(VLOOKUP(CONCATENATE($X$4,$B51,$C51),'15OG2'!$A$7:$T$132,20,FALSE),0)</f>
        <v>0</v>
      </c>
      <c r="Y51" s="158">
        <f>_xlfn.IFNA(VLOOKUP(CONCATENATE($Y$4,$B51,$C51),'16BAL2'!$A$7:$T$135,20,FALSE),0)</f>
        <v>0</v>
      </c>
      <c r="Z51" s="158">
        <f>_xlfn.IFNA(VLOOKUP(CONCATENATE($Z$4,$B51,$C51),'17DAR'!$A$7:$T$135,20,FALSE),0)</f>
        <v>0</v>
      </c>
      <c r="AA51" s="158">
        <f>_xlfn.IFNA(VLOOKUP(CONCATENATE($AA$4,$B51,$C51),'18WAL'!$A$7:$T$135,20,FALSE),0)</f>
        <v>0</v>
      </c>
      <c r="AB51" s="158">
        <f>_xlfn.IFNA(VLOOKUP(CONCATENATE($AB$4,$B51,$C51),'19LOG'!$A$7:$T$135,20,FALSE),0)</f>
        <v>0</v>
      </c>
      <c r="AC51" s="158">
        <f>_xlfn.IFNA(VLOOKUP(CONCATENATE($AC$4,$B51,$C51),'20BUN'!$A$7:$T$133,20,FALSE),0)</f>
        <v>0</v>
      </c>
      <c r="AD51" s="158">
        <f>_xlfn.IFNA(VLOOKUP(CONCATENATE($AD$4,$B51,$C51),'21SC'!$A$7:$T$230,20,FALSE),0)</f>
        <v>0</v>
      </c>
      <c r="AE51" s="158">
        <f>_xlfn.IFNA(VLOOKUP(CONCATENATE($AE$4,$B51,$C51),'21SC'!$A$7:$T$230,20,FALSE),0)</f>
        <v>0</v>
      </c>
      <c r="AF51" s="158">
        <f>_xlfn.IFNA(VLOOKUP(CONCATENATE($AF$4,$B51,$C51),'22WAL3'!$A$7:$T$135,20,FALSE),0)</f>
        <v>0</v>
      </c>
      <c r="AG51" s="158">
        <f>_xlfn.IFNA(VLOOKUP(CONCATENATE($AG$4,$B51,$C51),'23OG3'!$A$7:$T$126,20,FALSE),0)</f>
        <v>0</v>
      </c>
      <c r="AH51" s="158">
        <f>_xlfn.IFNA(VLOOKUP(CONCATENATE($AH$4,$B51,$C51),'24WAL4'!$A$7:$T$135,20,FALSE),0)</f>
        <v>0</v>
      </c>
      <c r="AI51" s="158">
        <f>_xlfn.IFNA(VLOOKUP(CONCATENATE($AI$4,$B51,$C51),'25MR'!$A$7:$T$135,20,FALSE),0)</f>
        <v>0</v>
      </c>
      <c r="AJ51" s="78"/>
    </row>
    <row r="52" spans="1:36" s="68" customFormat="1" x14ac:dyDescent="0.2">
      <c r="A52" s="376"/>
      <c r="B52" s="27" t="s">
        <v>191</v>
      </c>
      <c r="C52" s="28" t="s">
        <v>839</v>
      </c>
      <c r="D52" s="28" t="s">
        <v>482</v>
      </c>
      <c r="E52" s="29">
        <v>43851</v>
      </c>
      <c r="F52" s="30">
        <v>13</v>
      </c>
      <c r="G52" s="81">
        <f t="shared" si="2"/>
        <v>0</v>
      </c>
      <c r="H52" s="32">
        <f t="shared" si="3"/>
        <v>0</v>
      </c>
      <c r="I52" s="82"/>
      <c r="J52" s="159">
        <f>_xlfn.IFNA(VLOOKUP(CONCATENATE($J$4,$B52,$C52),'1Bus'!$A$7:$T$133,20,FALSE),0)</f>
        <v>0</v>
      </c>
      <c r="K52" s="158">
        <f>_xlfn.IFNA(VLOOKUP(CONCATENATE($K$4,$B52,$C52),'2ESP'!$A$7:$T$133,20,FALSE),0)</f>
        <v>0</v>
      </c>
      <c r="L52" s="158">
        <f>_xlfn.IFNA(VLOOKUP(CONCATENATE($L$4,$B52,$C52),'3RP'!$A$7:$T$135,20,FALSE),0)</f>
        <v>0</v>
      </c>
      <c r="M52" s="158">
        <f>_xlfn.IFNA(VLOOKUP(CONCATENATE($M$4,$B52,$C52),'4Mur'!$A$7:$T$135,20,FALSE),0)</f>
        <v>0</v>
      </c>
      <c r="N52" s="158">
        <f>_xlfn.IFNA(VLOOKUP(CONCATENATE($N$4,$B52,$C52),'5BAL'!$A$7:$T$135,20,FALSE),0)</f>
        <v>0</v>
      </c>
      <c r="O52" s="158">
        <f>_xlfn.IFNA(VLOOKUP(CONCATENATE($O$4,$B52,$C52),'6WP'!$A$7:$T$135,20,FALSE),0)</f>
        <v>0</v>
      </c>
      <c r="P52" s="158">
        <f>_xlfn.IFNA(VLOOKUP(CONCATENATE($P$4,$B52,$C52),'7SER'!$A$7:$T$135,20,FALSE),0)</f>
        <v>0</v>
      </c>
      <c r="Q52" s="158">
        <f>_xlfn.IFNA(VLOOKUP(CONCATENATE($Q$4,$B52,$C52),'8MR'!$A$7:$T$135,20,FALSE),0)</f>
        <v>0</v>
      </c>
      <c r="R52" s="158">
        <f>_xlfn.IFNA(VLOOKUP(CONCATENATE($R$4,$B52,$C52),'9ESP2'!$A$7:$T$135,20,FALSE),0)</f>
        <v>0</v>
      </c>
      <c r="S52" s="158">
        <f>_xlfn.IFNA(VLOOKUP(CONCATENATE($S$4,$B52,$C52),'10Bus2'!$A$7:$T$135,20,FALSE),0)</f>
        <v>0</v>
      </c>
      <c r="T52" s="158">
        <f>_xlfn.IFNA(VLOOKUP(CONCATENATE($T$4,$B52,$C52),'11OG'!$A$7:$T$135,20,FALSE),0)</f>
        <v>0</v>
      </c>
      <c r="U52" s="158">
        <f>_xlfn.IFNA(VLOOKUP(CONCATENATE($U$4,$B52,$C52),'12VIRT'!$A$7:$T$135,20,FALSE),0)</f>
        <v>0</v>
      </c>
      <c r="V52" s="158">
        <f>_xlfn.IFNA(VLOOKUP(CONCATENATE($V$4,$B52,$C52),'13BUN'!$A$7:$T$133,20,FALSE),0)</f>
        <v>0</v>
      </c>
      <c r="W52" s="158">
        <f>_xlfn.IFNA(VLOOKUP(CONCATENATE($W$4,$B52,$C52),'14SER'!$A$7:$T$135,20,FALSE),0)</f>
        <v>0</v>
      </c>
      <c r="X52" s="158">
        <f>_xlfn.IFNA(VLOOKUP(CONCATENATE($X$4,$B52,$C52),'15OG2'!$A$7:$T$132,20,FALSE),0)</f>
        <v>0</v>
      </c>
      <c r="Y52" s="158">
        <f>_xlfn.IFNA(VLOOKUP(CONCATENATE($Y$4,$B52,$C52),'16BAL2'!$A$7:$T$135,20,FALSE),0)</f>
        <v>0</v>
      </c>
      <c r="Z52" s="158">
        <f>_xlfn.IFNA(VLOOKUP(CONCATENATE($Z$4,$B52,$C52),'17DAR'!$A$7:$T$135,20,FALSE),0)</f>
        <v>0</v>
      </c>
      <c r="AA52" s="158">
        <f>_xlfn.IFNA(VLOOKUP(CONCATENATE($AA$4,$B52,$C52),'18WAL'!$A$7:$T$135,20,FALSE),0)</f>
        <v>0</v>
      </c>
      <c r="AB52" s="158">
        <f>_xlfn.IFNA(VLOOKUP(CONCATENATE($AB$4,$B52,$C52),'19LOG'!$A$7:$T$135,20,FALSE),0)</f>
        <v>0</v>
      </c>
      <c r="AC52" s="158">
        <f>_xlfn.IFNA(VLOOKUP(CONCATENATE($AC$4,$B52,$C52),'20BUN'!$A$7:$T$133,20,FALSE),0)</f>
        <v>0</v>
      </c>
      <c r="AD52" s="158">
        <f>_xlfn.IFNA(VLOOKUP(CONCATENATE($AD$4,$B52,$C52),'21SC'!$A$7:$T$230,20,FALSE),0)</f>
        <v>0</v>
      </c>
      <c r="AE52" s="158">
        <f>_xlfn.IFNA(VLOOKUP(CONCATENATE($AE$4,$B52,$C52),'21SC'!$A$7:$T$230,20,FALSE),0)</f>
        <v>0</v>
      </c>
      <c r="AF52" s="158">
        <f>_xlfn.IFNA(VLOOKUP(CONCATENATE($AF$4,$B52,$C52),'22WAL3'!$A$7:$T$135,20,FALSE),0)</f>
        <v>0</v>
      </c>
      <c r="AG52" s="158">
        <f>_xlfn.IFNA(VLOOKUP(CONCATENATE($AG$4,$B52,$C52),'23OG3'!$A$7:$T$126,20,FALSE),0)</f>
        <v>0</v>
      </c>
      <c r="AH52" s="158">
        <f>_xlfn.IFNA(VLOOKUP(CONCATENATE($AH$4,$B52,$C52),'24WAL4'!$A$7:$T$135,20,FALSE),0)</f>
        <v>0</v>
      </c>
      <c r="AI52" s="158">
        <f>_xlfn.IFNA(VLOOKUP(CONCATENATE($AI$4,$B52,$C52),'25MR'!$A$7:$T$135,20,FALSE),0)</f>
        <v>0</v>
      </c>
      <c r="AJ52" s="78"/>
    </row>
    <row r="53" spans="1:36" s="68" customFormat="1" x14ac:dyDescent="0.2">
      <c r="A53" s="376"/>
      <c r="B53" s="27" t="s">
        <v>668</v>
      </c>
      <c r="C53" s="28" t="s">
        <v>923</v>
      </c>
      <c r="D53" s="28" t="s">
        <v>220</v>
      </c>
      <c r="E53" s="29">
        <v>43859</v>
      </c>
      <c r="F53" s="30">
        <v>12</v>
      </c>
      <c r="G53" s="81">
        <f t="shared" si="2"/>
        <v>0</v>
      </c>
      <c r="H53" s="32">
        <f t="shared" si="3"/>
        <v>0</v>
      </c>
      <c r="I53" s="82"/>
      <c r="J53" s="159">
        <f>_xlfn.IFNA(VLOOKUP(CONCATENATE($J$4,$B53,$C53),'1Bus'!$A$7:$T$133,20,FALSE),0)</f>
        <v>0</v>
      </c>
      <c r="K53" s="158">
        <f>_xlfn.IFNA(VLOOKUP(CONCATENATE($K$4,$B53,$C53),'2ESP'!$A$7:$T$133,20,FALSE),0)</f>
        <v>0</v>
      </c>
      <c r="L53" s="158">
        <f>_xlfn.IFNA(VLOOKUP(CONCATENATE($L$4,$B53,$C53),'3RP'!$A$7:$T$135,20,FALSE),0)</f>
        <v>0</v>
      </c>
      <c r="M53" s="158">
        <f>_xlfn.IFNA(VLOOKUP(CONCATENATE($M$4,$B53,$C53),'4Mur'!$A$7:$T$135,20,FALSE),0)</f>
        <v>0</v>
      </c>
      <c r="N53" s="158">
        <f>_xlfn.IFNA(VLOOKUP(CONCATENATE($N$4,$B53,$C53),'5BAL'!$A$7:$T$135,20,FALSE),0)</f>
        <v>0</v>
      </c>
      <c r="O53" s="158">
        <f>_xlfn.IFNA(VLOOKUP(CONCATENATE($O$4,$B53,$C53),'6WP'!$A$7:$T$135,20,FALSE),0)</f>
        <v>0</v>
      </c>
      <c r="P53" s="158">
        <f>_xlfn.IFNA(VLOOKUP(CONCATENATE($P$4,$B53,$C53),'7SER'!$A$7:$T$135,20,FALSE),0)</f>
        <v>0</v>
      </c>
      <c r="Q53" s="158">
        <f>_xlfn.IFNA(VLOOKUP(CONCATENATE($Q$4,$B53,$C53),'8MR'!$A$7:$T$135,20,FALSE),0)</f>
        <v>0</v>
      </c>
      <c r="R53" s="158">
        <f>_xlfn.IFNA(VLOOKUP(CONCATENATE($R$4,$B53,$C53),'9ESP2'!$A$7:$T$135,20,FALSE),0)</f>
        <v>0</v>
      </c>
      <c r="S53" s="158">
        <f>_xlfn.IFNA(VLOOKUP(CONCATENATE($S$4,$B53,$C53),'10Bus2'!$A$7:$T$135,20,FALSE),0)</f>
        <v>0</v>
      </c>
      <c r="T53" s="158">
        <f>_xlfn.IFNA(VLOOKUP(CONCATENATE($T$4,$B53,$C53),'11OG'!$A$7:$T$135,20,FALSE),0)</f>
        <v>0</v>
      </c>
      <c r="U53" s="158">
        <f>_xlfn.IFNA(VLOOKUP(CONCATENATE($U$4,$B53,$C53),'12VIRT'!$A$7:$T$135,20,FALSE),0)</f>
        <v>0</v>
      </c>
      <c r="V53" s="158">
        <f>_xlfn.IFNA(VLOOKUP(CONCATENATE($V$4,$B53,$C53),'13BUN'!$A$7:$T$133,20,FALSE),0)</f>
        <v>0</v>
      </c>
      <c r="W53" s="158">
        <f>_xlfn.IFNA(VLOOKUP(CONCATENATE($W$4,$B53,$C53),'14SER'!$A$7:$T$135,20,FALSE),0)</f>
        <v>0</v>
      </c>
      <c r="X53" s="158">
        <f>_xlfn.IFNA(VLOOKUP(CONCATENATE($X$4,$B53,$C53),'15OG2'!$A$7:$T$132,20,FALSE),0)</f>
        <v>0</v>
      </c>
      <c r="Y53" s="158">
        <f>_xlfn.IFNA(VLOOKUP(CONCATENATE($Y$4,$B53,$C53),'16BAL2'!$A$7:$T$135,20,FALSE),0)</f>
        <v>0</v>
      </c>
      <c r="Z53" s="158">
        <f>_xlfn.IFNA(VLOOKUP(CONCATENATE($Z$4,$B53,$C53),'17DAR'!$A$7:$T$135,20,FALSE),0)</f>
        <v>0</v>
      </c>
      <c r="AA53" s="158">
        <f>_xlfn.IFNA(VLOOKUP(CONCATENATE($AA$4,$B53,$C53),'18WAL'!$A$7:$T$135,20,FALSE),0)</f>
        <v>0</v>
      </c>
      <c r="AB53" s="158">
        <f>_xlfn.IFNA(VLOOKUP(CONCATENATE($AB$4,$B53,$C53),'19LOG'!$A$7:$T$135,20,FALSE),0)</f>
        <v>0</v>
      </c>
      <c r="AC53" s="158">
        <f>_xlfn.IFNA(VLOOKUP(CONCATENATE($AC$4,$B53,$C53),'20BUN'!$A$7:$T$133,20,FALSE),0)</f>
        <v>0</v>
      </c>
      <c r="AD53" s="158">
        <f>_xlfn.IFNA(VLOOKUP(CONCATENATE($AD$4,$B53,$C53),'21SC'!$A$7:$T$230,20,FALSE),0)</f>
        <v>0</v>
      </c>
      <c r="AE53" s="158">
        <f>_xlfn.IFNA(VLOOKUP(CONCATENATE($AE$4,$B53,$C53),'21SC'!$A$7:$T$230,20,FALSE),0)</f>
        <v>0</v>
      </c>
      <c r="AF53" s="158">
        <f>_xlfn.IFNA(VLOOKUP(CONCATENATE($AF$4,$B53,$C53),'22WAL3'!$A$7:$T$135,20,FALSE),0)</f>
        <v>0</v>
      </c>
      <c r="AG53" s="158">
        <f>_xlfn.IFNA(VLOOKUP(CONCATENATE($AG$4,$B53,$C53),'23OG3'!$A$7:$T$126,20,FALSE),0)</f>
        <v>0</v>
      </c>
      <c r="AH53" s="158">
        <f>_xlfn.IFNA(VLOOKUP(CONCATENATE($AH$4,$B53,$C53),'24WAL4'!$A$7:$T$135,20,FALSE),0)</f>
        <v>0</v>
      </c>
      <c r="AI53" s="158">
        <f>_xlfn.IFNA(VLOOKUP(CONCATENATE($AI$4,$B53,$C53),'25MR'!$A$7:$T$135,20,FALSE),0)</f>
        <v>0</v>
      </c>
      <c r="AJ53" s="78"/>
    </row>
    <row r="54" spans="1:36" s="68" customFormat="1" x14ac:dyDescent="0.2">
      <c r="A54" s="376"/>
      <c r="B54" s="27" t="s">
        <v>75</v>
      </c>
      <c r="C54" s="28" t="s">
        <v>924</v>
      </c>
      <c r="D54" s="28" t="s">
        <v>44</v>
      </c>
      <c r="E54" s="29">
        <v>43823</v>
      </c>
      <c r="F54" s="30">
        <v>11</v>
      </c>
      <c r="G54" s="81">
        <f t="shared" si="2"/>
        <v>0</v>
      </c>
      <c r="H54" s="32">
        <f t="shared" si="3"/>
        <v>0</v>
      </c>
      <c r="I54" s="82"/>
      <c r="J54" s="159">
        <f>_xlfn.IFNA(VLOOKUP(CONCATENATE($J$4,$B54,$C54),'1Bus'!$A$7:$T$133,20,FALSE),0)</f>
        <v>0</v>
      </c>
      <c r="K54" s="158">
        <f>_xlfn.IFNA(VLOOKUP(CONCATENATE($K$4,$B54,$C54),'2ESP'!$A$7:$T$133,20,FALSE),0)</f>
        <v>0</v>
      </c>
      <c r="L54" s="158">
        <f>_xlfn.IFNA(VLOOKUP(CONCATENATE($L$4,$B54,$C54),'3RP'!$A$7:$T$135,20,FALSE),0)</f>
        <v>0</v>
      </c>
      <c r="M54" s="158">
        <f>_xlfn.IFNA(VLOOKUP(CONCATENATE($M$4,$B54,$C54),'4Mur'!$A$7:$T$135,20,FALSE),0)</f>
        <v>0</v>
      </c>
      <c r="N54" s="158">
        <f>_xlfn.IFNA(VLOOKUP(CONCATENATE($N$4,$B54,$C54),'5BAL'!$A$7:$T$135,20,FALSE),0)</f>
        <v>0</v>
      </c>
      <c r="O54" s="158">
        <f>_xlfn.IFNA(VLOOKUP(CONCATENATE($O$4,$B54,$C54),'6WP'!$A$7:$T$135,20,FALSE),0)</f>
        <v>0</v>
      </c>
      <c r="P54" s="158">
        <f>_xlfn.IFNA(VLOOKUP(CONCATENATE($P$4,$B54,$C54),'7SER'!$A$7:$T$135,20,FALSE),0)</f>
        <v>0</v>
      </c>
      <c r="Q54" s="158">
        <f>_xlfn.IFNA(VLOOKUP(CONCATENATE($Q$4,$B54,$C54),'8MR'!$A$7:$T$135,20,FALSE),0)</f>
        <v>0</v>
      </c>
      <c r="R54" s="158">
        <f>_xlfn.IFNA(VLOOKUP(CONCATENATE($R$4,$B54,$C54),'9ESP2'!$A$7:$T$135,20,FALSE),0)</f>
        <v>0</v>
      </c>
      <c r="S54" s="158">
        <f>_xlfn.IFNA(VLOOKUP(CONCATENATE($S$4,$B54,$C54),'10Bus2'!$A$7:$T$135,20,FALSE),0)</f>
        <v>0</v>
      </c>
      <c r="T54" s="158">
        <f>_xlfn.IFNA(VLOOKUP(CONCATENATE($T$4,$B54,$C54),'11OG'!$A$7:$T$135,20,FALSE),0)</f>
        <v>0</v>
      </c>
      <c r="U54" s="158">
        <f>_xlfn.IFNA(VLOOKUP(CONCATENATE($U$4,$B54,$C54),'12VIRT'!$A$7:$T$135,20,FALSE),0)</f>
        <v>0</v>
      </c>
      <c r="V54" s="158">
        <f>_xlfn.IFNA(VLOOKUP(CONCATENATE($V$4,$B54,$C54),'13BUN'!$A$7:$T$133,20,FALSE),0)</f>
        <v>0</v>
      </c>
      <c r="W54" s="158">
        <f>_xlfn.IFNA(VLOOKUP(CONCATENATE($W$4,$B54,$C54),'14SER'!$A$7:$T$135,20,FALSE),0)</f>
        <v>0</v>
      </c>
      <c r="X54" s="158">
        <f>_xlfn.IFNA(VLOOKUP(CONCATENATE($X$4,$B54,$C54),'15OG2'!$A$7:$T$132,20,FALSE),0)</f>
        <v>0</v>
      </c>
      <c r="Y54" s="158">
        <f>_xlfn.IFNA(VLOOKUP(CONCATENATE($Y$4,$B54,$C54),'16BAL2'!$A$7:$T$135,20,FALSE),0)</f>
        <v>0</v>
      </c>
      <c r="Z54" s="158">
        <f>_xlfn.IFNA(VLOOKUP(CONCATENATE($Z$4,$B54,$C54),'17DAR'!$A$7:$T$135,20,FALSE),0)</f>
        <v>0</v>
      </c>
      <c r="AA54" s="158">
        <f>_xlfn.IFNA(VLOOKUP(CONCATENATE($AA$4,$B54,$C54),'18WAL'!$A$7:$T$135,20,FALSE),0)</f>
        <v>0</v>
      </c>
      <c r="AB54" s="158">
        <f>_xlfn.IFNA(VLOOKUP(CONCATENATE($AB$4,$B54,$C54),'19LOG'!$A$7:$T$135,20,FALSE),0)</f>
        <v>0</v>
      </c>
      <c r="AC54" s="158">
        <f>_xlfn.IFNA(VLOOKUP(CONCATENATE($AC$4,$B54,$C54),'20BUN'!$A$7:$T$133,20,FALSE),0)</f>
        <v>0</v>
      </c>
      <c r="AD54" s="158">
        <f>_xlfn.IFNA(VLOOKUP(CONCATENATE($AD$4,$B54,$C54),'21SC'!$A$7:$T$230,20,FALSE),0)</f>
        <v>0</v>
      </c>
      <c r="AE54" s="158">
        <f>_xlfn.IFNA(VLOOKUP(CONCATENATE($AE$4,$B54,$C54),'21SC'!$A$7:$T$230,20,FALSE),0)</f>
        <v>0</v>
      </c>
      <c r="AF54" s="158">
        <f>_xlfn.IFNA(VLOOKUP(CONCATENATE($AF$4,$B54,$C54),'22WAL3'!$A$7:$T$135,20,FALSE),0)</f>
        <v>0</v>
      </c>
      <c r="AG54" s="158">
        <f>_xlfn.IFNA(VLOOKUP(CONCATENATE($AG$4,$B54,$C54),'23OG3'!$A$7:$T$126,20,FALSE),0)</f>
        <v>0</v>
      </c>
      <c r="AH54" s="158">
        <f>_xlfn.IFNA(VLOOKUP(CONCATENATE($AH$4,$B54,$C54),'24WAL4'!$A$7:$T$135,20,FALSE),0)</f>
        <v>0</v>
      </c>
      <c r="AI54" s="158">
        <f>_xlfn.IFNA(VLOOKUP(CONCATENATE($AI$4,$B54,$C54),'25MR'!$A$7:$T$135,20,FALSE),0)</f>
        <v>0</v>
      </c>
      <c r="AJ54" s="78"/>
    </row>
    <row r="55" spans="1:36" s="68" customFormat="1" x14ac:dyDescent="0.2">
      <c r="A55" s="376"/>
      <c r="B55" s="27" t="s">
        <v>918</v>
      </c>
      <c r="C55" s="28" t="s">
        <v>177</v>
      </c>
      <c r="D55" s="28" t="s">
        <v>220</v>
      </c>
      <c r="E55" s="29">
        <v>43833</v>
      </c>
      <c r="F55" s="30">
        <v>11</v>
      </c>
      <c r="G55" s="81">
        <f t="shared" si="2"/>
        <v>0</v>
      </c>
      <c r="H55" s="32">
        <f t="shared" si="3"/>
        <v>0</v>
      </c>
      <c r="I55" s="82"/>
      <c r="J55" s="159">
        <f>_xlfn.IFNA(VLOOKUP(CONCATENATE($J$4,$B55,$C55),'1Bus'!$A$7:$T$133,20,FALSE),0)</f>
        <v>0</v>
      </c>
      <c r="K55" s="158">
        <f>_xlfn.IFNA(VLOOKUP(CONCATENATE($K$4,$B55,$C55),'2ESP'!$A$7:$T$133,20,FALSE),0)</f>
        <v>0</v>
      </c>
      <c r="L55" s="158">
        <f>_xlfn.IFNA(VLOOKUP(CONCATENATE($L$4,$B55,$C55),'3RP'!$A$7:$T$135,20,FALSE),0)</f>
        <v>0</v>
      </c>
      <c r="M55" s="158">
        <f>_xlfn.IFNA(VLOOKUP(CONCATENATE($M$4,$B55,$C55),'4Mur'!$A$7:$T$135,20,FALSE),0)</f>
        <v>0</v>
      </c>
      <c r="N55" s="158">
        <f>_xlfn.IFNA(VLOOKUP(CONCATENATE($N$4,$B55,$C55),'5BAL'!$A$7:$T$135,20,FALSE),0)</f>
        <v>0</v>
      </c>
      <c r="O55" s="158">
        <f>_xlfn.IFNA(VLOOKUP(CONCATENATE($O$4,$B55,$C55),'6WP'!$A$7:$T$135,20,FALSE),0)</f>
        <v>0</v>
      </c>
      <c r="P55" s="158">
        <f>_xlfn.IFNA(VLOOKUP(CONCATENATE($P$4,$B55,$C55),'7SER'!$A$7:$T$135,20,FALSE),0)</f>
        <v>0</v>
      </c>
      <c r="Q55" s="158">
        <f>_xlfn.IFNA(VLOOKUP(CONCATENATE($Q$4,$B55,$C55),'8MR'!$A$7:$T$135,20,FALSE),0)</f>
        <v>0</v>
      </c>
      <c r="R55" s="158">
        <f>_xlfn.IFNA(VLOOKUP(CONCATENATE($R$4,$B55,$C55),'9ESP2'!$A$7:$T$135,20,FALSE),0)</f>
        <v>0</v>
      </c>
      <c r="S55" s="158">
        <f>_xlfn.IFNA(VLOOKUP(CONCATENATE($S$4,$B55,$C55),'10Bus2'!$A$7:$T$135,20,FALSE),0)</f>
        <v>0</v>
      </c>
      <c r="T55" s="158">
        <f>_xlfn.IFNA(VLOOKUP(CONCATENATE($T$4,$B55,$C55),'11OG'!$A$7:$T$135,20,FALSE),0)</f>
        <v>0</v>
      </c>
      <c r="U55" s="158">
        <f>_xlfn.IFNA(VLOOKUP(CONCATENATE($U$4,$B55,$C55),'12VIRT'!$A$7:$T$135,20,FALSE),0)</f>
        <v>0</v>
      </c>
      <c r="V55" s="158">
        <f>_xlfn.IFNA(VLOOKUP(CONCATENATE($V$4,$B55,$C55),'13BUN'!$A$7:$T$133,20,FALSE),0)</f>
        <v>0</v>
      </c>
      <c r="W55" s="158">
        <f>_xlfn.IFNA(VLOOKUP(CONCATENATE($W$4,$B55,$C55),'14SER'!$A$7:$T$135,20,FALSE),0)</f>
        <v>0</v>
      </c>
      <c r="X55" s="158">
        <f>_xlfn.IFNA(VLOOKUP(CONCATENATE($X$4,$B55,$C55),'15OG2'!$A$7:$T$132,20,FALSE),0)</f>
        <v>0</v>
      </c>
      <c r="Y55" s="158">
        <f>_xlfn.IFNA(VLOOKUP(CONCATENATE($Y$4,$B55,$C55),'16BAL2'!$A$7:$T$135,20,FALSE),0)</f>
        <v>0</v>
      </c>
      <c r="Z55" s="158">
        <f>_xlfn.IFNA(VLOOKUP(CONCATENATE($Z$4,$B55,$C55),'17DAR'!$A$7:$T$135,20,FALSE),0)</f>
        <v>0</v>
      </c>
      <c r="AA55" s="158">
        <f>_xlfn.IFNA(VLOOKUP(CONCATENATE($AA$4,$B55,$C55),'18WAL'!$A$7:$T$135,20,FALSE),0)</f>
        <v>0</v>
      </c>
      <c r="AB55" s="158">
        <f>_xlfn.IFNA(VLOOKUP(CONCATENATE($AB$4,$B55,$C55),'19LOG'!$A$7:$T$135,20,FALSE),0)</f>
        <v>0</v>
      </c>
      <c r="AC55" s="158">
        <f>_xlfn.IFNA(VLOOKUP(CONCATENATE($AC$4,$B55,$C55),'20BUN'!$A$7:$T$133,20,FALSE),0)</f>
        <v>0</v>
      </c>
      <c r="AD55" s="158">
        <f>_xlfn.IFNA(VLOOKUP(CONCATENATE($AD$4,$B55,$C55),'21SC'!$A$7:$T$230,20,FALSE),0)</f>
        <v>0</v>
      </c>
      <c r="AE55" s="158">
        <f>_xlfn.IFNA(VLOOKUP(CONCATENATE($AE$4,$B55,$C55),'21SC'!$A$7:$T$230,20,FALSE),0)</f>
        <v>0</v>
      </c>
      <c r="AF55" s="158">
        <f>_xlfn.IFNA(VLOOKUP(CONCATENATE($AF$4,$B55,$C55),'22WAL3'!$A$7:$T$135,20,FALSE),0)</f>
        <v>0</v>
      </c>
      <c r="AG55" s="158">
        <f>_xlfn.IFNA(VLOOKUP(CONCATENATE($AG$4,$B55,$C55),'23OG3'!$A$7:$T$126,20,FALSE),0)</f>
        <v>0</v>
      </c>
      <c r="AH55" s="158">
        <f>_xlfn.IFNA(VLOOKUP(CONCATENATE($AH$4,$B55,$C55),'24WAL4'!$A$7:$T$135,20,FALSE),0)</f>
        <v>0</v>
      </c>
      <c r="AI55" s="158">
        <f>_xlfn.IFNA(VLOOKUP(CONCATENATE($AI$4,$B55,$C55),'25MR'!$A$7:$T$135,20,FALSE),0)</f>
        <v>0</v>
      </c>
      <c r="AJ55" s="78"/>
    </row>
    <row r="56" spans="1:36" s="68" customFormat="1" x14ac:dyDescent="0.2">
      <c r="A56" s="376"/>
      <c r="B56" s="27" t="s">
        <v>163</v>
      </c>
      <c r="C56" s="28" t="s">
        <v>164</v>
      </c>
      <c r="D56" s="28" t="s">
        <v>952</v>
      </c>
      <c r="E56" s="29">
        <v>44014</v>
      </c>
      <c r="F56" s="30">
        <v>13</v>
      </c>
      <c r="G56" s="81">
        <f t="shared" si="2"/>
        <v>0</v>
      </c>
      <c r="H56" s="32">
        <f t="shared" si="3"/>
        <v>0</v>
      </c>
      <c r="I56" s="82"/>
      <c r="J56" s="159">
        <f>_xlfn.IFNA(VLOOKUP(CONCATENATE($J$4,$B56,$C56),'1Bus'!$A$7:$T$133,20,FALSE),0)</f>
        <v>0</v>
      </c>
      <c r="K56" s="158">
        <f>_xlfn.IFNA(VLOOKUP(CONCATENATE($K$4,$B56,$C56),'2ESP'!$A$7:$T$133,20,FALSE),0)</f>
        <v>0</v>
      </c>
      <c r="L56" s="158">
        <f>_xlfn.IFNA(VLOOKUP(CONCATENATE($L$4,$B56,$C56),'3RP'!$A$7:$T$135,20,FALSE),0)</f>
        <v>0</v>
      </c>
      <c r="M56" s="158">
        <f>_xlfn.IFNA(VLOOKUP(CONCATENATE($M$4,$B56,$C56),'4Mur'!$A$7:$T$135,20,FALSE),0)</f>
        <v>0</v>
      </c>
      <c r="N56" s="158">
        <f>_xlfn.IFNA(VLOOKUP(CONCATENATE($N$4,$B56,$C56),'5BAL'!$A$7:$T$135,20,FALSE),0)</f>
        <v>0</v>
      </c>
      <c r="O56" s="158">
        <f>_xlfn.IFNA(VLOOKUP(CONCATENATE($O$4,$B56,$C56),'6WP'!$A$7:$T$135,20,FALSE),0)</f>
        <v>0</v>
      </c>
      <c r="P56" s="158">
        <f>_xlfn.IFNA(VLOOKUP(CONCATENATE($P$4,$B56,$C56),'7SER'!$A$7:$T$135,20,FALSE),0)</f>
        <v>0</v>
      </c>
      <c r="Q56" s="158">
        <f>_xlfn.IFNA(VLOOKUP(CONCATENATE($Q$4,$B56,$C56),'8MR'!$A$7:$T$135,20,FALSE),0)</f>
        <v>0</v>
      </c>
      <c r="R56" s="158">
        <f>_xlfn.IFNA(VLOOKUP(CONCATENATE($R$4,$B56,$C56),'9ESP2'!$A$7:$T$135,20,FALSE),0)</f>
        <v>0</v>
      </c>
      <c r="S56" s="158">
        <f>_xlfn.IFNA(VLOOKUP(CONCATENATE($S$4,$B56,$C56),'10Bus2'!$A$7:$T$135,20,FALSE),0)</f>
        <v>0</v>
      </c>
      <c r="T56" s="158">
        <f>_xlfn.IFNA(VLOOKUP(CONCATENATE($T$4,$B56,$C56),'11OG'!$A$7:$T$135,20,FALSE),0)</f>
        <v>0</v>
      </c>
      <c r="U56" s="158">
        <f>_xlfn.IFNA(VLOOKUP(CONCATENATE($U$4,$B56,$C56),'12VIRT'!$A$7:$T$135,20,FALSE),0)</f>
        <v>0</v>
      </c>
      <c r="V56" s="158">
        <f>_xlfn.IFNA(VLOOKUP(CONCATENATE($V$4,$B56,$C56),'13BUN'!$A$7:$T$133,20,FALSE),0)</f>
        <v>0</v>
      </c>
      <c r="W56" s="158">
        <f>_xlfn.IFNA(VLOOKUP(CONCATENATE($W$4,$B56,$C56),'14SER'!$A$7:$T$135,20,FALSE),0)</f>
        <v>0</v>
      </c>
      <c r="X56" s="158">
        <f>_xlfn.IFNA(VLOOKUP(CONCATENATE($X$4,$B56,$C56),'15OG2'!$A$7:$T$132,20,FALSE),0)</f>
        <v>0</v>
      </c>
      <c r="Y56" s="158">
        <f>_xlfn.IFNA(VLOOKUP(CONCATENATE($Y$4,$B56,$C56),'16BAL2'!$A$7:$T$135,20,FALSE),0)</f>
        <v>0</v>
      </c>
      <c r="Z56" s="158">
        <f>_xlfn.IFNA(VLOOKUP(CONCATENATE($Z$4,$B56,$C56),'17DAR'!$A$7:$T$135,20,FALSE),0)</f>
        <v>0</v>
      </c>
      <c r="AA56" s="158">
        <f>_xlfn.IFNA(VLOOKUP(CONCATENATE($AA$4,$B56,$C56),'18WAL'!$A$7:$T$135,20,FALSE),0)</f>
        <v>0</v>
      </c>
      <c r="AB56" s="158">
        <f>_xlfn.IFNA(VLOOKUP(CONCATENATE($AB$4,$B56,$C56),'19LOG'!$A$7:$T$135,20,FALSE),0)</f>
        <v>0</v>
      </c>
      <c r="AC56" s="158">
        <f>_xlfn.IFNA(VLOOKUP(CONCATENATE($AC$4,$B56,$C56),'20BUN'!$A$7:$T$133,20,FALSE),0)</f>
        <v>0</v>
      </c>
      <c r="AD56" s="158">
        <f>_xlfn.IFNA(VLOOKUP(CONCATENATE($AD$4,$B56,$C56),'21SC'!$A$7:$T$230,20,FALSE),0)</f>
        <v>0</v>
      </c>
      <c r="AE56" s="158">
        <f>_xlfn.IFNA(VLOOKUP(CONCATENATE($AE$4,$B56,$C56),'21SC'!$A$7:$T$230,20,FALSE),0)</f>
        <v>0</v>
      </c>
      <c r="AF56" s="158">
        <f>_xlfn.IFNA(VLOOKUP(CONCATENATE($AF$4,$B56,$C56),'22WAL3'!$A$7:$T$135,20,FALSE),0)</f>
        <v>0</v>
      </c>
      <c r="AG56" s="158">
        <f>_xlfn.IFNA(VLOOKUP(CONCATENATE($AG$4,$B56,$C56),'23OG3'!$A$7:$T$126,20,FALSE),0)</f>
        <v>0</v>
      </c>
      <c r="AH56" s="158">
        <f>_xlfn.IFNA(VLOOKUP(CONCATENATE($AH$4,$B56,$C56),'24WAL4'!$A$7:$T$135,20,FALSE),0)</f>
        <v>0</v>
      </c>
      <c r="AI56" s="158">
        <f>_xlfn.IFNA(VLOOKUP(CONCATENATE($AI$4,$B56,$C56),'25MR'!$A$7:$T$135,20,FALSE),0)</f>
        <v>0</v>
      </c>
      <c r="AJ56" s="78"/>
    </row>
    <row r="57" spans="1:36" s="68" customFormat="1" x14ac:dyDescent="0.2">
      <c r="A57" s="376"/>
      <c r="B57" s="27" t="s">
        <v>197</v>
      </c>
      <c r="C57" s="28" t="s">
        <v>198</v>
      </c>
      <c r="D57" s="28" t="s">
        <v>512</v>
      </c>
      <c r="E57" s="29">
        <v>43845</v>
      </c>
      <c r="F57" s="30">
        <v>11</v>
      </c>
      <c r="G57" s="81">
        <f t="shared" si="2"/>
        <v>0</v>
      </c>
      <c r="H57" s="32">
        <f t="shared" si="3"/>
        <v>0</v>
      </c>
      <c r="I57" s="82"/>
      <c r="J57" s="159">
        <f>_xlfn.IFNA(VLOOKUP(CONCATENATE($J$4,$B57,$C57),'1Bus'!$A$7:$T$133,20,FALSE),0)</f>
        <v>0</v>
      </c>
      <c r="K57" s="158">
        <f>_xlfn.IFNA(VLOOKUP(CONCATENATE($K$4,$B57,$C57),'2ESP'!$A$7:$T$133,20,FALSE),0)</f>
        <v>0</v>
      </c>
      <c r="L57" s="158">
        <f>_xlfn.IFNA(VLOOKUP(CONCATENATE($L$4,$B57,$C57),'3RP'!$A$7:$T$135,20,FALSE),0)</f>
        <v>0</v>
      </c>
      <c r="M57" s="158">
        <f>_xlfn.IFNA(VLOOKUP(CONCATENATE($M$4,$B57,$C57),'4Mur'!$A$7:$T$135,20,FALSE),0)</f>
        <v>0</v>
      </c>
      <c r="N57" s="158">
        <f>_xlfn.IFNA(VLOOKUP(CONCATENATE($N$4,$B57,$C57),'5BAL'!$A$7:$T$135,20,FALSE),0)</f>
        <v>0</v>
      </c>
      <c r="O57" s="158">
        <f>_xlfn.IFNA(VLOOKUP(CONCATENATE($O$4,$B57,$C57),'6WP'!$A$7:$T$135,20,FALSE),0)</f>
        <v>0</v>
      </c>
      <c r="P57" s="158">
        <f>_xlfn.IFNA(VLOOKUP(CONCATENATE($P$4,$B57,$C57),'7SER'!$A$7:$T$135,20,FALSE),0)</f>
        <v>0</v>
      </c>
      <c r="Q57" s="158">
        <f>_xlfn.IFNA(VLOOKUP(CONCATENATE($Q$4,$B57,$C57),'8MR'!$A$7:$T$135,20,FALSE),0)</f>
        <v>0</v>
      </c>
      <c r="R57" s="158">
        <f>_xlfn.IFNA(VLOOKUP(CONCATENATE($R$4,$B57,$C57),'9ESP2'!$A$7:$T$135,20,FALSE),0)</f>
        <v>0</v>
      </c>
      <c r="S57" s="158">
        <f>_xlfn.IFNA(VLOOKUP(CONCATENATE($S$4,$B57,$C57),'10Bus2'!$A$7:$T$135,20,FALSE),0)</f>
        <v>0</v>
      </c>
      <c r="T57" s="158">
        <f>_xlfn.IFNA(VLOOKUP(CONCATENATE($T$4,$B57,$C57),'11OG'!$A$7:$T$135,20,FALSE),0)</f>
        <v>0</v>
      </c>
      <c r="U57" s="158">
        <f>_xlfn.IFNA(VLOOKUP(CONCATENATE($U$4,$B57,$C57),'12VIRT'!$A$7:$T$135,20,FALSE),0)</f>
        <v>0</v>
      </c>
      <c r="V57" s="158">
        <f>_xlfn.IFNA(VLOOKUP(CONCATENATE($V$4,$B57,$C57),'13BUN'!$A$7:$T$133,20,FALSE),0)</f>
        <v>0</v>
      </c>
      <c r="W57" s="158">
        <f>_xlfn.IFNA(VLOOKUP(CONCATENATE($W$4,$B57,$C57),'14SER'!$A$7:$T$135,20,FALSE),0)</f>
        <v>0</v>
      </c>
      <c r="X57" s="158">
        <f>_xlfn.IFNA(VLOOKUP(CONCATENATE($X$4,$B57,$C57),'15OG2'!$A$7:$T$132,20,FALSE),0)</f>
        <v>0</v>
      </c>
      <c r="Y57" s="158">
        <f>_xlfn.IFNA(VLOOKUP(CONCATENATE($Y$4,$B57,$C57),'16BAL2'!$A$7:$T$135,20,FALSE),0)</f>
        <v>0</v>
      </c>
      <c r="Z57" s="158">
        <f>_xlfn.IFNA(VLOOKUP(CONCATENATE($Z$4,$B57,$C57),'17DAR'!$A$7:$T$135,20,FALSE),0)</f>
        <v>0</v>
      </c>
      <c r="AA57" s="158">
        <f>_xlfn.IFNA(VLOOKUP(CONCATENATE($AA$4,$B57,$C57),'18WAL'!$A$7:$T$135,20,FALSE),0)</f>
        <v>0</v>
      </c>
      <c r="AB57" s="158">
        <f>_xlfn.IFNA(VLOOKUP(CONCATENATE($AB$4,$B57,$C57),'19LOG'!$A$7:$T$135,20,FALSE),0)</f>
        <v>0</v>
      </c>
      <c r="AC57" s="158">
        <f>_xlfn.IFNA(VLOOKUP(CONCATENATE($AC$4,$B57,$C57),'20BUN'!$A$7:$T$133,20,FALSE),0)</f>
        <v>0</v>
      </c>
      <c r="AD57" s="158">
        <f>_xlfn.IFNA(VLOOKUP(CONCATENATE($AD$4,$B57,$C57),'21SC'!$A$7:$T$230,20,FALSE),0)</f>
        <v>0</v>
      </c>
      <c r="AE57" s="158">
        <f>_xlfn.IFNA(VLOOKUP(CONCATENATE($AE$4,$B57,$C57),'21SC'!$A$7:$T$230,20,FALSE),0)</f>
        <v>0</v>
      </c>
      <c r="AF57" s="158">
        <f>_xlfn.IFNA(VLOOKUP(CONCATENATE($AF$4,$B57,$C57),'22WAL3'!$A$7:$T$135,20,FALSE),0)</f>
        <v>0</v>
      </c>
      <c r="AG57" s="158">
        <f>_xlfn.IFNA(VLOOKUP(CONCATENATE($AG$4,$B57,$C57),'23OG3'!$A$7:$T$126,20,FALSE),0)</f>
        <v>0</v>
      </c>
      <c r="AH57" s="158">
        <f>_xlfn.IFNA(VLOOKUP(CONCATENATE($AH$4,$B57,$C57),'24WAL4'!$A$7:$T$135,20,FALSE),0)</f>
        <v>0</v>
      </c>
      <c r="AI57" s="158">
        <f>_xlfn.IFNA(VLOOKUP(CONCATENATE($AI$4,$B57,$C57),'25MR'!$A$7:$T$135,20,FALSE),0)</f>
        <v>0</v>
      </c>
      <c r="AJ57" s="78"/>
    </row>
    <row r="58" spans="1:36" s="68" customFormat="1" x14ac:dyDescent="0.2">
      <c r="A58" s="376"/>
      <c r="B58" s="27" t="s">
        <v>410</v>
      </c>
      <c r="C58" s="28" t="s">
        <v>840</v>
      </c>
      <c r="D58" s="28" t="s">
        <v>950</v>
      </c>
      <c r="E58" s="29">
        <v>43817</v>
      </c>
      <c r="F58" s="30">
        <v>12</v>
      </c>
      <c r="G58" s="81">
        <f t="shared" si="2"/>
        <v>0</v>
      </c>
      <c r="H58" s="32">
        <f t="shared" si="3"/>
        <v>0</v>
      </c>
      <c r="I58" s="82"/>
      <c r="J58" s="159">
        <f>_xlfn.IFNA(VLOOKUP(CONCATENATE($J$4,$B58,$C58),'1Bus'!$A$7:$T$133,20,FALSE),0)</f>
        <v>0</v>
      </c>
      <c r="K58" s="158">
        <f>_xlfn.IFNA(VLOOKUP(CONCATENATE($K$4,$B58,$C58),'2ESP'!$A$7:$T$133,20,FALSE),0)</f>
        <v>0</v>
      </c>
      <c r="L58" s="158">
        <f>_xlfn.IFNA(VLOOKUP(CONCATENATE($L$4,$B58,$C58),'3RP'!$A$7:$T$135,20,FALSE),0)</f>
        <v>0</v>
      </c>
      <c r="M58" s="158">
        <f>_xlfn.IFNA(VLOOKUP(CONCATENATE($M$4,$B58,$C58),'4Mur'!$A$7:$T$135,20,FALSE),0)</f>
        <v>0</v>
      </c>
      <c r="N58" s="158">
        <f>_xlfn.IFNA(VLOOKUP(CONCATENATE($N$4,$B58,$C58),'5BAL'!$A$7:$T$135,20,FALSE),0)</f>
        <v>0</v>
      </c>
      <c r="O58" s="158">
        <f>_xlfn.IFNA(VLOOKUP(CONCATENATE($O$4,$B58,$C58),'6WP'!$A$7:$T$135,20,FALSE),0)</f>
        <v>0</v>
      </c>
      <c r="P58" s="158">
        <f>_xlfn.IFNA(VLOOKUP(CONCATENATE($P$4,$B58,$C58),'7SER'!$A$7:$T$135,20,FALSE),0)</f>
        <v>0</v>
      </c>
      <c r="Q58" s="158">
        <f>_xlfn.IFNA(VLOOKUP(CONCATENATE($Q$4,$B58,$C58),'8MR'!$A$7:$T$135,20,FALSE),0)</f>
        <v>0</v>
      </c>
      <c r="R58" s="158">
        <f>_xlfn.IFNA(VLOOKUP(CONCATENATE($R$4,$B58,$C58),'9ESP2'!$A$7:$T$135,20,FALSE),0)</f>
        <v>0</v>
      </c>
      <c r="S58" s="158">
        <f>_xlfn.IFNA(VLOOKUP(CONCATENATE($S$4,$B58,$C58),'10Bus2'!$A$7:$T$135,20,FALSE),0)</f>
        <v>0</v>
      </c>
      <c r="T58" s="158">
        <f>_xlfn.IFNA(VLOOKUP(CONCATENATE($T$4,$B58,$C58),'11OG'!$A$7:$T$135,20,FALSE),0)</f>
        <v>0</v>
      </c>
      <c r="U58" s="158">
        <f>_xlfn.IFNA(VLOOKUP(CONCATENATE($U$4,$B58,$C58),'12VIRT'!$A$7:$T$135,20,FALSE),0)</f>
        <v>0</v>
      </c>
      <c r="V58" s="158">
        <f>_xlfn.IFNA(VLOOKUP(CONCATENATE($V$4,$B58,$C58),'13BUN'!$A$7:$T$133,20,FALSE),0)</f>
        <v>0</v>
      </c>
      <c r="W58" s="158">
        <f>_xlfn.IFNA(VLOOKUP(CONCATENATE($W$4,$B58,$C58),'14SER'!$A$7:$T$135,20,FALSE),0)</f>
        <v>0</v>
      </c>
      <c r="X58" s="158">
        <f>_xlfn.IFNA(VLOOKUP(CONCATENATE($X$4,$B58,$C58),'15OG2'!$A$7:$T$132,20,FALSE),0)</f>
        <v>0</v>
      </c>
      <c r="Y58" s="158">
        <f>_xlfn.IFNA(VLOOKUP(CONCATENATE($Y$4,$B58,$C58),'16BAL2'!$A$7:$T$135,20,FALSE),0)</f>
        <v>0</v>
      </c>
      <c r="Z58" s="158">
        <f>_xlfn.IFNA(VLOOKUP(CONCATENATE($Z$4,$B58,$C58),'17DAR'!$A$7:$T$135,20,FALSE),0)</f>
        <v>0</v>
      </c>
      <c r="AA58" s="158">
        <f>_xlfn.IFNA(VLOOKUP(CONCATENATE($AA$4,$B58,$C58),'18WAL'!$A$7:$T$135,20,FALSE),0)</f>
        <v>0</v>
      </c>
      <c r="AB58" s="158">
        <f>_xlfn.IFNA(VLOOKUP(CONCATENATE($AB$4,$B58,$C58),'19LOG'!$A$7:$T$135,20,FALSE),0)</f>
        <v>0</v>
      </c>
      <c r="AC58" s="158">
        <f>_xlfn.IFNA(VLOOKUP(CONCATENATE($AC$4,$B58,$C58),'20BUN'!$A$7:$T$133,20,FALSE),0)</f>
        <v>0</v>
      </c>
      <c r="AD58" s="158">
        <f>_xlfn.IFNA(VLOOKUP(CONCATENATE($AD$4,$B58,$C58),'21SC'!$A$7:$T$230,20,FALSE),0)</f>
        <v>0</v>
      </c>
      <c r="AE58" s="158">
        <f>_xlfn.IFNA(VLOOKUP(CONCATENATE($AE$4,$B58,$C58),'21SC'!$A$7:$T$230,20,FALSE),0)</f>
        <v>0</v>
      </c>
      <c r="AF58" s="158">
        <f>_xlfn.IFNA(VLOOKUP(CONCATENATE($AF$4,$B58,$C58),'22WAL3'!$A$7:$T$135,20,FALSE),0)</f>
        <v>0</v>
      </c>
      <c r="AG58" s="158">
        <f>_xlfn.IFNA(VLOOKUP(CONCATENATE($AG$4,$B58,$C58),'23OG3'!$A$7:$T$126,20,FALSE),0)</f>
        <v>0</v>
      </c>
      <c r="AH58" s="158">
        <f>_xlfn.IFNA(VLOOKUP(CONCATENATE($AH$4,$B58,$C58),'24WAL4'!$A$7:$T$135,20,FALSE),0)</f>
        <v>0</v>
      </c>
      <c r="AI58" s="158">
        <f>_xlfn.IFNA(VLOOKUP(CONCATENATE($AI$4,$B58,$C58),'25MR'!$A$7:$T$135,20,FALSE),0)</f>
        <v>0</v>
      </c>
      <c r="AJ58" s="78"/>
    </row>
    <row r="59" spans="1:36" s="68" customFormat="1" x14ac:dyDescent="0.2">
      <c r="A59" s="376"/>
      <c r="B59" s="27" t="s">
        <v>184</v>
      </c>
      <c r="C59" s="28" t="s">
        <v>185</v>
      </c>
      <c r="D59" s="28" t="s">
        <v>44</v>
      </c>
      <c r="E59" s="29">
        <v>43882</v>
      </c>
      <c r="F59" s="30">
        <v>12</v>
      </c>
      <c r="G59" s="81">
        <f t="shared" si="2"/>
        <v>0</v>
      </c>
      <c r="H59" s="32">
        <f t="shared" si="3"/>
        <v>0</v>
      </c>
      <c r="I59" s="82"/>
      <c r="J59" s="159">
        <f>_xlfn.IFNA(VLOOKUP(CONCATENATE($J$4,$B59,$C59),'1Bus'!$A$7:$T$133,20,FALSE),0)</f>
        <v>0</v>
      </c>
      <c r="K59" s="158">
        <f>_xlfn.IFNA(VLOOKUP(CONCATENATE($K$4,$B59,$C59),'2ESP'!$A$7:$T$133,20,FALSE),0)</f>
        <v>0</v>
      </c>
      <c r="L59" s="158">
        <f>_xlfn.IFNA(VLOOKUP(CONCATENATE($L$4,$B59,$C59),'3RP'!$A$7:$T$135,20,FALSE),0)</f>
        <v>0</v>
      </c>
      <c r="M59" s="158">
        <f>_xlfn.IFNA(VLOOKUP(CONCATENATE($M$4,$B59,$C59),'4Mur'!$A$7:$T$135,20,FALSE),0)</f>
        <v>0</v>
      </c>
      <c r="N59" s="158">
        <f>_xlfn.IFNA(VLOOKUP(CONCATENATE($N$4,$B59,$C59),'5BAL'!$A$7:$T$135,20,FALSE),0)</f>
        <v>0</v>
      </c>
      <c r="O59" s="158">
        <f>_xlfn.IFNA(VLOOKUP(CONCATENATE($O$4,$B59,$C59),'6WP'!$A$7:$T$135,20,FALSE),0)</f>
        <v>0</v>
      </c>
      <c r="P59" s="158">
        <f>_xlfn.IFNA(VLOOKUP(CONCATENATE($P$4,$B59,$C59),'7SER'!$A$7:$T$135,20,FALSE),0)</f>
        <v>0</v>
      </c>
      <c r="Q59" s="158">
        <f>_xlfn.IFNA(VLOOKUP(CONCATENATE($Q$4,$B59,$C59),'8MR'!$A$7:$T$135,20,FALSE),0)</f>
        <v>0</v>
      </c>
      <c r="R59" s="158">
        <f>_xlfn.IFNA(VLOOKUP(CONCATENATE($R$4,$B59,$C59),'9ESP2'!$A$7:$T$135,20,FALSE),0)</f>
        <v>0</v>
      </c>
      <c r="S59" s="158">
        <f>_xlfn.IFNA(VLOOKUP(CONCATENATE($S$4,$B59,$C59),'10Bus2'!$A$7:$T$135,20,FALSE),0)</f>
        <v>0</v>
      </c>
      <c r="T59" s="158">
        <f>_xlfn.IFNA(VLOOKUP(CONCATENATE($T$4,$B59,$C59),'11OG'!$A$7:$T$135,20,FALSE),0)</f>
        <v>0</v>
      </c>
      <c r="U59" s="158">
        <f>_xlfn.IFNA(VLOOKUP(CONCATENATE($U$4,$B59,$C59),'12VIRT'!$A$7:$T$135,20,FALSE),0)</f>
        <v>0</v>
      </c>
      <c r="V59" s="158">
        <f>_xlfn.IFNA(VLOOKUP(CONCATENATE($V$4,$B59,$C59),'13BUN'!$A$7:$T$133,20,FALSE),0)</f>
        <v>0</v>
      </c>
      <c r="W59" s="158">
        <f>_xlfn.IFNA(VLOOKUP(CONCATENATE($W$4,$B59,$C59),'14SER'!$A$7:$T$135,20,FALSE),0)</f>
        <v>0</v>
      </c>
      <c r="X59" s="158">
        <f>_xlfn.IFNA(VLOOKUP(CONCATENATE($X$4,$B59,$C59),'15OG2'!$A$7:$T$132,20,FALSE),0)</f>
        <v>0</v>
      </c>
      <c r="Y59" s="158">
        <f>_xlfn.IFNA(VLOOKUP(CONCATENATE($Y$4,$B59,$C59),'16BAL2'!$A$7:$T$135,20,FALSE),0)</f>
        <v>0</v>
      </c>
      <c r="Z59" s="158">
        <f>_xlfn.IFNA(VLOOKUP(CONCATENATE($Z$4,$B59,$C59),'17DAR'!$A$7:$T$135,20,FALSE),0)</f>
        <v>0</v>
      </c>
      <c r="AA59" s="158">
        <f>_xlfn.IFNA(VLOOKUP(CONCATENATE($AA$4,$B59,$C59),'18WAL'!$A$7:$T$135,20,FALSE),0)</f>
        <v>0</v>
      </c>
      <c r="AB59" s="158">
        <f>_xlfn.IFNA(VLOOKUP(CONCATENATE($AB$4,$B59,$C59),'19LOG'!$A$7:$T$135,20,FALSE),0)</f>
        <v>0</v>
      </c>
      <c r="AC59" s="158">
        <f>_xlfn.IFNA(VLOOKUP(CONCATENATE($AC$4,$B59,$C59),'20BUN'!$A$7:$T$133,20,FALSE),0)</f>
        <v>0</v>
      </c>
      <c r="AD59" s="158">
        <f>_xlfn.IFNA(VLOOKUP(CONCATENATE($AD$4,$B59,$C59),'21SC'!$A$7:$T$230,20,FALSE),0)</f>
        <v>0</v>
      </c>
      <c r="AE59" s="158">
        <f>_xlfn.IFNA(VLOOKUP(CONCATENATE($AE$4,$B59,$C59),'21SC'!$A$7:$T$230,20,FALSE),0)</f>
        <v>0</v>
      </c>
      <c r="AF59" s="158">
        <f>_xlfn.IFNA(VLOOKUP(CONCATENATE($AF$4,$B59,$C59),'22WAL3'!$A$7:$T$135,20,FALSE),0)</f>
        <v>0</v>
      </c>
      <c r="AG59" s="158">
        <f>_xlfn.IFNA(VLOOKUP(CONCATENATE($AG$4,$B59,$C59),'23OG3'!$A$7:$T$126,20,FALSE),0)</f>
        <v>0</v>
      </c>
      <c r="AH59" s="158">
        <f>_xlfn.IFNA(VLOOKUP(CONCATENATE($AH$4,$B59,$C59),'24WAL4'!$A$7:$T$135,20,FALSE),0)</f>
        <v>0</v>
      </c>
      <c r="AI59" s="158">
        <f>_xlfn.IFNA(VLOOKUP(CONCATENATE($AI$4,$B59,$C59),'25MR'!$A$7:$T$135,20,FALSE),0)</f>
        <v>0</v>
      </c>
      <c r="AJ59" s="78"/>
    </row>
    <row r="60" spans="1:36" s="66" customFormat="1" x14ac:dyDescent="0.2">
      <c r="A60" s="376"/>
      <c r="B60" s="27" t="s">
        <v>917</v>
      </c>
      <c r="C60" s="28" t="s">
        <v>193</v>
      </c>
      <c r="D60" s="28" t="s">
        <v>220</v>
      </c>
      <c r="E60" s="29">
        <v>43850</v>
      </c>
      <c r="F60" s="30">
        <v>11</v>
      </c>
      <c r="G60" s="81">
        <f t="shared" si="2"/>
        <v>0</v>
      </c>
      <c r="H60" s="32">
        <f t="shared" si="3"/>
        <v>0</v>
      </c>
      <c r="I60" s="82"/>
      <c r="J60" s="159">
        <f>_xlfn.IFNA(VLOOKUP(CONCATENATE($J$4,$B60,$C60),'1Bus'!$A$7:$T$133,20,FALSE),0)</f>
        <v>0</v>
      </c>
      <c r="K60" s="158">
        <f>_xlfn.IFNA(VLOOKUP(CONCATENATE($K$4,$B60,$C60),'2ESP'!$A$7:$T$133,20,FALSE),0)</f>
        <v>0</v>
      </c>
      <c r="L60" s="158">
        <f>_xlfn.IFNA(VLOOKUP(CONCATENATE($L$4,$B60,$C60),'3RP'!$A$7:$T$135,20,FALSE),0)</f>
        <v>0</v>
      </c>
      <c r="M60" s="158">
        <f>_xlfn.IFNA(VLOOKUP(CONCATENATE($M$4,$B60,$C60),'4Mur'!$A$7:$T$135,20,FALSE),0)</f>
        <v>0</v>
      </c>
      <c r="N60" s="158">
        <f>_xlfn.IFNA(VLOOKUP(CONCATENATE($N$4,$B60,$C60),'5BAL'!$A$7:$T$135,20,FALSE),0)</f>
        <v>0</v>
      </c>
      <c r="O60" s="158">
        <f>_xlfn.IFNA(VLOOKUP(CONCATENATE($O$4,$B60,$C60),'6WP'!$A$7:$T$135,20,FALSE),0)</f>
        <v>0</v>
      </c>
      <c r="P60" s="158">
        <f>_xlfn.IFNA(VLOOKUP(CONCATENATE($P$4,$B60,$C60),'7SER'!$A$7:$T$135,20,FALSE),0)</f>
        <v>0</v>
      </c>
      <c r="Q60" s="158">
        <f>_xlfn.IFNA(VLOOKUP(CONCATENATE($Q$4,$B60,$C60),'8MR'!$A$7:$T$135,20,FALSE),0)</f>
        <v>0</v>
      </c>
      <c r="R60" s="158">
        <f>_xlfn.IFNA(VLOOKUP(CONCATENATE($R$4,$B60,$C60),'9ESP2'!$A$7:$T$135,20,FALSE),0)</f>
        <v>0</v>
      </c>
      <c r="S60" s="158">
        <f>_xlfn.IFNA(VLOOKUP(CONCATENATE($S$4,$B60,$C60),'10Bus2'!$A$7:$T$135,20,FALSE),0)</f>
        <v>0</v>
      </c>
      <c r="T60" s="158">
        <f>_xlfn.IFNA(VLOOKUP(CONCATENATE($T$4,$B60,$C60),'11OG'!$A$7:$T$135,20,FALSE),0)</f>
        <v>0</v>
      </c>
      <c r="U60" s="158">
        <f>_xlfn.IFNA(VLOOKUP(CONCATENATE($U$4,$B60,$C60),'12VIRT'!$A$7:$T$135,20,FALSE),0)</f>
        <v>0</v>
      </c>
      <c r="V60" s="158">
        <f>_xlfn.IFNA(VLOOKUP(CONCATENATE($V$4,$B60,$C60),'13BUN'!$A$7:$T$133,20,FALSE),0)</f>
        <v>0</v>
      </c>
      <c r="W60" s="158">
        <f>_xlfn.IFNA(VLOOKUP(CONCATENATE($W$4,$B60,$C60),'14SER'!$A$7:$T$135,20,FALSE),0)</f>
        <v>0</v>
      </c>
      <c r="X60" s="158">
        <f>_xlfn.IFNA(VLOOKUP(CONCATENATE($X$4,$B60,$C60),'15OG2'!$A$7:$T$132,20,FALSE),0)</f>
        <v>0</v>
      </c>
      <c r="Y60" s="158">
        <f>_xlfn.IFNA(VLOOKUP(CONCATENATE($Y$4,$B60,$C60),'16BAL2'!$A$7:$T$135,20,FALSE),0)</f>
        <v>0</v>
      </c>
      <c r="Z60" s="158">
        <f>_xlfn.IFNA(VLOOKUP(CONCATENATE($Z$4,$B60,$C60),'17DAR'!$A$7:$T$135,20,FALSE),0)</f>
        <v>0</v>
      </c>
      <c r="AA60" s="158">
        <f>_xlfn.IFNA(VLOOKUP(CONCATENATE($AA$4,$B60,$C60),'18WAL'!$A$7:$T$135,20,FALSE),0)</f>
        <v>0</v>
      </c>
      <c r="AB60" s="158">
        <f>_xlfn.IFNA(VLOOKUP(CONCATENATE($AB$4,$B60,$C60),'19LOG'!$A$7:$T$135,20,FALSE),0)</f>
        <v>0</v>
      </c>
      <c r="AC60" s="158">
        <f>_xlfn.IFNA(VLOOKUP(CONCATENATE($AC$4,$B60,$C60),'20BUN'!$A$7:$T$133,20,FALSE),0)</f>
        <v>0</v>
      </c>
      <c r="AD60" s="158">
        <f>_xlfn.IFNA(VLOOKUP(CONCATENATE($AD$4,$B60,$C60),'21SC'!$A$7:$T$230,20,FALSE),0)</f>
        <v>0</v>
      </c>
      <c r="AE60" s="158">
        <f>_xlfn.IFNA(VLOOKUP(CONCATENATE($AE$4,$B60,$C60),'21SC'!$A$7:$T$230,20,FALSE),0)</f>
        <v>0</v>
      </c>
      <c r="AF60" s="158">
        <f>_xlfn.IFNA(VLOOKUP(CONCATENATE($AF$4,$B60,$C60),'22WAL3'!$A$7:$T$135,20,FALSE),0)</f>
        <v>0</v>
      </c>
      <c r="AG60" s="158">
        <f>_xlfn.IFNA(VLOOKUP(CONCATENATE($AG$4,$B60,$C60),'23OG3'!$A$7:$T$126,20,FALSE),0)</f>
        <v>0</v>
      </c>
      <c r="AH60" s="158">
        <f>_xlfn.IFNA(VLOOKUP(CONCATENATE($AH$4,$B60,$C60),'24WAL4'!$A$7:$T$135,20,FALSE),0)</f>
        <v>0</v>
      </c>
      <c r="AI60" s="158">
        <f>_xlfn.IFNA(VLOOKUP(CONCATENATE($AI$4,$B60,$C60),'25MR'!$A$7:$T$135,20,FALSE),0)</f>
        <v>0</v>
      </c>
      <c r="AJ60" s="78"/>
    </row>
    <row r="61" spans="1:36" s="66" customFormat="1" x14ac:dyDescent="0.2">
      <c r="A61" s="376"/>
      <c r="B61" s="27" t="s">
        <v>155</v>
      </c>
      <c r="C61" s="28" t="s">
        <v>175</v>
      </c>
      <c r="D61" s="28" t="s">
        <v>307</v>
      </c>
      <c r="E61" s="29">
        <v>43903</v>
      </c>
      <c r="F61" s="30">
        <v>11</v>
      </c>
      <c r="G61" s="81">
        <f t="shared" si="2"/>
        <v>0</v>
      </c>
      <c r="H61" s="32">
        <f t="shared" si="3"/>
        <v>0</v>
      </c>
      <c r="I61" s="82"/>
      <c r="J61" s="159">
        <f>_xlfn.IFNA(VLOOKUP(CONCATENATE($J$4,$B61,$C61),'1Bus'!$A$7:$T$133,20,FALSE),0)</f>
        <v>0</v>
      </c>
      <c r="K61" s="158">
        <f>_xlfn.IFNA(VLOOKUP(CONCATENATE($K$4,$B61,$C61),'2ESP'!$A$7:$T$133,20,FALSE),0)</f>
        <v>0</v>
      </c>
      <c r="L61" s="158">
        <f>_xlfn.IFNA(VLOOKUP(CONCATENATE($L$4,$B61,$C61),'3RP'!$A$7:$T$135,20,FALSE),0)</f>
        <v>0</v>
      </c>
      <c r="M61" s="158">
        <f>_xlfn.IFNA(VLOOKUP(CONCATENATE($M$4,$B61,$C61),'4Mur'!$A$7:$T$135,20,FALSE),0)</f>
        <v>0</v>
      </c>
      <c r="N61" s="158">
        <f>_xlfn.IFNA(VLOOKUP(CONCATENATE($N$4,$B61,$C61),'5BAL'!$A$7:$T$135,20,FALSE),0)</f>
        <v>0</v>
      </c>
      <c r="O61" s="158">
        <f>_xlfn.IFNA(VLOOKUP(CONCATENATE($O$4,$B61,$C61),'6WP'!$A$7:$T$135,20,FALSE),0)</f>
        <v>0</v>
      </c>
      <c r="P61" s="158">
        <f>_xlfn.IFNA(VLOOKUP(CONCATENATE($P$4,$B61,$C61),'7SER'!$A$7:$T$135,20,FALSE),0)</f>
        <v>0</v>
      </c>
      <c r="Q61" s="158">
        <f>_xlfn.IFNA(VLOOKUP(CONCATENATE($Q$4,$B61,$C61),'8MR'!$A$7:$T$135,20,FALSE),0)</f>
        <v>0</v>
      </c>
      <c r="R61" s="158">
        <f>_xlfn.IFNA(VLOOKUP(CONCATENATE($R$4,$B61,$C61),'9ESP2'!$A$7:$T$135,20,FALSE),0)</f>
        <v>0</v>
      </c>
      <c r="S61" s="158">
        <f>_xlfn.IFNA(VLOOKUP(CONCATENATE($S$4,$B61,$C61),'10Bus2'!$A$7:$T$135,20,FALSE),0)</f>
        <v>0</v>
      </c>
      <c r="T61" s="158">
        <f>_xlfn.IFNA(VLOOKUP(CONCATENATE($T$4,$B61,$C61),'11OG'!$A$7:$T$135,20,FALSE),0)</f>
        <v>0</v>
      </c>
      <c r="U61" s="158">
        <f>_xlfn.IFNA(VLOOKUP(CONCATENATE($U$4,$B61,$C61),'12VIRT'!$A$7:$T$135,20,FALSE),0)</f>
        <v>0</v>
      </c>
      <c r="V61" s="158">
        <f>_xlfn.IFNA(VLOOKUP(CONCATENATE($V$4,$B61,$C61),'13BUN'!$A$7:$T$133,20,FALSE),0)</f>
        <v>0</v>
      </c>
      <c r="W61" s="158">
        <f>_xlfn.IFNA(VLOOKUP(CONCATENATE($W$4,$B61,$C61),'14SER'!$A$7:$T$135,20,FALSE),0)</f>
        <v>0</v>
      </c>
      <c r="X61" s="158">
        <f>_xlfn.IFNA(VLOOKUP(CONCATENATE($X$4,$B61,$C61),'15OG2'!$A$7:$T$132,20,FALSE),0)</f>
        <v>0</v>
      </c>
      <c r="Y61" s="158">
        <f>_xlfn.IFNA(VLOOKUP(CONCATENATE($Y$4,$B61,$C61),'16BAL2'!$A$7:$T$135,20,FALSE),0)</f>
        <v>0</v>
      </c>
      <c r="Z61" s="158">
        <f>_xlfn.IFNA(VLOOKUP(CONCATENATE($Z$4,$B61,$C61),'17DAR'!$A$7:$T$135,20,FALSE),0)</f>
        <v>0</v>
      </c>
      <c r="AA61" s="158">
        <f>_xlfn.IFNA(VLOOKUP(CONCATENATE($AA$4,$B61,$C61),'18WAL'!$A$7:$T$135,20,FALSE),0)</f>
        <v>0</v>
      </c>
      <c r="AB61" s="158">
        <f>_xlfn.IFNA(VLOOKUP(CONCATENATE($AB$4,$B61,$C61),'19LOG'!$A$7:$T$135,20,FALSE),0)</f>
        <v>0</v>
      </c>
      <c r="AC61" s="158">
        <f>_xlfn.IFNA(VLOOKUP(CONCATENATE($AC$4,$B61,$C61),'20BUN'!$A$7:$T$133,20,FALSE),0)</f>
        <v>0</v>
      </c>
      <c r="AD61" s="158">
        <f>_xlfn.IFNA(VLOOKUP(CONCATENATE($AD$4,$B61,$C61),'21SC'!$A$7:$T$230,20,FALSE),0)</f>
        <v>0</v>
      </c>
      <c r="AE61" s="158">
        <f>_xlfn.IFNA(VLOOKUP(CONCATENATE($AE$4,$B61,$C61),'21SC'!$A$7:$T$230,20,FALSE),0)</f>
        <v>0</v>
      </c>
      <c r="AF61" s="158">
        <f>_xlfn.IFNA(VLOOKUP(CONCATENATE($AF$4,$B61,$C61),'22WAL3'!$A$7:$T$135,20,FALSE),0)</f>
        <v>0</v>
      </c>
      <c r="AG61" s="158">
        <f>_xlfn.IFNA(VLOOKUP(CONCATENATE($AG$4,$B61,$C61),'23OG3'!$A$7:$T$126,20,FALSE),0)</f>
        <v>0</v>
      </c>
      <c r="AH61" s="158">
        <f>_xlfn.IFNA(VLOOKUP(CONCATENATE($AH$4,$B61,$C61),'24WAL4'!$A$7:$T$135,20,FALSE),0)</f>
        <v>0</v>
      </c>
      <c r="AI61" s="158">
        <f>_xlfn.IFNA(VLOOKUP(CONCATENATE($AI$4,$B61,$C61),'25MR'!$A$7:$T$135,20,FALSE),0)</f>
        <v>0</v>
      </c>
      <c r="AJ61" s="78"/>
    </row>
    <row r="62" spans="1:36" s="66" customFormat="1" x14ac:dyDescent="0.2">
      <c r="A62" s="376"/>
      <c r="B62" s="27" t="s">
        <v>199</v>
      </c>
      <c r="C62" s="28" t="s">
        <v>200</v>
      </c>
      <c r="D62" s="28" t="s">
        <v>196</v>
      </c>
      <c r="E62" s="29">
        <v>44075</v>
      </c>
      <c r="F62" s="30">
        <v>13</v>
      </c>
      <c r="G62" s="81">
        <f t="shared" si="2"/>
        <v>0</v>
      </c>
      <c r="H62" s="32">
        <f t="shared" si="3"/>
        <v>0</v>
      </c>
      <c r="I62" s="82"/>
      <c r="J62" s="159">
        <f>_xlfn.IFNA(VLOOKUP(CONCATENATE($J$4,$B62,$C62),'1Bus'!$A$7:$T$133,20,FALSE),0)</f>
        <v>0</v>
      </c>
      <c r="K62" s="158">
        <f>_xlfn.IFNA(VLOOKUP(CONCATENATE($K$4,$B62,$C62),'2ESP'!$A$7:$T$133,20,FALSE),0)</f>
        <v>0</v>
      </c>
      <c r="L62" s="158">
        <f>_xlfn.IFNA(VLOOKUP(CONCATENATE($L$4,$B62,$C62),'3RP'!$A$7:$T$135,20,FALSE),0)</f>
        <v>0</v>
      </c>
      <c r="M62" s="158">
        <f>_xlfn.IFNA(VLOOKUP(CONCATENATE($M$4,$B62,$C62),'4Mur'!$A$7:$T$135,20,FALSE),0)</f>
        <v>0</v>
      </c>
      <c r="N62" s="158">
        <f>_xlfn.IFNA(VLOOKUP(CONCATENATE($N$4,$B62,$C62),'5BAL'!$A$7:$T$135,20,FALSE),0)</f>
        <v>0</v>
      </c>
      <c r="O62" s="158">
        <f>_xlfn.IFNA(VLOOKUP(CONCATENATE($O$4,$B62,$C62),'6WP'!$A$7:$T$135,20,FALSE),0)</f>
        <v>0</v>
      </c>
      <c r="P62" s="158">
        <f>_xlfn.IFNA(VLOOKUP(CONCATENATE($P$4,$B62,$C62),'7SER'!$A$7:$T$135,20,FALSE),0)</f>
        <v>0</v>
      </c>
      <c r="Q62" s="158">
        <f>_xlfn.IFNA(VLOOKUP(CONCATENATE($Q$4,$B62,$C62),'8MR'!$A$7:$T$135,20,FALSE),0)</f>
        <v>0</v>
      </c>
      <c r="R62" s="158">
        <f>_xlfn.IFNA(VLOOKUP(CONCATENATE($R$4,$B62,$C62),'9ESP2'!$A$7:$T$135,20,FALSE),0)</f>
        <v>0</v>
      </c>
      <c r="S62" s="158">
        <f>_xlfn.IFNA(VLOOKUP(CONCATENATE($S$4,$B62,$C62),'10Bus2'!$A$7:$T$135,20,FALSE),0)</f>
        <v>0</v>
      </c>
      <c r="T62" s="158">
        <f>_xlfn.IFNA(VLOOKUP(CONCATENATE($T$4,$B62,$C62),'11OG'!$A$7:$T$135,20,FALSE),0)</f>
        <v>0</v>
      </c>
      <c r="U62" s="158">
        <f>_xlfn.IFNA(VLOOKUP(CONCATENATE($U$4,$B62,$C62),'12VIRT'!$A$7:$T$135,20,FALSE),0)</f>
        <v>0</v>
      </c>
      <c r="V62" s="158">
        <f>_xlfn.IFNA(VLOOKUP(CONCATENATE($V$4,$B62,$C62),'13BUN'!$A$7:$T$133,20,FALSE),0)</f>
        <v>0</v>
      </c>
      <c r="W62" s="158">
        <f>_xlfn.IFNA(VLOOKUP(CONCATENATE($W$4,$B62,$C62),'14SER'!$A$7:$T$135,20,FALSE),0)</f>
        <v>0</v>
      </c>
      <c r="X62" s="158">
        <f>_xlfn.IFNA(VLOOKUP(CONCATENATE($X$4,$B62,$C62),'15OG2'!$A$7:$T$132,20,FALSE),0)</f>
        <v>0</v>
      </c>
      <c r="Y62" s="158">
        <f>_xlfn.IFNA(VLOOKUP(CONCATENATE($Y$4,$B62,$C62),'16BAL2'!$A$7:$T$135,20,FALSE),0)</f>
        <v>0</v>
      </c>
      <c r="Z62" s="158">
        <f>_xlfn.IFNA(VLOOKUP(CONCATENATE($Z$4,$B62,$C62),'17DAR'!$A$7:$T$135,20,FALSE),0)</f>
        <v>0</v>
      </c>
      <c r="AA62" s="158">
        <f>_xlfn.IFNA(VLOOKUP(CONCATENATE($AA$4,$B62,$C62),'18WAL'!$A$7:$T$135,20,FALSE),0)</f>
        <v>0</v>
      </c>
      <c r="AB62" s="158">
        <f>_xlfn.IFNA(VLOOKUP(CONCATENATE($AB$4,$B62,$C62),'19LOG'!$A$7:$T$135,20,FALSE),0)</f>
        <v>0</v>
      </c>
      <c r="AC62" s="158">
        <f>_xlfn.IFNA(VLOOKUP(CONCATENATE($AC$4,$B62,$C62),'20BUN'!$A$7:$T$133,20,FALSE),0)</f>
        <v>0</v>
      </c>
      <c r="AD62" s="158">
        <f>_xlfn.IFNA(VLOOKUP(CONCATENATE($AD$4,$B62,$C62),'21SC'!$A$7:$T$230,20,FALSE),0)</f>
        <v>0</v>
      </c>
      <c r="AE62" s="158">
        <f>_xlfn.IFNA(VLOOKUP(CONCATENATE($AE$4,$B62,$C62),'21SC'!$A$7:$T$230,20,FALSE),0)</f>
        <v>0</v>
      </c>
      <c r="AF62" s="158">
        <f>_xlfn.IFNA(VLOOKUP(CONCATENATE($AF$4,$B62,$C62),'22WAL3'!$A$7:$T$135,20,FALSE),0)</f>
        <v>0</v>
      </c>
      <c r="AG62" s="158">
        <f>_xlfn.IFNA(VLOOKUP(CONCATENATE($AG$4,$B62,$C62),'23OG3'!$A$7:$T$126,20,FALSE),0)</f>
        <v>0</v>
      </c>
      <c r="AH62" s="158">
        <f>_xlfn.IFNA(VLOOKUP(CONCATENATE($AH$4,$B62,$C62),'24WAL4'!$A$7:$T$135,20,FALSE),0)</f>
        <v>0</v>
      </c>
      <c r="AI62" s="158">
        <f>_xlfn.IFNA(VLOOKUP(CONCATENATE($AI$4,$B62,$C62),'25MR'!$A$7:$T$135,20,FALSE),0)</f>
        <v>0</v>
      </c>
      <c r="AJ62" s="78"/>
    </row>
    <row r="63" spans="1:36" s="160" customFormat="1" x14ac:dyDescent="0.2">
      <c r="A63" s="376"/>
      <c r="B63" s="115"/>
      <c r="C63" s="28" t="s">
        <v>317</v>
      </c>
      <c r="D63" s="28"/>
      <c r="E63" s="29"/>
      <c r="F63" s="30"/>
      <c r="G63" s="81">
        <f t="shared" si="2"/>
        <v>0</v>
      </c>
      <c r="H63" s="32">
        <f t="shared" si="3"/>
        <v>0</v>
      </c>
      <c r="I63" s="82"/>
      <c r="J63" s="159">
        <f>_xlfn.IFNA(VLOOKUP(CONCATENATE($J$4,$B63,$C63),'1Bus'!$A$7:$T$133,20,FALSE),0)</f>
        <v>0</v>
      </c>
      <c r="K63" s="158">
        <f>_xlfn.IFNA(VLOOKUP(CONCATENATE($K$4,$B63,$C63),'2ESP'!$A$7:$T$133,20,FALSE),0)</f>
        <v>0</v>
      </c>
      <c r="L63" s="158">
        <f>_xlfn.IFNA(VLOOKUP(CONCATENATE($L$4,$B63,$C63),'3RP'!$A$7:$T$135,20,FALSE),0)</f>
        <v>0</v>
      </c>
      <c r="M63" s="158">
        <f>_xlfn.IFNA(VLOOKUP(CONCATENATE($M$4,$B63,$C63),'4Mur'!$A$7:$T$135,20,FALSE),0)</f>
        <v>0</v>
      </c>
      <c r="N63" s="158">
        <f>_xlfn.IFNA(VLOOKUP(CONCATENATE($N$4,$B63,$C63),'5BAL'!$A$7:$T$135,20,FALSE),0)</f>
        <v>0</v>
      </c>
      <c r="O63" s="158">
        <f>_xlfn.IFNA(VLOOKUP(CONCATENATE($O$4,$B63,$C63),'6WP'!$A$7:$T$135,20,FALSE),0)</f>
        <v>0</v>
      </c>
      <c r="P63" s="158">
        <f>_xlfn.IFNA(VLOOKUP(CONCATENATE($P$4,$B63,$C63),'7SER'!$A$7:$T$135,20,FALSE),0)</f>
        <v>0</v>
      </c>
      <c r="Q63" s="158">
        <f>_xlfn.IFNA(VLOOKUP(CONCATENATE($Q$4,$B63,$C63),'8MR'!$A$7:$T$135,20,FALSE),0)</f>
        <v>0</v>
      </c>
      <c r="R63" s="158">
        <f>_xlfn.IFNA(VLOOKUP(CONCATENATE($R$4,$B63,$C63),'9ESP2'!$A$7:$T$135,20,FALSE),0)</f>
        <v>0</v>
      </c>
      <c r="S63" s="158">
        <f>_xlfn.IFNA(VLOOKUP(CONCATENATE($S$4,$B63,$C63),'10Bus2'!$A$7:$T$135,20,FALSE),0)</f>
        <v>0</v>
      </c>
      <c r="T63" s="158">
        <f>_xlfn.IFNA(VLOOKUP(CONCATENATE($T$4,$B63,$C63),'11OG'!$A$7:$T$135,20,FALSE),0)</f>
        <v>0</v>
      </c>
      <c r="U63" s="158">
        <f>_xlfn.IFNA(VLOOKUP(CONCATENATE($U$4,$B63,$C63),'12VIRT'!$A$7:$T$135,20,FALSE),0)</f>
        <v>0</v>
      </c>
      <c r="V63" s="158">
        <f>_xlfn.IFNA(VLOOKUP(CONCATENATE($V$4,$B63,$C63),'13BUN'!$A$7:$T$133,20,FALSE),0)</f>
        <v>0</v>
      </c>
      <c r="W63" s="158">
        <f>_xlfn.IFNA(VLOOKUP(CONCATENATE($W$4,$B63,$C63),'14SER'!$A$7:$T$135,20,FALSE),0)</f>
        <v>0</v>
      </c>
      <c r="X63" s="158">
        <f>_xlfn.IFNA(VLOOKUP(CONCATENATE($X$4,$B63,$C63),'15OG2'!$A$7:$T$132,20,FALSE),0)</f>
        <v>0</v>
      </c>
      <c r="Y63" s="158">
        <f>_xlfn.IFNA(VLOOKUP(CONCATENATE($Y$4,$B63,$C63),'16BAL2'!$A$7:$T$135,20,FALSE),0)</f>
        <v>0</v>
      </c>
      <c r="Z63" s="158">
        <f>_xlfn.IFNA(VLOOKUP(CONCATENATE($Z$4,$B63,$C63),'17DAR'!$A$7:$T$135,20,FALSE),0)</f>
        <v>0</v>
      </c>
      <c r="AA63" s="158">
        <f>_xlfn.IFNA(VLOOKUP(CONCATENATE($AA$4,$B63,$C63),'18WAL'!$A$7:$T$135,20,FALSE),0)</f>
        <v>0</v>
      </c>
      <c r="AB63" s="158">
        <f>_xlfn.IFNA(VLOOKUP(CONCATENATE($AB$4,$B63,$C63),'19LOG'!$A$7:$T$135,20,FALSE),0)</f>
        <v>0</v>
      </c>
      <c r="AC63" s="158">
        <f>_xlfn.IFNA(VLOOKUP(CONCATENATE($AC$4,$B63,$C63),'20BUN'!$A$7:$T$133,20,FALSE),0)</f>
        <v>0</v>
      </c>
      <c r="AD63" s="158">
        <f>_xlfn.IFNA(VLOOKUP(CONCATENATE($AD$4,$B63,$C63),'21SC'!$A$7:$T$230,20,FALSE),0)</f>
        <v>0</v>
      </c>
      <c r="AE63" s="158">
        <f>_xlfn.IFNA(VLOOKUP(CONCATENATE($AE$4,$B63,$C63),'21SC'!$A$7:$T$230,20,FALSE),0)</f>
        <v>0</v>
      </c>
      <c r="AF63" s="158">
        <f>_xlfn.IFNA(VLOOKUP(CONCATENATE($AF$4,$B63,$C63),'22WAL3'!$A$7:$T$135,20,FALSE),0)</f>
        <v>0</v>
      </c>
      <c r="AG63" s="158">
        <f>_xlfn.IFNA(VLOOKUP(CONCATENATE($AG$4,$B63,$C63),'23OG3'!$A$7:$T$126,20,FALSE),0)</f>
        <v>0</v>
      </c>
      <c r="AH63" s="158">
        <f>_xlfn.IFNA(VLOOKUP(CONCATENATE($AH$4,$B63,$C63),'24WAL4'!$A$7:$T$135,20,FALSE),0)</f>
        <v>0</v>
      </c>
      <c r="AI63" s="158">
        <f>_xlfn.IFNA(VLOOKUP(CONCATENATE($AI$4,$B63,$C63),'25MR'!$A$7:$T$135,20,FALSE),0)</f>
        <v>0</v>
      </c>
      <c r="AJ63" s="78"/>
    </row>
    <row r="64" spans="1:36" s="66" customFormat="1" x14ac:dyDescent="0.2">
      <c r="A64" s="376"/>
      <c r="B64" s="26" t="s">
        <v>317</v>
      </c>
      <c r="C64" s="26" t="s">
        <v>317</v>
      </c>
      <c r="D64" s="26"/>
      <c r="E64" s="26"/>
      <c r="F64" s="26"/>
      <c r="G64" s="26"/>
      <c r="H64" s="26"/>
      <c r="I64" s="26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8"/>
    </row>
    <row r="68" spans="1:28" x14ac:dyDescent="0.2">
      <c r="A68" s="95"/>
      <c r="E68" s="95"/>
      <c r="L68" s="95"/>
      <c r="M68" s="95"/>
      <c r="O68" s="95"/>
      <c r="P68" s="95"/>
      <c r="Q68" s="95"/>
      <c r="R68" s="95"/>
      <c r="S68" s="95"/>
      <c r="T68" s="95"/>
      <c r="U68" s="95"/>
      <c r="W68" s="95"/>
      <c r="X68" s="95"/>
      <c r="Y68" s="95"/>
      <c r="Z68" s="95"/>
      <c r="AA68" s="95"/>
      <c r="AB68" s="95"/>
    </row>
    <row r="69" spans="1:28" x14ac:dyDescent="0.2">
      <c r="A69" s="95"/>
      <c r="E69" s="95"/>
    </row>
    <row r="70" spans="1:28" x14ac:dyDescent="0.2">
      <c r="A70" s="95"/>
      <c r="E70" s="95"/>
    </row>
    <row r="71" spans="1:28" x14ac:dyDescent="0.2">
      <c r="A71" s="95"/>
      <c r="E71" s="95"/>
    </row>
    <row r="72" spans="1:28" x14ac:dyDescent="0.2">
      <c r="A72" s="95"/>
      <c r="E72" s="95"/>
    </row>
    <row r="73" spans="1:28" x14ac:dyDescent="0.2">
      <c r="A73" s="95"/>
      <c r="E73" s="95"/>
    </row>
    <row r="74" spans="1:28" x14ac:dyDescent="0.2">
      <c r="A74" s="95"/>
      <c r="C74"/>
      <c r="E74" s="95"/>
    </row>
    <row r="75" spans="1:28" x14ac:dyDescent="0.2">
      <c r="A75" s="95"/>
      <c r="C75"/>
      <c r="E75" s="95"/>
    </row>
    <row r="76" spans="1:28" x14ac:dyDescent="0.2">
      <c r="A76" s="95"/>
      <c r="C76"/>
      <c r="E76" s="95"/>
    </row>
    <row r="77" spans="1:28" x14ac:dyDescent="0.2">
      <c r="A77" s="95"/>
      <c r="C77"/>
      <c r="E77" s="95"/>
    </row>
    <row r="78" spans="1:28" x14ac:dyDescent="0.2">
      <c r="A78" s="95"/>
      <c r="C78"/>
      <c r="E78" s="95"/>
    </row>
    <row r="79" spans="1:28" x14ac:dyDescent="0.2">
      <c r="A79" s="95"/>
      <c r="C79"/>
      <c r="E79" s="95"/>
    </row>
    <row r="80" spans="1:28" x14ac:dyDescent="0.2">
      <c r="A80" s="95"/>
      <c r="C80"/>
      <c r="E80" s="95"/>
    </row>
  </sheetData>
  <sortState xmlns:xlrd2="http://schemas.microsoft.com/office/spreadsheetml/2017/richdata2" ref="B5:AI16">
    <sortCondition descending="1" ref="H5:H16"/>
    <sortCondition ref="I5:I16"/>
    <sortCondition descending="1" ref="G5:G16"/>
  </sortState>
  <mergeCells count="42">
    <mergeCell ref="A1:A64"/>
    <mergeCell ref="AG1:AG2"/>
    <mergeCell ref="Z1:Z2"/>
    <mergeCell ref="AA1:AA2"/>
    <mergeCell ref="O1:O2"/>
    <mergeCell ref="Q1:Q2"/>
    <mergeCell ref="R1:R2"/>
    <mergeCell ref="S1:S2"/>
    <mergeCell ref="L1:L2"/>
    <mergeCell ref="H1:H2"/>
    <mergeCell ref="J1:J2"/>
    <mergeCell ref="K1:K2"/>
    <mergeCell ref="M1:M2"/>
    <mergeCell ref="AF1:AF2"/>
    <mergeCell ref="AD1:AE2"/>
    <mergeCell ref="G3:G4"/>
    <mergeCell ref="H3:H4"/>
    <mergeCell ref="I3:I4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P1:P2"/>
    <mergeCell ref="G1:G2"/>
    <mergeCell ref="I1:I2"/>
    <mergeCell ref="Y1:Y2"/>
    <mergeCell ref="T1:T2"/>
    <mergeCell ref="U1:U2"/>
    <mergeCell ref="X1:X2"/>
    <mergeCell ref="W1:W2"/>
    <mergeCell ref="N1:N2"/>
    <mergeCell ref="V1:V2"/>
    <mergeCell ref="AH1:AH2"/>
    <mergeCell ref="AI1:AI2"/>
    <mergeCell ref="AB1:AB2"/>
    <mergeCell ref="AC1:AC2"/>
    <mergeCell ref="AD3:AE3"/>
  </mergeCells>
  <conditionalFormatting sqref="J6:AI15 J18:AI63">
    <cfRule type="containsText" dxfId="28" priority="17" operator="containsText" text="0">
      <formula>NOT(ISERROR(SEARCH("0",J6)))</formula>
    </cfRule>
    <cfRule type="cellIs" dxfId="27" priority="18" operator="greaterThan">
      <formula>0</formula>
    </cfRule>
  </conditionalFormatting>
  <conditionalFormatting sqref="AD65:AD1048576 AD1:AD15 AD18:AD63">
    <cfRule type="containsText" dxfId="26" priority="10" operator="containsText" text="10">
      <formula>NOT(ISERROR(SEARCH("10",AD1)))</formula>
    </cfRule>
  </conditionalFormatting>
  <conditionalFormatting sqref="J17:AI17">
    <cfRule type="containsText" dxfId="25" priority="5" operator="containsText" text="0">
      <formula>NOT(ISERROR(SEARCH("0",J17)))</formula>
    </cfRule>
    <cfRule type="cellIs" dxfId="24" priority="6" operator="greaterThan">
      <formula>0</formula>
    </cfRule>
  </conditionalFormatting>
  <conditionalFormatting sqref="AD17">
    <cfRule type="containsText" dxfId="23" priority="4" operator="containsText" text="10">
      <formula>NOT(ISERROR(SEARCH("10",AD17)))</formula>
    </cfRule>
  </conditionalFormatting>
  <conditionalFormatting sqref="J16:AI16">
    <cfRule type="containsText" dxfId="22" priority="2" operator="containsText" text="0">
      <formula>NOT(ISERROR(SEARCH("0",J16)))</formula>
    </cfRule>
    <cfRule type="cellIs" dxfId="21" priority="3" operator="greaterThan">
      <formula>0</formula>
    </cfRule>
  </conditionalFormatting>
  <conditionalFormatting sqref="AD16">
    <cfRule type="containsText" dxfId="20" priority="1" operator="containsText" text="10">
      <formula>NOT(ISERROR(SEARCH("10",AD16)))</formula>
    </cfRule>
  </conditionalFormatting>
  <pageMargins left="0.25" right="0.25" top="0.75" bottom="0.75" header="0.3" footer="0.3"/>
  <pageSetup paperSize="8" fitToHeight="0" pageOrder="overThenDown" orientation="landscape"/>
  <headerFooter alignWithMargins="0"/>
  <ignoredErrors>
    <ignoredError sqref="G18:H18 J18:AI18 G19:AI63 J13:AI16 J6:AI11 G6:I16" emptyCellReferenc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07A0-8D2D-4D37-AA5B-32C12AF81CB5}">
  <sheetPr>
    <tabColor rgb="FFFCE4D6"/>
    <pageSetUpPr fitToPage="1"/>
  </sheetPr>
  <dimension ref="A1:CD45"/>
  <sheetViews>
    <sheetView zoomScale="90" zoomScaleNormal="90" zoomScaleSheetLayoutView="90" workbookViewId="0">
      <selection activeCell="H40" sqref="H40"/>
    </sheetView>
  </sheetViews>
  <sheetFormatPr defaultColWidth="26.85546875" defaultRowHeight="12.75" x14ac:dyDescent="0.2"/>
  <cols>
    <col min="1" max="1" width="3.42578125" style="19" bestFit="1" customWidth="1"/>
    <col min="2" max="2" width="20.140625" style="7" bestFit="1" customWidth="1"/>
    <col min="3" max="3" width="30.28515625" style="7" bestFit="1" customWidth="1"/>
    <col min="4" max="4" width="18.140625" style="7" bestFit="1" customWidth="1"/>
    <col min="5" max="5" width="10.28515625" style="19" bestFit="1" customWidth="1"/>
    <col min="6" max="6" width="4.140625" style="10" bestFit="1" customWidth="1"/>
    <col min="7" max="7" width="10" style="10" bestFit="1" customWidth="1"/>
    <col min="8" max="8" width="5.85546875" style="6" bestFit="1" customWidth="1"/>
    <col min="9" max="9" width="9.7109375" style="2" bestFit="1" customWidth="1"/>
    <col min="10" max="10" width="6.85546875" style="1" bestFit="1" customWidth="1"/>
    <col min="11" max="11" width="5.5703125" style="1" bestFit="1" customWidth="1"/>
    <col min="12" max="13" width="6.42578125" style="19" bestFit="1" customWidth="1"/>
    <col min="14" max="14" width="6.42578125" style="1" bestFit="1" customWidth="1"/>
    <col min="15" max="15" width="6.42578125" style="19" bestFit="1" customWidth="1"/>
    <col min="16" max="16" width="6.42578125" style="67" bestFit="1" customWidth="1"/>
    <col min="17" max="18" width="5.85546875" style="19" bestFit="1" customWidth="1"/>
    <col min="19" max="20" width="6.85546875" style="19" bestFit="1" customWidth="1"/>
    <col min="21" max="21" width="5.5703125" style="75" bestFit="1" customWidth="1"/>
    <col min="22" max="22" width="6.140625" style="153" bestFit="1" customWidth="1"/>
    <col min="23" max="23" width="6.140625" style="74" bestFit="1" customWidth="1"/>
    <col min="24" max="24" width="6.140625" style="75" bestFit="1" customWidth="1"/>
    <col min="25" max="28" width="5.7109375" style="19" bestFit="1" customWidth="1"/>
    <col min="29" max="29" width="5.7109375" style="12" bestFit="1" customWidth="1"/>
    <col min="30" max="30" width="6.7109375" style="214" bestFit="1" customWidth="1"/>
    <col min="31" max="33" width="6.7109375" style="19" bestFit="1" customWidth="1"/>
    <col min="34" max="34" width="5.5703125" style="19" bestFit="1" customWidth="1"/>
    <col min="35" max="35" width="6.28515625" style="19" bestFit="1" customWidth="1"/>
    <col min="36" max="36" width="4.140625" style="19" customWidth="1"/>
    <col min="37" max="16384" width="26.85546875" style="19"/>
  </cols>
  <sheetData>
    <row r="1" spans="1:82" s="14" customFormat="1" ht="12.75" customHeight="1" x14ac:dyDescent="0.2">
      <c r="A1" s="376" t="s">
        <v>0</v>
      </c>
      <c r="B1" s="372" t="s">
        <v>3</v>
      </c>
      <c r="C1" s="372" t="s">
        <v>225</v>
      </c>
      <c r="D1" s="372" t="s">
        <v>5</v>
      </c>
      <c r="E1" s="372" t="s">
        <v>6</v>
      </c>
      <c r="F1" s="374" t="s">
        <v>7</v>
      </c>
      <c r="G1" s="377" t="s">
        <v>8</v>
      </c>
      <c r="H1" s="372" t="s">
        <v>9</v>
      </c>
      <c r="I1" s="380" t="s">
        <v>1226</v>
      </c>
      <c r="J1" s="371">
        <v>43779</v>
      </c>
      <c r="K1" s="371">
        <v>43863</v>
      </c>
      <c r="L1" s="371">
        <v>43876</v>
      </c>
      <c r="M1" s="371">
        <v>43877</v>
      </c>
      <c r="N1" s="371">
        <v>43883</v>
      </c>
      <c r="O1" s="371">
        <v>43884</v>
      </c>
      <c r="P1" s="371">
        <v>43890</v>
      </c>
      <c r="Q1" s="371">
        <v>43891</v>
      </c>
      <c r="R1" s="371">
        <v>43892</v>
      </c>
      <c r="S1" s="371">
        <v>43905</v>
      </c>
      <c r="T1" s="371">
        <v>43912</v>
      </c>
      <c r="U1" s="371">
        <v>43984</v>
      </c>
      <c r="V1" s="371">
        <v>44002</v>
      </c>
      <c r="W1" s="371">
        <v>44002</v>
      </c>
      <c r="X1" s="371">
        <v>44010</v>
      </c>
      <c r="Y1" s="371">
        <v>44024</v>
      </c>
      <c r="Z1" s="371">
        <v>44037</v>
      </c>
      <c r="AA1" s="371">
        <v>44038</v>
      </c>
      <c r="AB1" s="371">
        <v>44038</v>
      </c>
      <c r="AC1" s="371">
        <v>44044</v>
      </c>
      <c r="AD1" s="371">
        <v>44057</v>
      </c>
      <c r="AE1" s="371"/>
      <c r="AF1" s="371">
        <v>44063</v>
      </c>
      <c r="AG1" s="371">
        <v>44073</v>
      </c>
      <c r="AH1" s="371">
        <v>44108</v>
      </c>
      <c r="AI1" s="371">
        <v>44115</v>
      </c>
      <c r="AJ1" s="78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s="14" customFormat="1" ht="12.75" customHeight="1" x14ac:dyDescent="0.2">
      <c r="A2" s="376"/>
      <c r="B2" s="373"/>
      <c r="C2" s="373"/>
      <c r="D2" s="373"/>
      <c r="E2" s="373"/>
      <c r="F2" s="375"/>
      <c r="G2" s="378"/>
      <c r="H2" s="373"/>
      <c r="I2" s="379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78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s="14" customFormat="1" x14ac:dyDescent="0.2">
      <c r="A3" s="376"/>
      <c r="B3" s="373" t="s">
        <v>11</v>
      </c>
      <c r="C3" s="373" t="s">
        <v>12</v>
      </c>
      <c r="D3" s="373" t="s">
        <v>31</v>
      </c>
      <c r="E3" s="373" t="s">
        <v>13</v>
      </c>
      <c r="F3" s="375"/>
      <c r="G3" s="378" t="s">
        <v>14</v>
      </c>
      <c r="H3" s="373" t="s">
        <v>15</v>
      </c>
      <c r="I3" s="379" t="s">
        <v>1218</v>
      </c>
      <c r="J3" s="78" t="s">
        <v>17</v>
      </c>
      <c r="K3" s="78" t="s">
        <v>18</v>
      </c>
      <c r="L3" s="78" t="s">
        <v>19</v>
      </c>
      <c r="M3" s="78" t="s">
        <v>20</v>
      </c>
      <c r="N3" s="78" t="s">
        <v>21</v>
      </c>
      <c r="O3" s="78" t="s">
        <v>22</v>
      </c>
      <c r="P3" s="78" t="s">
        <v>23</v>
      </c>
      <c r="Q3" s="78" t="s">
        <v>24</v>
      </c>
      <c r="R3" s="78" t="s">
        <v>18</v>
      </c>
      <c r="S3" s="78" t="s">
        <v>17</v>
      </c>
      <c r="T3" s="78" t="s">
        <v>25</v>
      </c>
      <c r="U3" s="78" t="s">
        <v>26</v>
      </c>
      <c r="V3" s="78" t="s">
        <v>30</v>
      </c>
      <c r="W3" s="78" t="s">
        <v>23</v>
      </c>
      <c r="X3" s="78" t="s">
        <v>25</v>
      </c>
      <c r="Y3" s="78" t="s">
        <v>21</v>
      </c>
      <c r="Z3" s="78" t="s">
        <v>27</v>
      </c>
      <c r="AA3" s="78" t="s">
        <v>28</v>
      </c>
      <c r="AB3" s="78" t="s">
        <v>29</v>
      </c>
      <c r="AC3" s="78" t="s">
        <v>30</v>
      </c>
      <c r="AD3" s="370" t="s">
        <v>1187</v>
      </c>
      <c r="AE3" s="370"/>
      <c r="AF3" s="78" t="s">
        <v>28</v>
      </c>
      <c r="AG3" s="78" t="s">
        <v>25</v>
      </c>
      <c r="AH3" s="78" t="s">
        <v>28</v>
      </c>
      <c r="AI3" s="78" t="s">
        <v>24</v>
      </c>
      <c r="AJ3" s="78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s="15" customFormat="1" x14ac:dyDescent="0.2">
      <c r="A4" s="376"/>
      <c r="B4" s="373" t="s">
        <v>11</v>
      </c>
      <c r="C4" s="373" t="s">
        <v>12</v>
      </c>
      <c r="D4" s="373" t="s">
        <v>31</v>
      </c>
      <c r="E4" s="373" t="s">
        <v>13</v>
      </c>
      <c r="F4" s="375"/>
      <c r="G4" s="378" t="s">
        <v>14</v>
      </c>
      <c r="H4" s="373" t="s">
        <v>15</v>
      </c>
      <c r="I4" s="379"/>
      <c r="J4" s="80" t="s">
        <v>213</v>
      </c>
      <c r="K4" s="80" t="s">
        <v>213</v>
      </c>
      <c r="L4" s="80" t="s">
        <v>213</v>
      </c>
      <c r="M4" s="80" t="s">
        <v>213</v>
      </c>
      <c r="N4" s="80" t="s">
        <v>213</v>
      </c>
      <c r="O4" s="80" t="s">
        <v>213</v>
      </c>
      <c r="P4" s="80" t="s">
        <v>213</v>
      </c>
      <c r="Q4" s="80" t="s">
        <v>213</v>
      </c>
      <c r="R4" s="80" t="s">
        <v>213</v>
      </c>
      <c r="S4" s="80" t="s">
        <v>213</v>
      </c>
      <c r="T4" s="80" t="s">
        <v>213</v>
      </c>
      <c r="U4" s="80" t="s">
        <v>213</v>
      </c>
      <c r="V4" s="80" t="s">
        <v>213</v>
      </c>
      <c r="W4" s="80" t="s">
        <v>213</v>
      </c>
      <c r="X4" s="80" t="s">
        <v>213</v>
      </c>
      <c r="Y4" s="80" t="s">
        <v>213</v>
      </c>
      <c r="Z4" s="80" t="s">
        <v>213</v>
      </c>
      <c r="AA4" s="80" t="s">
        <v>213</v>
      </c>
      <c r="AB4" s="80" t="s">
        <v>213</v>
      </c>
      <c r="AC4" s="80" t="s">
        <v>213</v>
      </c>
      <c r="AD4" s="80" t="s">
        <v>1156</v>
      </c>
      <c r="AE4" s="80" t="s">
        <v>1161</v>
      </c>
      <c r="AF4" s="80" t="s">
        <v>213</v>
      </c>
      <c r="AG4" s="80" t="s">
        <v>213</v>
      </c>
      <c r="AH4" s="80" t="s">
        <v>213</v>
      </c>
      <c r="AI4" s="80" t="s">
        <v>213</v>
      </c>
      <c r="AJ4" s="78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</row>
    <row r="5" spans="1:82" s="15" customFormat="1" x14ac:dyDescent="0.2">
      <c r="A5" s="376"/>
      <c r="B5" s="234"/>
      <c r="C5" s="108"/>
      <c r="D5" s="108"/>
      <c r="E5" s="108"/>
      <c r="F5" s="109"/>
      <c r="G5" s="140" t="s">
        <v>14</v>
      </c>
      <c r="H5" s="141" t="s">
        <v>15</v>
      </c>
      <c r="I5" s="142" t="s">
        <v>16</v>
      </c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78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</row>
    <row r="6" spans="1:82" s="1" customFormat="1" x14ac:dyDescent="0.2">
      <c r="A6" s="376"/>
      <c r="B6" s="414" t="s">
        <v>355</v>
      </c>
      <c r="C6" s="414" t="s">
        <v>210</v>
      </c>
      <c r="D6" s="414" t="s">
        <v>315</v>
      </c>
      <c r="E6" s="415">
        <v>43974</v>
      </c>
      <c r="F6" s="416">
        <v>10</v>
      </c>
      <c r="G6" s="417">
        <f t="shared" ref="G6:G19" si="0">COUNTIF(J6:AI6,"&gt;0")</f>
        <v>6</v>
      </c>
      <c r="H6" s="418">
        <f t="shared" ref="H6:H19" si="1">SUM(J6:AI6)</f>
        <v>34</v>
      </c>
      <c r="I6" s="419">
        <f>RANK(H6,$H$6:$H$19)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1</v>
      </c>
      <c r="N6" s="421">
        <f>_xlfn.IFNA(VLOOKUP(CONCATENATE($N$4,$B6,$C6),'5BAL'!$A$7:$T$135,20,FALSE),0)</f>
        <v>7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0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0</v>
      </c>
      <c r="U6" s="421">
        <f>_xlfn.IFNA(VLOOKUP(CONCATENATE($U$4,$B6,$C6),'12VIRT'!$A$7:$T$135,20,FALSE),0)</f>
        <v>4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7</v>
      </c>
      <c r="X6" s="421">
        <f>_xlfn.IFNA(VLOOKUP(CONCATENATE($X$4,$B6,$C6),'15OG2'!$A$7:$T$132,20,FALSE),0)</f>
        <v>0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7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8</v>
      </c>
      <c r="AE6" s="421">
        <f>_xlfn.IFNA(VLOOKUP(CONCATENATE($AE$4,$B6,$C6),'21SC'!$A$7:$T$230,20,FALSE),0)</f>
        <v>0</v>
      </c>
      <c r="AF6" s="421">
        <f>_xlfn.IFNA(VLOOKUP(CONCATENATE($AF$4,$B6,$C6),'22WAL3'!$A$7:$T$135,20,FALSE),0)</f>
        <v>0</v>
      </c>
      <c r="AG6" s="421">
        <f>_xlfn.IFNA(VLOOKUP(CONCATENATE($AG$4,$B6,$C6),'23OG3'!$A$7:$T$126,20,FALSE),0)</f>
        <v>0</v>
      </c>
      <c r="AH6" s="421">
        <f>_xlfn.IFNA(VLOOKUP(CONCATENATE($AH$4,$B6,$C6),'24WAL4'!$A$7:$T$135,20,FALSE),0)</f>
        <v>0</v>
      </c>
      <c r="AI6" s="421">
        <f>_xlfn.IFNA(VLOOKUP(CONCATENATE($AI$4,$B6,$C6),'25MR'!$A$7:$T$135,20,FALSE),0)</f>
        <v>0</v>
      </c>
      <c r="AJ6" s="306"/>
    </row>
    <row r="7" spans="1:82" s="1" customFormat="1" x14ac:dyDescent="0.2">
      <c r="A7" s="376"/>
      <c r="B7" s="414" t="s">
        <v>693</v>
      </c>
      <c r="C7" s="422" t="s">
        <v>251</v>
      </c>
      <c r="D7" s="422" t="s">
        <v>169</v>
      </c>
      <c r="E7" s="423">
        <v>43887</v>
      </c>
      <c r="F7" s="424">
        <v>10</v>
      </c>
      <c r="G7" s="417">
        <f t="shared" si="0"/>
        <v>5</v>
      </c>
      <c r="H7" s="418">
        <f t="shared" si="1"/>
        <v>24</v>
      </c>
      <c r="I7" s="419">
        <f>RANK(H7,$H$6:$H$19)</f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0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7</v>
      </c>
      <c r="U7" s="421">
        <f>_xlfn.IFNA(VLOOKUP(CONCATENATE($U$4,$B7,$C7),'12VIRT'!$A$7:$T$135,20,FALSE),0)</f>
        <v>1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0</v>
      </c>
      <c r="X7" s="421">
        <f>_xlfn.IFNA(VLOOKUP(CONCATENATE($X$4,$B7,$C7),'15OG2'!$A$7:$T$132,20,FALSE),0)</f>
        <v>7</v>
      </c>
      <c r="Y7" s="421">
        <f>_xlfn.IFNA(VLOOKUP(CONCATENATE($Y$4,$B7,$C7),'16BAL2'!$A$7:$T$135,20,FALSE),0)</f>
        <v>0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2</v>
      </c>
      <c r="AE7" s="421">
        <f>_xlfn.IFNA(VLOOKUP(CONCATENATE($AE$4,$B7,$C7),'21SC'!$A$7:$T$230,20,FALSE),0)</f>
        <v>0</v>
      </c>
      <c r="AF7" s="421">
        <f>_xlfn.IFNA(VLOOKUP(CONCATENATE($AF$4,$B7,$C7),'22WAL3'!$A$7:$T$135,20,FALSE),0)</f>
        <v>0</v>
      </c>
      <c r="AG7" s="421">
        <f>_xlfn.IFNA(VLOOKUP(CONCATENATE($AG$4,$B7,$C7),'23OG3'!$A$7:$T$126,20,FALSE),0)</f>
        <v>7</v>
      </c>
      <c r="AH7" s="421">
        <f>_xlfn.IFNA(VLOOKUP(CONCATENATE($AH$4,$B7,$C7),'24WAL4'!$A$7:$T$135,20,FALSE),0)</f>
        <v>0</v>
      </c>
      <c r="AI7" s="421">
        <f>_xlfn.IFNA(VLOOKUP(CONCATENATE($AI$4,$B7,$C7),'25MR'!$A$7:$T$135,20,FALSE),0)</f>
        <v>0</v>
      </c>
      <c r="AJ7" s="306"/>
    </row>
    <row r="8" spans="1:82" s="1" customFormat="1" x14ac:dyDescent="0.2">
      <c r="A8" s="376"/>
      <c r="B8" s="414" t="s">
        <v>231</v>
      </c>
      <c r="C8" s="414" t="s">
        <v>232</v>
      </c>
      <c r="D8" s="414" t="s">
        <v>220</v>
      </c>
      <c r="E8" s="415">
        <v>43878</v>
      </c>
      <c r="F8" s="416">
        <v>9</v>
      </c>
      <c r="G8" s="417">
        <f t="shared" si="0"/>
        <v>4</v>
      </c>
      <c r="H8" s="418">
        <f t="shared" si="1"/>
        <v>24</v>
      </c>
      <c r="I8" s="419"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0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3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7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0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0</v>
      </c>
      <c r="AE8" s="421">
        <f>_xlfn.IFNA(VLOOKUP(CONCATENATE($AE$4,$B8,$C8),'21SC'!$A$7:$T$230,20,FALSE),0)</f>
        <v>0</v>
      </c>
      <c r="AF8" s="421">
        <f>_xlfn.IFNA(VLOOKUP(CONCATENATE($AF$4,$B8,$C8),'22WAL3'!$A$7:$T$135,20,FALSE),0)</f>
        <v>7</v>
      </c>
      <c r="AG8" s="421">
        <f>_xlfn.IFNA(VLOOKUP(CONCATENATE($AG$4,$B8,$C8),'23OG3'!$A$7:$T$126,20,FALSE),0)</f>
        <v>0</v>
      </c>
      <c r="AH8" s="421">
        <f>_xlfn.IFNA(VLOOKUP(CONCATENATE($AH$4,$B8,$C8),'24WAL4'!$A$7:$T$135,20,FALSE),0)</f>
        <v>7</v>
      </c>
      <c r="AI8" s="421">
        <f>_xlfn.IFNA(VLOOKUP(CONCATENATE($AI$4,$B8,$C8),'25MR'!$A$7:$T$135,20,FALSE),0)</f>
        <v>0</v>
      </c>
      <c r="AJ8" s="306"/>
    </row>
    <row r="9" spans="1:82" s="1" customFormat="1" x14ac:dyDescent="0.2">
      <c r="A9" s="376"/>
      <c r="B9" s="414" t="s">
        <v>569</v>
      </c>
      <c r="C9" s="414" t="s">
        <v>570</v>
      </c>
      <c r="D9" s="414" t="s">
        <v>467</v>
      </c>
      <c r="E9" s="415">
        <v>44087</v>
      </c>
      <c r="F9" s="416">
        <v>10</v>
      </c>
      <c r="G9" s="417">
        <f t="shared" si="0"/>
        <v>2</v>
      </c>
      <c r="H9" s="418">
        <f t="shared" si="1"/>
        <v>19</v>
      </c>
      <c r="I9" s="419">
        <f>RANK(H9,$H$6:$H$19)</f>
        <v>4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0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0</v>
      </c>
      <c r="V9" s="421">
        <f>_xlfn.IFNA(VLOOKUP(CONCATENATE($V$4,$B9,$C9),'13BUN'!$A$7:$T$133,20,FALSE),0)</f>
        <v>0</v>
      </c>
      <c r="W9" s="421">
        <f>_xlfn.IFNA(VLOOKUP(CONCATENATE($W$4,$B9,$C9),'14SER'!$A$7:$T$135,20,FALSE),0)</f>
        <v>0</v>
      </c>
      <c r="X9" s="421">
        <f>_xlfn.IFNA(VLOOKUP(CONCATENATE($X$4,$B9,$C9),'15OG2'!$A$7:$T$132,20,FALSE),0)</f>
        <v>0</v>
      </c>
      <c r="Y9" s="421">
        <f>_xlfn.IFNA(VLOOKUP(CONCATENATE($Y$4,$B9,$C9),'16BAL2'!$A$7:$T$135,20,FALSE),0)</f>
        <v>0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14</v>
      </c>
      <c r="AE9" s="421">
        <f>_xlfn.IFNA(VLOOKUP(CONCATENATE($AE$4,$B9,$C9),'21SC'!$A$7:$T$230,20,FALSE),0)</f>
        <v>0</v>
      </c>
      <c r="AF9" s="421">
        <f>_xlfn.IFNA(VLOOKUP(CONCATENATE($AF$4,$B9,$C9),'22WAL3'!$A$7:$T$135,20,FALSE),0)</f>
        <v>0</v>
      </c>
      <c r="AG9" s="421">
        <f>_xlfn.IFNA(VLOOKUP(CONCATENATE($AG$4,$B9,$C9),'23OG3'!$A$7:$T$126,20,FALSE),0)</f>
        <v>5</v>
      </c>
      <c r="AH9" s="421">
        <f>_xlfn.IFNA(VLOOKUP(CONCATENATE($AH$4,$B9,$C9),'24WAL4'!$A$7:$T$135,20,FALSE),0)</f>
        <v>0</v>
      </c>
      <c r="AI9" s="421">
        <f>_xlfn.IFNA(VLOOKUP(CONCATENATE($AI$4,$B9,$C9),'25MR'!$A$7:$T$135,20,FALSE),0)</f>
        <v>0</v>
      </c>
      <c r="AJ9" s="306"/>
    </row>
    <row r="10" spans="1:82" s="1" customFormat="1" x14ac:dyDescent="0.2">
      <c r="A10" s="376"/>
      <c r="B10" s="414" t="s">
        <v>160</v>
      </c>
      <c r="C10" s="414" t="s">
        <v>161</v>
      </c>
      <c r="D10" s="414" t="s">
        <v>953</v>
      </c>
      <c r="E10" s="415">
        <v>43828</v>
      </c>
      <c r="F10" s="416">
        <v>10</v>
      </c>
      <c r="G10" s="417">
        <f t="shared" si="0"/>
        <v>2</v>
      </c>
      <c r="H10" s="418">
        <f t="shared" si="1"/>
        <v>17</v>
      </c>
      <c r="I10" s="419">
        <f>RANK(H10,$H$6:$H$19)</f>
        <v>5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0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0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0</v>
      </c>
      <c r="V10" s="421">
        <f>_xlfn.IFNA(VLOOKUP(CONCATENATE($V$4,$B10,$C10),'13BUN'!$A$7:$T$133,20,FALSE),0)</f>
        <v>0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0</v>
      </c>
      <c r="Y10" s="421">
        <f>_xlfn.IFNA(VLOOKUP(CONCATENATE($Y$4,$B10,$C10),'16BAL2'!$A$7:$T$135,20,FALSE),0)</f>
        <v>0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0</v>
      </c>
      <c r="AB10" s="421">
        <f>_xlfn.IFNA(VLOOKUP(CONCATENATE($AB$4,$B10,$C10),'19LOG'!$A$7:$T$135,20,FALSE),0)</f>
        <v>0</v>
      </c>
      <c r="AC10" s="421">
        <f>_xlfn.IFNA(VLOOKUP(CONCATENATE($AC$4,$B10,$C10),'20BUN'!$A$7:$T$133,20,FALSE),0)</f>
        <v>0</v>
      </c>
      <c r="AD10" s="421">
        <f>_xlfn.IFNA(VLOOKUP(CONCATENATE($AD$4,$B10,$C10),'21SC'!$A$7:$T$230,20,FALSE),0)</f>
        <v>10</v>
      </c>
      <c r="AE10" s="421">
        <f>_xlfn.IFNA(VLOOKUP(CONCATENATE($AE$4,$B10,$C10),'21SC'!$A$7:$T$230,20,FALSE),0)</f>
        <v>7</v>
      </c>
      <c r="AF10" s="421">
        <f>_xlfn.IFNA(VLOOKUP(CONCATENATE($AF$4,$B10,$C10),'22WAL3'!$A$7:$T$135,20,FALSE),0)</f>
        <v>0</v>
      </c>
      <c r="AG10" s="421">
        <f>_xlfn.IFNA(VLOOKUP(CONCATENATE($AG$4,$B10,$C10),'23OG3'!$A$7:$T$126,20,FALSE),0)</f>
        <v>0</v>
      </c>
      <c r="AH10" s="421">
        <f>_xlfn.IFNA(VLOOKUP(CONCATENATE($AH$4,$B10,$C10),'24WAL4'!$A$7:$T$135,20,FALSE),0)</f>
        <v>0</v>
      </c>
      <c r="AI10" s="421">
        <f>_xlfn.IFNA(VLOOKUP(CONCATENATE($AI$4,$B10,$C10),'25MR'!$A$7:$T$135,20,FALSE),0)</f>
        <v>0</v>
      </c>
      <c r="AJ10" s="306"/>
    </row>
    <row r="11" spans="1:82" s="1" customFormat="1" x14ac:dyDescent="0.2">
      <c r="A11" s="376"/>
      <c r="B11" s="414" t="s">
        <v>240</v>
      </c>
      <c r="C11" s="414" t="s">
        <v>654</v>
      </c>
      <c r="D11" s="414" t="s">
        <v>592</v>
      </c>
      <c r="E11" s="415">
        <v>43817</v>
      </c>
      <c r="F11" s="416">
        <v>9</v>
      </c>
      <c r="G11" s="417">
        <f t="shared" si="0"/>
        <v>4</v>
      </c>
      <c r="H11" s="418">
        <f t="shared" si="1"/>
        <v>12</v>
      </c>
      <c r="I11" s="419">
        <f>RANK(H11,$H$6:$H$19)</f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0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1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2</v>
      </c>
      <c r="X11" s="421">
        <f>_xlfn.IFNA(VLOOKUP(CONCATENATE($X$4,$B11,$C11),'15OG2'!$A$7:$T$132,20,FALSE),0)</f>
        <v>0</v>
      </c>
      <c r="Y11" s="421">
        <f>_xlfn.IFNA(VLOOKUP(CONCATENATE($Y$4,$B11,$C11),'16BAL2'!$A$7:$T$135,20,FALSE),0)</f>
        <v>0</v>
      </c>
      <c r="Z11" s="421">
        <f>_xlfn.IFNA(VLOOKUP(CONCATENATE($Z$4,$B11,$C11),'17DAR'!$A$7:$T$135,20,FALSE),0)</f>
        <v>0</v>
      </c>
      <c r="AA11" s="421">
        <f>_xlfn.IFNA(VLOOKUP(CONCATENATE($AA$4,$B11,$C11),'18WAL'!$A$7:$T$135,20,FALSE),0)</f>
        <v>0</v>
      </c>
      <c r="AB11" s="421">
        <f>_xlfn.IFNA(VLOOKUP(CONCATENATE($AB$4,$B11,$C11),'19LOG'!$A$7:$T$135,20,FALSE),0)</f>
        <v>6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0</v>
      </c>
      <c r="AE11" s="421">
        <f>_xlfn.IFNA(VLOOKUP(CONCATENATE($AE$4,$B11,$C11),'21SC'!$A$7:$T$230,20,FALSE),0)</f>
        <v>0</v>
      </c>
      <c r="AF11" s="421">
        <f>_xlfn.IFNA(VLOOKUP(CONCATENATE($AF$4,$B11,$C11),'22WAL3'!$A$7:$T$135,20,FALSE),0)</f>
        <v>0</v>
      </c>
      <c r="AG11" s="421">
        <f>_xlfn.IFNA(VLOOKUP(CONCATENATE($AG$4,$B11,$C11),'23OG3'!$A$7:$T$126,20,FALSE),0)</f>
        <v>3</v>
      </c>
      <c r="AH11" s="421">
        <f>_xlfn.IFNA(VLOOKUP(CONCATENATE($AH$4,$B11,$C11),'24WAL4'!$A$7:$T$135,20,FALSE),0)</f>
        <v>0</v>
      </c>
      <c r="AI11" s="421">
        <f>_xlfn.IFNA(VLOOKUP(CONCATENATE($AI$4,$B11,$C11),'25MR'!$A$7:$T$135,20,FALSE),0)</f>
        <v>0</v>
      </c>
      <c r="AJ11" s="306"/>
    </row>
    <row r="12" spans="1:82" s="1" customFormat="1" x14ac:dyDescent="0.2">
      <c r="A12" s="376"/>
      <c r="B12" s="434"/>
      <c r="C12" s="435"/>
      <c r="D12" s="435"/>
      <c r="E12" s="436"/>
      <c r="F12" s="437"/>
      <c r="G12" s="438"/>
      <c r="H12" s="439"/>
      <c r="I12" s="440"/>
      <c r="J12" s="441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306"/>
    </row>
    <row r="13" spans="1:82" s="94" customFormat="1" x14ac:dyDescent="0.2">
      <c r="A13" s="376"/>
      <c r="B13" s="28" t="s">
        <v>173</v>
      </c>
      <c r="C13" s="34" t="s">
        <v>174</v>
      </c>
      <c r="D13" s="34" t="s">
        <v>44</v>
      </c>
      <c r="E13" s="29">
        <v>44015</v>
      </c>
      <c r="F13" s="36">
        <v>10</v>
      </c>
      <c r="G13" s="81">
        <f t="shared" si="0"/>
        <v>2</v>
      </c>
      <c r="H13" s="32">
        <f t="shared" si="1"/>
        <v>11</v>
      </c>
      <c r="I13" s="82">
        <f>RANK(H13,$H$6:$H$19)</f>
        <v>7</v>
      </c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6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5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_xlfn.IFNA(VLOOKUP(CONCATENATE($AE$4,$B13,$C13),'21SC'!$A$7:$T$230,20,FALSE),0)</f>
        <v>0</v>
      </c>
      <c r="AF13" s="158">
        <f>_xlfn.IFNA(VLOOKUP(CONCATENATE($AF$4,$B13,$C13),'22WAL3'!$A$7:$T$135,20,FALSE),0)</f>
        <v>0</v>
      </c>
      <c r="AG13" s="158">
        <f>_xlfn.IFNA(VLOOKUP(CONCATENATE($AG$4,$B13,$C13),'23OG3'!$A$7:$T$126,20,FALSE),0)</f>
        <v>0</v>
      </c>
      <c r="AH13" s="158">
        <f>_xlfn.IFNA(VLOOKUP(CONCATENATE($AH$4,$B13,$C13),'24WAL4'!$A$7:$T$135,20,FALSE),0)</f>
        <v>0</v>
      </c>
      <c r="AI13" s="158">
        <f>_xlfn.IFNA(VLOOKUP(CONCATENATE($AI$4,$B13,$C13),'25MR'!$A$7:$T$135,20,FALSE),0)</f>
        <v>0</v>
      </c>
      <c r="AJ13" s="78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</row>
    <row r="14" spans="1:82" x14ac:dyDescent="0.2">
      <c r="A14" s="376"/>
      <c r="B14" s="28" t="s">
        <v>227</v>
      </c>
      <c r="C14" s="28" t="s">
        <v>228</v>
      </c>
      <c r="D14" s="28" t="s">
        <v>307</v>
      </c>
      <c r="E14" s="29">
        <v>43771</v>
      </c>
      <c r="F14" s="30">
        <v>9</v>
      </c>
      <c r="G14" s="81">
        <f t="shared" si="0"/>
        <v>2</v>
      </c>
      <c r="H14" s="32">
        <f t="shared" si="1"/>
        <v>11</v>
      </c>
      <c r="I14" s="82">
        <f>RANK(H14,$H$6:$H$19)</f>
        <v>7</v>
      </c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7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4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_xlfn.IFNA(VLOOKUP(CONCATENATE($AE$4,$B14,$C14),'21SC'!$A$7:$T$230,20,FALSE),0)</f>
        <v>0</v>
      </c>
      <c r="AF14" s="158">
        <f>_xlfn.IFNA(VLOOKUP(CONCATENATE($AF$4,$B14,$C14),'22WAL3'!$A$7:$T$135,20,FALSE),0)</f>
        <v>0</v>
      </c>
      <c r="AG14" s="158">
        <f>_xlfn.IFNA(VLOOKUP(CONCATENATE($AG$4,$B14,$C14),'23OG3'!$A$7:$T$126,20,FALSE),0)</f>
        <v>0</v>
      </c>
      <c r="AH14" s="158">
        <f>_xlfn.IFNA(VLOOKUP(CONCATENATE($AH$4,$B14,$C14),'24WAL4'!$A$7:$T$135,20,FALSE),0)</f>
        <v>0</v>
      </c>
      <c r="AI14" s="158">
        <f>_xlfn.IFNA(VLOOKUP(CONCATENATE($AI$4,$B14,$C14),'25MR'!$A$7:$T$135,20,FALSE),0)</f>
        <v>0</v>
      </c>
      <c r="AJ14" s="78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</row>
    <row r="15" spans="1:82" x14ac:dyDescent="0.2">
      <c r="A15" s="376"/>
      <c r="B15" s="28" t="s">
        <v>760</v>
      </c>
      <c r="C15" s="28" t="s">
        <v>761</v>
      </c>
      <c r="D15" s="28" t="s">
        <v>592</v>
      </c>
      <c r="E15" s="29">
        <v>44054</v>
      </c>
      <c r="F15" s="30">
        <v>8</v>
      </c>
      <c r="G15" s="81">
        <f t="shared" si="0"/>
        <v>2</v>
      </c>
      <c r="H15" s="32">
        <f t="shared" si="1"/>
        <v>10</v>
      </c>
      <c r="I15" s="82">
        <f>RANK(H15,$H$6:$H$19)</f>
        <v>9</v>
      </c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6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_xlfn.IFNA(VLOOKUP(CONCATENATE($AE$4,$B15,$C15),'21SC'!$A$7:$T$230,20,FALSE),0)</f>
        <v>0</v>
      </c>
      <c r="AF15" s="158">
        <f>_xlfn.IFNA(VLOOKUP(CONCATENATE($AF$4,$B15,$C15),'22WAL3'!$A$7:$T$135,20,FALSE),0)</f>
        <v>4</v>
      </c>
      <c r="AG15" s="158">
        <f>_xlfn.IFNA(VLOOKUP(CONCATENATE($AG$4,$B15,$C15),'23OG3'!$A$7:$T$126,20,FALSE),0)</f>
        <v>0</v>
      </c>
      <c r="AH15" s="158">
        <f>_xlfn.IFNA(VLOOKUP(CONCATENATE($AH$4,$B15,$C15),'24WAL4'!$A$7:$T$135,20,FALSE),0)</f>
        <v>0</v>
      </c>
      <c r="AI15" s="158">
        <f>_xlfn.IFNA(VLOOKUP(CONCATENATE($AI$4,$B15,$C15),'25MR'!$A$7:$T$135,20,FALSE),0)</f>
        <v>0</v>
      </c>
      <c r="AJ15" s="78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</row>
    <row r="16" spans="1:82" x14ac:dyDescent="0.2">
      <c r="A16" s="376"/>
      <c r="B16" s="28" t="s">
        <v>246</v>
      </c>
      <c r="C16" s="28" t="s">
        <v>662</v>
      </c>
      <c r="D16" s="28" t="s">
        <v>945</v>
      </c>
      <c r="E16" s="29">
        <v>43985</v>
      </c>
      <c r="F16" s="30">
        <v>10</v>
      </c>
      <c r="G16" s="81">
        <f t="shared" si="0"/>
        <v>3</v>
      </c>
      <c r="H16" s="32">
        <f t="shared" si="1"/>
        <v>9</v>
      </c>
      <c r="I16" s="82">
        <f>RANK(H16,$H$6:$H$19)</f>
        <v>10</v>
      </c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6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2</v>
      </c>
      <c r="AE16" s="158">
        <f>_xlfn.IFNA(VLOOKUP(CONCATENATE($AE$4,$B16,$C16),'21SC'!$A$7:$T$230,20,FALSE),0)</f>
        <v>1</v>
      </c>
      <c r="AF16" s="158">
        <f>_xlfn.IFNA(VLOOKUP(CONCATENATE($AF$4,$B16,$C16),'22WAL3'!$A$7:$T$135,20,FALSE),0)</f>
        <v>0</v>
      </c>
      <c r="AG16" s="158">
        <f>_xlfn.IFNA(VLOOKUP(CONCATENATE($AG$4,$B16,$C16),'23OG3'!$A$7:$T$126,20,FALSE),0)</f>
        <v>0</v>
      </c>
      <c r="AH16" s="158">
        <f>_xlfn.IFNA(VLOOKUP(CONCATENATE($AH$4,$B16,$C16),'24WAL4'!$A$7:$T$135,20,FALSE),0)</f>
        <v>0</v>
      </c>
      <c r="AI16" s="158">
        <f>_xlfn.IFNA(VLOOKUP(CONCATENATE($AI$4,$B16,$C16),'25MR'!$A$7:$T$135,20,FALSE),0)</f>
        <v>0</v>
      </c>
      <c r="AJ16" s="78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</row>
    <row r="17" spans="1:82" x14ac:dyDescent="0.2">
      <c r="A17" s="376"/>
      <c r="B17" s="28" t="s">
        <v>151</v>
      </c>
      <c r="C17" s="28" t="s">
        <v>926</v>
      </c>
      <c r="D17" s="28" t="s">
        <v>220</v>
      </c>
      <c r="E17" s="29">
        <v>43864</v>
      </c>
      <c r="F17" s="30">
        <v>10</v>
      </c>
      <c r="G17" s="81">
        <f t="shared" si="0"/>
        <v>2</v>
      </c>
      <c r="H17" s="32">
        <f t="shared" si="1"/>
        <v>9</v>
      </c>
      <c r="I17" s="82">
        <f>RANK(H17,$H$6:$H$19)</f>
        <v>10</v>
      </c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7</v>
      </c>
      <c r="Q17" s="158">
        <f>_xlfn.IFNA(VLOOKUP(CONCATENATE($Q$4,$B17,$C17),'8MR'!$A$7:$T$135,20,FALSE),0)</f>
        <v>0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2</v>
      </c>
      <c r="AE17" s="158">
        <f>_xlfn.IFNA(VLOOKUP(CONCATENATE($AE$4,$B17,$C17),'21SC'!$A$7:$T$230,20,FALSE),0)</f>
        <v>0</v>
      </c>
      <c r="AF17" s="158">
        <f>_xlfn.IFNA(VLOOKUP(CONCATENATE($AF$4,$B17,$C17),'22WAL3'!$A$7:$T$135,20,FALSE),0)</f>
        <v>0</v>
      </c>
      <c r="AG17" s="158">
        <f>_xlfn.IFNA(VLOOKUP(CONCATENATE($AG$4,$B17,$C17),'23OG3'!$A$7:$T$126,20,FALSE),0)</f>
        <v>0</v>
      </c>
      <c r="AH17" s="158">
        <f>_xlfn.IFNA(VLOOKUP(CONCATENATE($AH$4,$B17,$C17),'24WAL4'!$A$7:$T$135,20,FALSE),0)</f>
        <v>0</v>
      </c>
      <c r="AI17" s="158">
        <f>_xlfn.IFNA(VLOOKUP(CONCATENATE($AI$4,$B17,$C17),'25MR'!$A$7:$T$135,20,FALSE),0)</f>
        <v>0</v>
      </c>
      <c r="AJ17" s="78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</row>
    <row r="18" spans="1:82" x14ac:dyDescent="0.2">
      <c r="A18" s="376"/>
      <c r="B18" s="28" t="s">
        <v>250</v>
      </c>
      <c r="C18" s="28" t="s">
        <v>245</v>
      </c>
      <c r="D18" s="28" t="s">
        <v>220</v>
      </c>
      <c r="E18" s="29">
        <v>43888</v>
      </c>
      <c r="F18" s="30">
        <v>9</v>
      </c>
      <c r="G18" s="81">
        <f t="shared" si="0"/>
        <v>2</v>
      </c>
      <c r="H18" s="32">
        <f t="shared" si="1"/>
        <v>9</v>
      </c>
      <c r="I18" s="82">
        <f>RANK(H18,$H$6:$H$19)</f>
        <v>10</v>
      </c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5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4</v>
      </c>
      <c r="AE18" s="158">
        <f>_xlfn.IFNA(VLOOKUP(CONCATENATE($AE$4,$B18,$C18),'21SC'!$A$7:$T$230,20,FALSE),0)</f>
        <v>0</v>
      </c>
      <c r="AF18" s="158">
        <f>_xlfn.IFNA(VLOOKUP(CONCATENATE($AF$4,$B18,$C18),'22WAL3'!$A$7:$T$135,20,FALSE),0)</f>
        <v>0</v>
      </c>
      <c r="AG18" s="158">
        <f>_xlfn.IFNA(VLOOKUP(CONCATENATE($AG$4,$B18,$C18),'23OG3'!$A$7:$T$126,20,FALSE),0)</f>
        <v>0</v>
      </c>
      <c r="AH18" s="158">
        <f>_xlfn.IFNA(VLOOKUP(CONCATENATE($AH$4,$B18,$C18),'24WAL4'!$A$7:$T$135,20,FALSE),0)</f>
        <v>0</v>
      </c>
      <c r="AI18" s="158">
        <f>_xlfn.IFNA(VLOOKUP(CONCATENATE($AI$4,$B18,$C18),'25MR'!$A$7:$T$135,20,FALSE),0)</f>
        <v>0</v>
      </c>
      <c r="AJ18" s="78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</row>
    <row r="19" spans="1:82" x14ac:dyDescent="0.2">
      <c r="A19" s="376"/>
      <c r="B19" s="28" t="s">
        <v>237</v>
      </c>
      <c r="C19" s="28" t="s">
        <v>249</v>
      </c>
      <c r="D19" s="28" t="s">
        <v>220</v>
      </c>
      <c r="E19" s="29">
        <v>43893</v>
      </c>
      <c r="F19" s="30">
        <v>9</v>
      </c>
      <c r="G19" s="81">
        <f t="shared" si="0"/>
        <v>2</v>
      </c>
      <c r="H19" s="32">
        <f t="shared" si="1"/>
        <v>6</v>
      </c>
      <c r="I19" s="82">
        <f>RANK(H19,$H$6:$H$19)</f>
        <v>13</v>
      </c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1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5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_xlfn.IFNA(VLOOKUP(CONCATENATE($AE$4,$B19,$C19),'21SC'!$A$7:$T$230,20,FALSE),0)</f>
        <v>0</v>
      </c>
      <c r="AF19" s="158">
        <f>_xlfn.IFNA(VLOOKUP(CONCATENATE($AF$4,$B19,$C19),'22WAL3'!$A$7:$T$135,20,FALSE),0)</f>
        <v>0</v>
      </c>
      <c r="AG19" s="158">
        <f>_xlfn.IFNA(VLOOKUP(CONCATENATE($AG$4,$B19,$C19),'23OG3'!$A$7:$T$126,20,FALSE),0)</f>
        <v>0</v>
      </c>
      <c r="AH19" s="158">
        <f>_xlfn.IFNA(VLOOKUP(CONCATENATE($AH$4,$B19,$C19),'24WAL4'!$A$7:$T$135,20,FALSE),0)</f>
        <v>0</v>
      </c>
      <c r="AI19" s="158">
        <f>_xlfn.IFNA(VLOOKUP(CONCATENATE($AI$4,$B19,$C19),'25MR'!$A$7:$T$135,20,FALSE),0)</f>
        <v>0</v>
      </c>
      <c r="AJ19" s="78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</row>
    <row r="20" spans="1:82" s="229" customFormat="1" x14ac:dyDescent="0.2">
      <c r="A20" s="376"/>
      <c r="B20" s="257"/>
      <c r="C20" s="257"/>
      <c r="D20" s="257"/>
      <c r="E20" s="258"/>
      <c r="F20" s="259"/>
      <c r="G20" s="260"/>
      <c r="H20" s="261"/>
      <c r="I20" s="262"/>
      <c r="J20" s="263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35"/>
    </row>
    <row r="21" spans="1:82" x14ac:dyDescent="0.2">
      <c r="A21" s="376"/>
      <c r="B21" s="28" t="s">
        <v>788</v>
      </c>
      <c r="C21" s="28" t="s">
        <v>880</v>
      </c>
      <c r="D21" s="28" t="s">
        <v>854</v>
      </c>
      <c r="E21" s="29">
        <v>43997</v>
      </c>
      <c r="F21" s="30">
        <v>9</v>
      </c>
      <c r="G21" s="81">
        <f t="shared" ref="G21:G30" si="2">COUNTIF(J21:AI21,"&gt;0")</f>
        <v>1</v>
      </c>
      <c r="H21" s="32">
        <f t="shared" ref="H21:H30" si="3">SUM(J21:AI21)</f>
        <v>7</v>
      </c>
      <c r="I21" s="82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7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_xlfn.IFNA(VLOOKUP(CONCATENATE($AE$4,$B21,$C21),'21SC'!$A$7:$T$230,20,FALSE),0)</f>
        <v>0</v>
      </c>
      <c r="AF21" s="158">
        <f>_xlfn.IFNA(VLOOKUP(CONCATENATE($AF$4,$B21,$C21),'22WAL3'!$A$7:$T$135,20,FALSE),0)</f>
        <v>0</v>
      </c>
      <c r="AG21" s="158">
        <f>_xlfn.IFNA(VLOOKUP(CONCATENATE($AG$4,$B21,$C21),'23OG3'!$A$7:$T$126,20,FALSE),0)</f>
        <v>0</v>
      </c>
      <c r="AH21" s="158">
        <f>_xlfn.IFNA(VLOOKUP(CONCATENATE($AH$4,$B21,$C21),'24WAL4'!$A$7:$T$135,20,FALSE),0)</f>
        <v>0</v>
      </c>
      <c r="AI21" s="158">
        <f>_xlfn.IFNA(VLOOKUP(CONCATENATE($AI$4,$B21,$C21),'25MR'!$A$7:$T$135,20,FALSE),0)</f>
        <v>0</v>
      </c>
      <c r="AJ21" s="78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</row>
    <row r="22" spans="1:82" x14ac:dyDescent="0.2">
      <c r="A22" s="376"/>
      <c r="B22" s="28" t="s">
        <v>229</v>
      </c>
      <c r="C22" s="28" t="s">
        <v>230</v>
      </c>
      <c r="D22" s="28" t="s">
        <v>220</v>
      </c>
      <c r="E22" s="29">
        <v>43985</v>
      </c>
      <c r="F22" s="30">
        <v>10</v>
      </c>
      <c r="G22" s="81">
        <f t="shared" si="2"/>
        <v>1</v>
      </c>
      <c r="H22" s="32">
        <f t="shared" si="3"/>
        <v>4</v>
      </c>
      <c r="I22" s="82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4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_xlfn.IFNA(VLOOKUP(CONCATENATE($AE$4,$B22,$C22),'21SC'!$A$7:$T$230,20,FALSE),0)</f>
        <v>0</v>
      </c>
      <c r="AF22" s="158">
        <f>_xlfn.IFNA(VLOOKUP(CONCATENATE($AF$4,$B22,$C22),'22WAL3'!$A$7:$T$135,20,FALSE),0)</f>
        <v>0</v>
      </c>
      <c r="AG22" s="158">
        <f>_xlfn.IFNA(VLOOKUP(CONCATENATE($AG$4,$B22,$C22),'23OG3'!$A$7:$T$126,20,FALSE),0)</f>
        <v>0</v>
      </c>
      <c r="AH22" s="158">
        <f>_xlfn.IFNA(VLOOKUP(CONCATENATE($AH$4,$B22,$C22),'24WAL4'!$A$7:$T$135,20,FALSE),0)</f>
        <v>0</v>
      </c>
      <c r="AI22" s="158">
        <f>_xlfn.IFNA(VLOOKUP(CONCATENATE($AI$4,$B22,$C22),'25MR'!$A$7:$T$135,20,FALSE),0)</f>
        <v>0</v>
      </c>
      <c r="AJ22" s="78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</row>
    <row r="23" spans="1:82" x14ac:dyDescent="0.2">
      <c r="A23" s="376"/>
      <c r="B23" s="28" t="s">
        <v>233</v>
      </c>
      <c r="C23" s="28" t="s">
        <v>234</v>
      </c>
      <c r="D23" s="28" t="s">
        <v>220</v>
      </c>
      <c r="E23" s="29">
        <v>44015</v>
      </c>
      <c r="F23" s="30">
        <v>7</v>
      </c>
      <c r="G23" s="81">
        <f t="shared" si="2"/>
        <v>1</v>
      </c>
      <c r="H23" s="32">
        <f t="shared" si="3"/>
        <v>1</v>
      </c>
      <c r="I23" s="82"/>
      <c r="J23" s="159">
        <f>_xlfn.IFNA(VLOOKUP(CONCATENATE($J$4,$B23,$C23),'1Bus'!$A$7:$T$133,20,FALSE),0)</f>
        <v>0</v>
      </c>
      <c r="K23" s="158">
        <f>_xlfn.IFNA(VLOOKUP(CONCATENATE($K$4,$B23,$C23),'2ESP'!$A$7:$T$133,20,FALSE),0)</f>
        <v>0</v>
      </c>
      <c r="L23" s="158">
        <f>_xlfn.IFNA(VLOOKUP(CONCATENATE($L$4,$B23,$C23),'3RP'!$A$7:$T$135,20,FALSE),0)</f>
        <v>0</v>
      </c>
      <c r="M23" s="158">
        <f>_xlfn.IFNA(VLOOKUP(CONCATENATE($M$4,$B23,$C23),'4Mur'!$A$7:$T$135,20,FALSE),0)</f>
        <v>0</v>
      </c>
      <c r="N23" s="158">
        <f>_xlfn.IFNA(VLOOKUP(CONCATENATE($N$4,$B23,$C23),'5BAL'!$A$7:$T$135,20,FALSE),0)</f>
        <v>0</v>
      </c>
      <c r="O23" s="158">
        <f>_xlfn.IFNA(VLOOKUP(CONCATENATE($O$4,$B23,$C23),'6WP'!$A$7:$T$135,20,FALSE),0)</f>
        <v>0</v>
      </c>
      <c r="P23" s="158">
        <f>_xlfn.IFNA(VLOOKUP(CONCATENATE($P$4,$B23,$C23),'7SER'!$A$7:$T$135,20,FALSE),0)</f>
        <v>0</v>
      </c>
      <c r="Q23" s="158">
        <f>_xlfn.IFNA(VLOOKUP(CONCATENATE($Q$4,$B23,$C23),'8MR'!$A$7:$T$135,20,FALSE),0)</f>
        <v>0</v>
      </c>
      <c r="R23" s="158">
        <f>_xlfn.IFNA(VLOOKUP(CONCATENATE($R$4,$B23,$C23),'9ESP2'!$A$7:$T$135,20,FALSE),0)</f>
        <v>0</v>
      </c>
      <c r="S23" s="158">
        <f>_xlfn.IFNA(VLOOKUP(CONCATENATE($S$4,$B23,$C23),'10Bus2'!$A$7:$T$135,20,FALSE),0)</f>
        <v>0</v>
      </c>
      <c r="T23" s="158">
        <f>_xlfn.IFNA(VLOOKUP(CONCATENATE($T$4,$B23,$C23),'11OG'!$A$7:$T$135,20,FALSE),0)</f>
        <v>0</v>
      </c>
      <c r="U23" s="158">
        <f>_xlfn.IFNA(VLOOKUP(CONCATENATE($U$4,$B23,$C23),'12VIRT'!$A$7:$T$135,20,FALSE),0)</f>
        <v>0</v>
      </c>
      <c r="V23" s="158">
        <f>_xlfn.IFNA(VLOOKUP(CONCATENATE($V$4,$B23,$C23),'13BUN'!$A$7:$T$133,20,FALSE),0)</f>
        <v>0</v>
      </c>
      <c r="W23" s="158">
        <f>_xlfn.IFNA(VLOOKUP(CONCATENATE($W$4,$B23,$C23),'14SER'!$A$7:$T$135,20,FALSE),0)</f>
        <v>1</v>
      </c>
      <c r="X23" s="158">
        <f>_xlfn.IFNA(VLOOKUP(CONCATENATE($X$4,$B23,$C23),'15OG2'!$A$7:$T$132,20,FALSE),0)</f>
        <v>0</v>
      </c>
      <c r="Y23" s="158">
        <f>_xlfn.IFNA(VLOOKUP(CONCATENATE($Y$4,$B23,$C23),'16BAL2'!$A$7:$T$135,20,FALSE),0)</f>
        <v>0</v>
      </c>
      <c r="Z23" s="158">
        <f>_xlfn.IFNA(VLOOKUP(CONCATENATE($Z$4,$B23,$C23),'17DAR'!$A$7:$T$135,20,FALSE),0)</f>
        <v>0</v>
      </c>
      <c r="AA23" s="158">
        <f>_xlfn.IFNA(VLOOKUP(CONCATENATE($AA$4,$B23,$C23),'18WAL'!$A$7:$T$135,20,FALSE),0)</f>
        <v>0</v>
      </c>
      <c r="AB23" s="158">
        <f>_xlfn.IFNA(VLOOKUP(CONCATENATE($AB$4,$B23,$C23),'19LOG'!$A$7:$T$135,20,FALSE),0)</f>
        <v>0</v>
      </c>
      <c r="AC23" s="158">
        <f>_xlfn.IFNA(VLOOKUP(CONCATENATE($AC$4,$B23,$C23),'20BUN'!$A$7:$T$133,20,FALSE),0)</f>
        <v>0</v>
      </c>
      <c r="AD23" s="158">
        <f>_xlfn.IFNA(VLOOKUP(CONCATENATE($AD$4,$B23,$C23),'21SC'!$A$7:$T$230,20,FALSE),0)</f>
        <v>0</v>
      </c>
      <c r="AE23" s="158">
        <f>_xlfn.IFNA(VLOOKUP(CONCATENATE($AE$4,$B23,$C23),'21SC'!$A$7:$T$230,20,FALSE),0)</f>
        <v>0</v>
      </c>
      <c r="AF23" s="158">
        <f>_xlfn.IFNA(VLOOKUP(CONCATENATE($AF$4,$B23,$C23),'22WAL3'!$A$7:$T$135,20,FALSE),0)</f>
        <v>0</v>
      </c>
      <c r="AG23" s="158">
        <f>_xlfn.IFNA(VLOOKUP(CONCATENATE($AG$4,$B23,$C23),'23OG3'!$A$7:$T$126,20,FALSE),0)</f>
        <v>0</v>
      </c>
      <c r="AH23" s="158">
        <f>_xlfn.IFNA(VLOOKUP(CONCATENATE($AH$4,$B23,$C23),'24WAL4'!$A$7:$T$135,20,FALSE),0)</f>
        <v>0</v>
      </c>
      <c r="AI23" s="158">
        <f>_xlfn.IFNA(VLOOKUP(CONCATENATE($AI$4,$B23,$C23),'25MR'!$A$7:$T$135,20,FALSE),0)</f>
        <v>0</v>
      </c>
      <c r="AJ23" s="78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</row>
    <row r="24" spans="1:82" s="68" customFormat="1" x14ac:dyDescent="0.2">
      <c r="A24" s="376"/>
      <c r="B24" s="28" t="s">
        <v>235</v>
      </c>
      <c r="C24" s="34" t="s">
        <v>1225</v>
      </c>
      <c r="D24" s="34" t="s">
        <v>952</v>
      </c>
      <c r="E24" s="35">
        <v>44105</v>
      </c>
      <c r="F24" s="36">
        <v>10</v>
      </c>
      <c r="G24" s="81">
        <f t="shared" si="2"/>
        <v>0</v>
      </c>
      <c r="H24" s="32">
        <f t="shared" si="3"/>
        <v>0</v>
      </c>
      <c r="I24" s="82"/>
      <c r="J24" s="159">
        <f>_xlfn.IFNA(VLOOKUP(CONCATENATE($J$4,$B24,$C24),'1Bus'!$A$7:$T$133,20,FALSE),0)</f>
        <v>0</v>
      </c>
      <c r="K24" s="158">
        <f>_xlfn.IFNA(VLOOKUP(CONCATENATE($K$4,$B24,$C24),'2ESP'!$A$7:$T$133,20,FALSE),0)</f>
        <v>0</v>
      </c>
      <c r="L24" s="158">
        <f>_xlfn.IFNA(VLOOKUP(CONCATENATE($L$4,$B24,$C24),'3RP'!$A$7:$T$135,20,FALSE),0)</f>
        <v>0</v>
      </c>
      <c r="M24" s="158">
        <f>_xlfn.IFNA(VLOOKUP(CONCATENATE($M$4,$B24,$C24),'4Mur'!$A$7:$T$135,20,FALSE),0)</f>
        <v>0</v>
      </c>
      <c r="N24" s="158">
        <f>_xlfn.IFNA(VLOOKUP(CONCATENATE($N$4,$B24,$C24),'5BAL'!$A$7:$T$135,20,FALSE),0)</f>
        <v>0</v>
      </c>
      <c r="O24" s="158">
        <f>_xlfn.IFNA(VLOOKUP(CONCATENATE($O$4,$B24,$C24),'6WP'!$A$7:$T$135,20,FALSE),0)</f>
        <v>0</v>
      </c>
      <c r="P24" s="158">
        <f>_xlfn.IFNA(VLOOKUP(CONCATENATE($P$4,$B24,$C24),'7SER'!$A$7:$T$135,20,FALSE),0)</f>
        <v>0</v>
      </c>
      <c r="Q24" s="158">
        <f>_xlfn.IFNA(VLOOKUP(CONCATENATE($Q$4,$B24,$C24),'8MR'!$A$7:$T$135,20,FALSE),0)</f>
        <v>0</v>
      </c>
      <c r="R24" s="158">
        <f>_xlfn.IFNA(VLOOKUP(CONCATENATE($R$4,$B24,$C24),'9ESP2'!$A$7:$T$135,20,FALSE),0)</f>
        <v>0</v>
      </c>
      <c r="S24" s="158">
        <f>_xlfn.IFNA(VLOOKUP(CONCATENATE($S$4,$B24,$C24),'10Bus2'!$A$7:$T$135,20,FALSE),0)</f>
        <v>0</v>
      </c>
      <c r="T24" s="158">
        <f>_xlfn.IFNA(VLOOKUP(CONCATENATE($T$4,$B24,$C24),'11OG'!$A$7:$T$135,20,FALSE),0)</f>
        <v>0</v>
      </c>
      <c r="U24" s="158">
        <f>_xlfn.IFNA(VLOOKUP(CONCATENATE($U$4,$B24,$C24),'12VIRT'!$A$7:$T$135,20,FALSE),0)</f>
        <v>0</v>
      </c>
      <c r="V24" s="158">
        <f>_xlfn.IFNA(VLOOKUP(CONCATENATE($V$4,$B24,$C24),'13BUN'!$A$7:$T$133,20,FALSE),0)</f>
        <v>0</v>
      </c>
      <c r="W24" s="158">
        <f>_xlfn.IFNA(VLOOKUP(CONCATENATE($W$4,$B24,$C24),'14SER'!$A$7:$T$135,20,FALSE),0)</f>
        <v>0</v>
      </c>
      <c r="X24" s="158">
        <f>_xlfn.IFNA(VLOOKUP(CONCATENATE($X$4,$B24,$C24),'15OG2'!$A$7:$T$132,20,FALSE),0)</f>
        <v>0</v>
      </c>
      <c r="Y24" s="158">
        <f>_xlfn.IFNA(VLOOKUP(CONCATENATE($Y$4,$B24,$C24),'16BAL2'!$A$7:$T$135,20,FALSE),0)</f>
        <v>0</v>
      </c>
      <c r="Z24" s="158">
        <f>_xlfn.IFNA(VLOOKUP(CONCATENATE($Z$4,$B24,$C24),'17DAR'!$A$7:$T$135,20,FALSE),0)</f>
        <v>0</v>
      </c>
      <c r="AA24" s="158">
        <f>_xlfn.IFNA(VLOOKUP(CONCATENATE($AA$4,$B24,$C24),'18WAL'!$A$7:$T$135,20,FALSE),0)</f>
        <v>0</v>
      </c>
      <c r="AB24" s="158">
        <f>_xlfn.IFNA(VLOOKUP(CONCATENATE($AB$4,$B24,$C24),'19LOG'!$A$7:$T$135,20,FALSE),0)</f>
        <v>0</v>
      </c>
      <c r="AC24" s="158">
        <f>_xlfn.IFNA(VLOOKUP(CONCATENATE($AC$4,$B24,$C24),'20BUN'!$A$7:$T$133,20,FALSE),0)</f>
        <v>0</v>
      </c>
      <c r="AD24" s="158">
        <f>_xlfn.IFNA(VLOOKUP(CONCATENATE($AD$4,$B24,$C24),'21SC'!$A$7:$T$230,20,FALSE),0)</f>
        <v>0</v>
      </c>
      <c r="AE24" s="158">
        <f>_xlfn.IFNA(VLOOKUP(CONCATENATE($AE$4,$B24,$C24),'21SC'!$A$7:$T$230,20,FALSE),0)</f>
        <v>0</v>
      </c>
      <c r="AF24" s="158">
        <f>_xlfn.IFNA(VLOOKUP(CONCATENATE($AF$4,$B24,$C24),'22WAL3'!$A$7:$T$135,20,FALSE),0)</f>
        <v>0</v>
      </c>
      <c r="AG24" s="158">
        <f>_xlfn.IFNA(VLOOKUP(CONCATENATE($AG$4,$B24,$C24),'23OG3'!$A$7:$T$126,20,FALSE),0)</f>
        <v>0</v>
      </c>
      <c r="AH24" s="158">
        <f>_xlfn.IFNA(VLOOKUP(CONCATENATE($AH$4,$B24,$C24),'24WAL4'!$A$7:$T$135,20,FALSE),0)</f>
        <v>0</v>
      </c>
      <c r="AI24" s="158">
        <f>_xlfn.IFNA(VLOOKUP(CONCATENATE($AI$4,$B24,$C24),'25MR'!$A$7:$T$135,20,FALSE),0)</f>
        <v>0</v>
      </c>
      <c r="AJ24" s="78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</row>
    <row r="25" spans="1:82" s="68" customFormat="1" x14ac:dyDescent="0.2">
      <c r="A25" s="376"/>
      <c r="B25" s="28" t="s">
        <v>160</v>
      </c>
      <c r="C25" s="34" t="s">
        <v>236</v>
      </c>
      <c r="D25" s="34" t="s">
        <v>953</v>
      </c>
      <c r="E25" s="35">
        <v>44193</v>
      </c>
      <c r="F25" s="36">
        <v>10</v>
      </c>
      <c r="G25" s="81">
        <f t="shared" si="2"/>
        <v>0</v>
      </c>
      <c r="H25" s="32">
        <f t="shared" si="3"/>
        <v>0</v>
      </c>
      <c r="I25" s="82"/>
      <c r="J25" s="159">
        <f>_xlfn.IFNA(VLOOKUP(CONCATENATE($J$4,$B25,$C25),'1Bus'!$A$7:$T$133,20,FALSE),0)</f>
        <v>0</v>
      </c>
      <c r="K25" s="158">
        <f>_xlfn.IFNA(VLOOKUP(CONCATENATE($K$4,$B25,$C25),'2ESP'!$A$7:$T$133,20,FALSE),0)</f>
        <v>0</v>
      </c>
      <c r="L25" s="158">
        <f>_xlfn.IFNA(VLOOKUP(CONCATENATE($L$4,$B25,$C25),'3RP'!$A$7:$T$135,20,FALSE),0)</f>
        <v>0</v>
      </c>
      <c r="M25" s="158">
        <f>_xlfn.IFNA(VLOOKUP(CONCATENATE($M$4,$B25,$C25),'4Mur'!$A$7:$T$135,20,FALSE),0)</f>
        <v>0</v>
      </c>
      <c r="N25" s="158">
        <f>_xlfn.IFNA(VLOOKUP(CONCATENATE($N$4,$B25,$C25),'5BAL'!$A$7:$T$135,20,FALSE),0)</f>
        <v>0</v>
      </c>
      <c r="O25" s="158">
        <f>_xlfn.IFNA(VLOOKUP(CONCATENATE($O$4,$B25,$C25),'6WP'!$A$7:$T$135,20,FALSE),0)</f>
        <v>0</v>
      </c>
      <c r="P25" s="158">
        <f>_xlfn.IFNA(VLOOKUP(CONCATENATE($P$4,$B25,$C25),'7SER'!$A$7:$T$135,20,FALSE),0)</f>
        <v>0</v>
      </c>
      <c r="Q25" s="158">
        <f>_xlfn.IFNA(VLOOKUP(CONCATENATE($Q$4,$B25,$C25),'8MR'!$A$7:$T$135,20,FALSE),0)</f>
        <v>0</v>
      </c>
      <c r="R25" s="158">
        <f>_xlfn.IFNA(VLOOKUP(CONCATENATE($R$4,$B25,$C25),'9ESP2'!$A$7:$T$135,20,FALSE),0)</f>
        <v>0</v>
      </c>
      <c r="S25" s="158">
        <f>_xlfn.IFNA(VLOOKUP(CONCATENATE($S$4,$B25,$C25),'10Bus2'!$A$7:$T$135,20,FALSE),0)</f>
        <v>0</v>
      </c>
      <c r="T25" s="158">
        <f>_xlfn.IFNA(VLOOKUP(CONCATENATE($T$4,$B25,$C25),'11OG'!$A$7:$T$135,20,FALSE),0)</f>
        <v>0</v>
      </c>
      <c r="U25" s="158">
        <f>_xlfn.IFNA(VLOOKUP(CONCATENATE($U$4,$B25,$C25),'12VIRT'!$A$7:$T$135,20,FALSE),0)</f>
        <v>0</v>
      </c>
      <c r="V25" s="158">
        <f>_xlfn.IFNA(VLOOKUP(CONCATENATE($V$4,$B25,$C25),'13BUN'!$A$7:$T$133,20,FALSE),0)</f>
        <v>0</v>
      </c>
      <c r="W25" s="158">
        <f>_xlfn.IFNA(VLOOKUP(CONCATENATE($W$4,$B25,$C25),'14SER'!$A$7:$T$135,20,FALSE),0)</f>
        <v>0</v>
      </c>
      <c r="X25" s="158">
        <f>_xlfn.IFNA(VLOOKUP(CONCATENATE($X$4,$B25,$C25),'15OG2'!$A$7:$T$132,20,FALSE),0)</f>
        <v>0</v>
      </c>
      <c r="Y25" s="158">
        <f>_xlfn.IFNA(VLOOKUP(CONCATENATE($Y$4,$B25,$C25),'16BAL2'!$A$7:$T$135,20,FALSE),0)</f>
        <v>0</v>
      </c>
      <c r="Z25" s="158">
        <f>_xlfn.IFNA(VLOOKUP(CONCATENATE($Z$4,$B25,$C25),'17DAR'!$A$7:$T$135,20,FALSE),0)</f>
        <v>0</v>
      </c>
      <c r="AA25" s="158">
        <f>_xlfn.IFNA(VLOOKUP(CONCATENATE($AA$4,$B25,$C25),'18WAL'!$A$7:$T$135,20,FALSE),0)</f>
        <v>0</v>
      </c>
      <c r="AB25" s="158">
        <f>_xlfn.IFNA(VLOOKUP(CONCATENATE($AB$4,$B25,$C25),'19LOG'!$A$7:$T$135,20,FALSE),0)</f>
        <v>0</v>
      </c>
      <c r="AC25" s="158">
        <f>_xlfn.IFNA(VLOOKUP(CONCATENATE($AC$4,$B25,$C25),'20BUN'!$A$7:$T$133,20,FALSE),0)</f>
        <v>0</v>
      </c>
      <c r="AD25" s="158">
        <f>_xlfn.IFNA(VLOOKUP(CONCATENATE($AD$4,$B25,$C25),'21SC'!$A$7:$T$230,20,FALSE),0)</f>
        <v>0</v>
      </c>
      <c r="AE25" s="158">
        <f>_xlfn.IFNA(VLOOKUP(CONCATENATE($AE$4,$B25,$C25),'21SC'!$A$7:$T$230,20,FALSE),0)</f>
        <v>0</v>
      </c>
      <c r="AF25" s="158">
        <f>_xlfn.IFNA(VLOOKUP(CONCATENATE($AF$4,$B25,$C25),'22WAL3'!$A$7:$T$135,20,FALSE),0)</f>
        <v>0</v>
      </c>
      <c r="AG25" s="158">
        <f>_xlfn.IFNA(VLOOKUP(CONCATENATE($AG$4,$B25,$C25),'23OG3'!$A$7:$T$126,20,FALSE),0)</f>
        <v>0</v>
      </c>
      <c r="AH25" s="158">
        <f>_xlfn.IFNA(VLOOKUP(CONCATENATE($AH$4,$B25,$C25),'24WAL4'!$A$7:$T$135,20,FALSE),0)</f>
        <v>0</v>
      </c>
      <c r="AI25" s="158">
        <f>_xlfn.IFNA(VLOOKUP(CONCATENATE($AI$4,$B25,$C25),'25MR'!$A$7:$T$135,20,FALSE),0)</f>
        <v>0</v>
      </c>
      <c r="AJ25" s="78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</row>
    <row r="26" spans="1:82" s="66" customFormat="1" x14ac:dyDescent="0.2">
      <c r="A26" s="376"/>
      <c r="B26" s="28" t="s">
        <v>238</v>
      </c>
      <c r="C26" s="28" t="s">
        <v>239</v>
      </c>
      <c r="D26" s="28" t="s">
        <v>169</v>
      </c>
      <c r="E26" s="29">
        <v>43893</v>
      </c>
      <c r="F26" s="30">
        <v>8</v>
      </c>
      <c r="G26" s="81">
        <f t="shared" si="2"/>
        <v>0</v>
      </c>
      <c r="H26" s="32">
        <f t="shared" si="3"/>
        <v>0</v>
      </c>
      <c r="I26" s="82"/>
      <c r="J26" s="159">
        <f>_xlfn.IFNA(VLOOKUP(CONCATENATE($J$4,$B26,$C26),'1Bus'!$A$7:$T$133,20,FALSE),0)</f>
        <v>0</v>
      </c>
      <c r="K26" s="158">
        <f>_xlfn.IFNA(VLOOKUP(CONCATENATE($K$4,$B26,$C26),'2ESP'!$A$7:$T$133,20,FALSE),0)</f>
        <v>0</v>
      </c>
      <c r="L26" s="158">
        <f>_xlfn.IFNA(VLOOKUP(CONCATENATE($L$4,$B26,$C26),'3RP'!$A$7:$T$135,20,FALSE),0)</f>
        <v>0</v>
      </c>
      <c r="M26" s="158">
        <f>_xlfn.IFNA(VLOOKUP(CONCATENATE($M$4,$B26,$C26),'4Mur'!$A$7:$T$135,20,FALSE),0)</f>
        <v>0</v>
      </c>
      <c r="N26" s="158">
        <f>_xlfn.IFNA(VLOOKUP(CONCATENATE($N$4,$B26,$C26),'5BAL'!$A$7:$T$135,20,FALSE),0)</f>
        <v>0</v>
      </c>
      <c r="O26" s="158">
        <f>_xlfn.IFNA(VLOOKUP(CONCATENATE($O$4,$B26,$C26),'6WP'!$A$7:$T$135,20,FALSE),0)</f>
        <v>0</v>
      </c>
      <c r="P26" s="158">
        <f>_xlfn.IFNA(VLOOKUP(CONCATENATE($P$4,$B26,$C26),'7SER'!$A$7:$T$135,20,FALSE),0)</f>
        <v>0</v>
      </c>
      <c r="Q26" s="158">
        <f>_xlfn.IFNA(VLOOKUP(CONCATENATE($Q$4,$B26,$C26),'8MR'!$A$7:$T$135,20,FALSE),0)</f>
        <v>0</v>
      </c>
      <c r="R26" s="158">
        <f>_xlfn.IFNA(VLOOKUP(CONCATENATE($R$4,$B26,$C26),'9ESP2'!$A$7:$T$135,20,FALSE),0)</f>
        <v>0</v>
      </c>
      <c r="S26" s="158">
        <f>_xlfn.IFNA(VLOOKUP(CONCATENATE($S$4,$B26,$C26),'10Bus2'!$A$7:$T$135,20,FALSE),0)</f>
        <v>0</v>
      </c>
      <c r="T26" s="158">
        <f>_xlfn.IFNA(VLOOKUP(CONCATENATE($T$4,$B26,$C26),'11OG'!$A$7:$T$135,20,FALSE),0)</f>
        <v>0</v>
      </c>
      <c r="U26" s="158">
        <f>_xlfn.IFNA(VLOOKUP(CONCATENATE($U$4,$B26,$C26),'12VIRT'!$A$7:$T$135,20,FALSE),0)</f>
        <v>0</v>
      </c>
      <c r="V26" s="158">
        <f>_xlfn.IFNA(VLOOKUP(CONCATENATE($V$4,$B26,$C26),'13BUN'!$A$7:$T$133,20,FALSE),0)</f>
        <v>0</v>
      </c>
      <c r="W26" s="158">
        <f>_xlfn.IFNA(VLOOKUP(CONCATENATE($W$4,$B26,$C26),'14SER'!$A$7:$T$135,20,FALSE),0)</f>
        <v>0</v>
      </c>
      <c r="X26" s="158">
        <f>_xlfn.IFNA(VLOOKUP(CONCATENATE($X$4,$B26,$C26),'15OG2'!$A$7:$T$132,20,FALSE),0)</f>
        <v>0</v>
      </c>
      <c r="Y26" s="158">
        <f>_xlfn.IFNA(VLOOKUP(CONCATENATE($Y$4,$B26,$C26),'16BAL2'!$A$7:$T$135,20,FALSE),0)</f>
        <v>0</v>
      </c>
      <c r="Z26" s="158">
        <f>_xlfn.IFNA(VLOOKUP(CONCATENATE($Z$4,$B26,$C26),'17DAR'!$A$7:$T$135,20,FALSE),0)</f>
        <v>0</v>
      </c>
      <c r="AA26" s="158">
        <f>_xlfn.IFNA(VLOOKUP(CONCATENATE($AA$4,$B26,$C26),'18WAL'!$A$7:$T$135,20,FALSE),0)</f>
        <v>0</v>
      </c>
      <c r="AB26" s="158">
        <f>_xlfn.IFNA(VLOOKUP(CONCATENATE($AB$4,$B26,$C26),'19LOG'!$A$7:$T$135,20,FALSE),0)</f>
        <v>0</v>
      </c>
      <c r="AC26" s="158">
        <f>_xlfn.IFNA(VLOOKUP(CONCATENATE($AC$4,$B26,$C26),'20BUN'!$A$7:$T$133,20,FALSE),0)</f>
        <v>0</v>
      </c>
      <c r="AD26" s="158">
        <f>_xlfn.IFNA(VLOOKUP(CONCATENATE($AD$4,$B26,$C26),'21SC'!$A$7:$T$230,20,FALSE),0)</f>
        <v>0</v>
      </c>
      <c r="AE26" s="158">
        <f>_xlfn.IFNA(VLOOKUP(CONCATENATE($AE$4,$B26,$C26),'21SC'!$A$7:$T$230,20,FALSE),0)</f>
        <v>0</v>
      </c>
      <c r="AF26" s="158">
        <f>_xlfn.IFNA(VLOOKUP(CONCATENATE($AF$4,$B26,$C26),'22WAL3'!$A$7:$T$135,20,FALSE),0)</f>
        <v>0</v>
      </c>
      <c r="AG26" s="158">
        <f>_xlfn.IFNA(VLOOKUP(CONCATENATE($AG$4,$B26,$C26),'23OG3'!$A$7:$T$126,20,FALSE),0)</f>
        <v>0</v>
      </c>
      <c r="AH26" s="158">
        <f>_xlfn.IFNA(VLOOKUP(CONCATENATE($AH$4,$B26,$C26),'24WAL4'!$A$7:$T$135,20,FALSE),0)</f>
        <v>0</v>
      </c>
      <c r="AI26" s="158">
        <f>_xlfn.IFNA(VLOOKUP(CONCATENATE($AI$4,$B26,$C26),'25MR'!$A$7:$T$135,20,FALSE),0)</f>
        <v>0</v>
      </c>
      <c r="AJ26" s="78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</row>
    <row r="27" spans="1:82" s="66" customFormat="1" x14ac:dyDescent="0.2">
      <c r="A27" s="376"/>
      <c r="B27" s="28" t="s">
        <v>241</v>
      </c>
      <c r="C27" s="34" t="s">
        <v>242</v>
      </c>
      <c r="D27" s="34" t="s">
        <v>954</v>
      </c>
      <c r="E27" s="35">
        <v>44193</v>
      </c>
      <c r="F27" s="36">
        <v>8</v>
      </c>
      <c r="G27" s="81">
        <f t="shared" si="2"/>
        <v>0</v>
      </c>
      <c r="H27" s="32">
        <f t="shared" si="3"/>
        <v>0</v>
      </c>
      <c r="I27" s="82"/>
      <c r="J27" s="159">
        <f>_xlfn.IFNA(VLOOKUP(CONCATENATE($J$4,$B27,$C27),'1Bus'!$A$7:$T$133,20,FALSE),0)</f>
        <v>0</v>
      </c>
      <c r="K27" s="158">
        <f>_xlfn.IFNA(VLOOKUP(CONCATENATE($K$4,$B27,$C27),'2ESP'!$A$7:$T$133,20,FALSE),0)</f>
        <v>0</v>
      </c>
      <c r="L27" s="158">
        <f>_xlfn.IFNA(VLOOKUP(CONCATENATE($L$4,$B27,$C27),'3RP'!$A$7:$T$135,20,FALSE),0)</f>
        <v>0</v>
      </c>
      <c r="M27" s="158">
        <f>_xlfn.IFNA(VLOOKUP(CONCATENATE($M$4,$B27,$C27),'4Mur'!$A$7:$T$135,20,FALSE),0)</f>
        <v>0</v>
      </c>
      <c r="N27" s="158">
        <f>_xlfn.IFNA(VLOOKUP(CONCATENATE($N$4,$B27,$C27),'5BAL'!$A$7:$T$135,20,FALSE),0)</f>
        <v>0</v>
      </c>
      <c r="O27" s="158">
        <f>_xlfn.IFNA(VLOOKUP(CONCATENATE($O$4,$B27,$C27),'6WP'!$A$7:$T$135,20,FALSE),0)</f>
        <v>0</v>
      </c>
      <c r="P27" s="158">
        <f>_xlfn.IFNA(VLOOKUP(CONCATENATE($P$4,$B27,$C27),'7SER'!$A$7:$T$135,20,FALSE),0)</f>
        <v>0</v>
      </c>
      <c r="Q27" s="158">
        <f>_xlfn.IFNA(VLOOKUP(CONCATENATE($Q$4,$B27,$C27),'8MR'!$A$7:$T$135,20,FALSE),0)</f>
        <v>0</v>
      </c>
      <c r="R27" s="158">
        <f>_xlfn.IFNA(VLOOKUP(CONCATENATE($R$4,$B27,$C27),'9ESP2'!$A$7:$T$135,20,FALSE),0)</f>
        <v>0</v>
      </c>
      <c r="S27" s="158">
        <f>_xlfn.IFNA(VLOOKUP(CONCATENATE($S$4,$B27,$C27),'10Bus2'!$A$7:$T$135,20,FALSE),0)</f>
        <v>0</v>
      </c>
      <c r="T27" s="158">
        <f>_xlfn.IFNA(VLOOKUP(CONCATENATE($T$4,$B27,$C27),'11OG'!$A$7:$T$135,20,FALSE),0)</f>
        <v>0</v>
      </c>
      <c r="U27" s="158">
        <f>_xlfn.IFNA(VLOOKUP(CONCATENATE($U$4,$B27,$C27),'12VIRT'!$A$7:$T$135,20,FALSE),0)</f>
        <v>0</v>
      </c>
      <c r="V27" s="158">
        <f>_xlfn.IFNA(VLOOKUP(CONCATENATE($V$4,$B27,$C27),'13BUN'!$A$7:$T$133,20,FALSE),0)</f>
        <v>0</v>
      </c>
      <c r="W27" s="158">
        <f>_xlfn.IFNA(VLOOKUP(CONCATENATE($W$4,$B27,$C27),'14SER'!$A$7:$T$135,20,FALSE),0)</f>
        <v>0</v>
      </c>
      <c r="X27" s="158">
        <f>_xlfn.IFNA(VLOOKUP(CONCATENATE($X$4,$B27,$C27),'15OG2'!$A$7:$T$132,20,FALSE),0)</f>
        <v>0</v>
      </c>
      <c r="Y27" s="158">
        <f>_xlfn.IFNA(VLOOKUP(CONCATENATE($Y$4,$B27,$C27),'16BAL2'!$A$7:$T$135,20,FALSE),0)</f>
        <v>0</v>
      </c>
      <c r="Z27" s="158">
        <f>_xlfn.IFNA(VLOOKUP(CONCATENATE($Z$4,$B27,$C27),'17DAR'!$A$7:$T$135,20,FALSE),0)</f>
        <v>0</v>
      </c>
      <c r="AA27" s="158">
        <f>_xlfn.IFNA(VLOOKUP(CONCATENATE($AA$4,$B27,$C27),'18WAL'!$A$7:$T$135,20,FALSE),0)</f>
        <v>0</v>
      </c>
      <c r="AB27" s="158">
        <f>_xlfn.IFNA(VLOOKUP(CONCATENATE($AB$4,$B27,$C27),'19LOG'!$A$7:$T$135,20,FALSE),0)</f>
        <v>0</v>
      </c>
      <c r="AC27" s="158">
        <f>_xlfn.IFNA(VLOOKUP(CONCATENATE($AC$4,$B27,$C27),'20BUN'!$A$7:$T$133,20,FALSE),0)</f>
        <v>0</v>
      </c>
      <c r="AD27" s="158">
        <f>_xlfn.IFNA(VLOOKUP(CONCATENATE($AD$4,$B27,$C27),'21SC'!$A$7:$T$230,20,FALSE),0)</f>
        <v>0</v>
      </c>
      <c r="AE27" s="158">
        <f>_xlfn.IFNA(VLOOKUP(CONCATENATE($AE$4,$B27,$C27),'21SC'!$A$7:$T$230,20,FALSE),0)</f>
        <v>0</v>
      </c>
      <c r="AF27" s="158">
        <f>_xlfn.IFNA(VLOOKUP(CONCATENATE($AF$4,$B27,$C27),'22WAL3'!$A$7:$T$135,20,FALSE),0)</f>
        <v>0</v>
      </c>
      <c r="AG27" s="158">
        <f>_xlfn.IFNA(VLOOKUP(CONCATENATE($AG$4,$B27,$C27),'23OG3'!$A$7:$T$126,20,FALSE),0)</f>
        <v>0</v>
      </c>
      <c r="AH27" s="158">
        <f>_xlfn.IFNA(VLOOKUP(CONCATENATE($AH$4,$B27,$C27),'24WAL4'!$A$7:$T$135,20,FALSE),0)</f>
        <v>0</v>
      </c>
      <c r="AI27" s="158">
        <f>_xlfn.IFNA(VLOOKUP(CONCATENATE($AI$4,$B27,$C27),'25MR'!$A$7:$T$135,20,FALSE),0)</f>
        <v>0</v>
      </c>
      <c r="AJ27" s="78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</row>
    <row r="28" spans="1:82" s="66" customFormat="1" x14ac:dyDescent="0.2">
      <c r="A28" s="376"/>
      <c r="B28" s="28" t="s">
        <v>243</v>
      </c>
      <c r="C28" s="34" t="s">
        <v>244</v>
      </c>
      <c r="D28" s="34" t="s">
        <v>169</v>
      </c>
      <c r="E28" s="35">
        <v>43985</v>
      </c>
      <c r="F28" s="36">
        <v>10</v>
      </c>
      <c r="G28" s="81">
        <f t="shared" si="2"/>
        <v>0</v>
      </c>
      <c r="H28" s="32">
        <f t="shared" si="3"/>
        <v>0</v>
      </c>
      <c r="I28" s="82"/>
      <c r="J28" s="159">
        <f>_xlfn.IFNA(VLOOKUP(CONCATENATE($J$4,$B28,$C28),'1Bus'!$A$7:$T$133,20,FALSE),0)</f>
        <v>0</v>
      </c>
      <c r="K28" s="158">
        <f>_xlfn.IFNA(VLOOKUP(CONCATENATE($K$4,$B28,$C28),'2ESP'!$A$7:$T$133,20,FALSE),0)</f>
        <v>0</v>
      </c>
      <c r="L28" s="158">
        <f>_xlfn.IFNA(VLOOKUP(CONCATENATE($L$4,$B28,$C28),'3RP'!$A$7:$T$135,20,FALSE),0)</f>
        <v>0</v>
      </c>
      <c r="M28" s="158">
        <f>_xlfn.IFNA(VLOOKUP(CONCATENATE($M$4,$B28,$C28),'4Mur'!$A$7:$T$135,20,FALSE),0)</f>
        <v>0</v>
      </c>
      <c r="N28" s="158">
        <f>_xlfn.IFNA(VLOOKUP(CONCATENATE($N$4,$B28,$C28),'5BAL'!$A$7:$T$135,20,FALSE),0)</f>
        <v>0</v>
      </c>
      <c r="O28" s="158">
        <f>_xlfn.IFNA(VLOOKUP(CONCATENATE($O$4,$B28,$C28),'6WP'!$A$7:$T$135,20,FALSE),0)</f>
        <v>0</v>
      </c>
      <c r="P28" s="158">
        <f>_xlfn.IFNA(VLOOKUP(CONCATENATE($P$4,$B28,$C28),'7SER'!$A$7:$T$135,20,FALSE),0)</f>
        <v>0</v>
      </c>
      <c r="Q28" s="158">
        <f>_xlfn.IFNA(VLOOKUP(CONCATENATE($Q$4,$B28,$C28),'8MR'!$A$7:$T$135,20,FALSE),0)</f>
        <v>0</v>
      </c>
      <c r="R28" s="158">
        <f>_xlfn.IFNA(VLOOKUP(CONCATENATE($R$4,$B28,$C28),'9ESP2'!$A$7:$T$135,20,FALSE),0)</f>
        <v>0</v>
      </c>
      <c r="S28" s="158">
        <f>_xlfn.IFNA(VLOOKUP(CONCATENATE($S$4,$B28,$C28),'10Bus2'!$A$7:$T$135,20,FALSE),0)</f>
        <v>0</v>
      </c>
      <c r="T28" s="158">
        <f>_xlfn.IFNA(VLOOKUP(CONCATENATE($T$4,$B28,$C28),'11OG'!$A$7:$T$135,20,FALSE),0)</f>
        <v>0</v>
      </c>
      <c r="U28" s="158">
        <f>_xlfn.IFNA(VLOOKUP(CONCATENATE($U$4,$B28,$C28),'12VIRT'!$A$7:$T$135,20,FALSE),0)</f>
        <v>0</v>
      </c>
      <c r="V28" s="158">
        <f>_xlfn.IFNA(VLOOKUP(CONCATENATE($V$4,$B28,$C28),'13BUN'!$A$7:$T$133,20,FALSE),0)</f>
        <v>0</v>
      </c>
      <c r="W28" s="158">
        <f>_xlfn.IFNA(VLOOKUP(CONCATENATE($W$4,$B28,$C28),'14SER'!$A$7:$T$135,20,FALSE),0)</f>
        <v>0</v>
      </c>
      <c r="X28" s="158">
        <f>_xlfn.IFNA(VLOOKUP(CONCATENATE($X$4,$B28,$C28),'15OG2'!$A$7:$T$132,20,FALSE),0)</f>
        <v>0</v>
      </c>
      <c r="Y28" s="158">
        <f>_xlfn.IFNA(VLOOKUP(CONCATENATE($Y$4,$B28,$C28),'16BAL2'!$A$7:$T$135,20,FALSE),0)</f>
        <v>0</v>
      </c>
      <c r="Z28" s="158">
        <f>_xlfn.IFNA(VLOOKUP(CONCATENATE($Z$4,$B28,$C28),'17DAR'!$A$7:$T$135,20,FALSE),0)</f>
        <v>0</v>
      </c>
      <c r="AA28" s="158">
        <f>_xlfn.IFNA(VLOOKUP(CONCATENATE($AA$4,$B28,$C28),'18WAL'!$A$7:$T$135,20,FALSE),0)</f>
        <v>0</v>
      </c>
      <c r="AB28" s="158">
        <f>_xlfn.IFNA(VLOOKUP(CONCATENATE($AB$4,$B28,$C28),'19LOG'!$A$7:$T$135,20,FALSE),0)</f>
        <v>0</v>
      </c>
      <c r="AC28" s="158">
        <f>_xlfn.IFNA(VLOOKUP(CONCATENATE($AC$4,$B28,$C28),'20BUN'!$A$7:$T$133,20,FALSE),0)</f>
        <v>0</v>
      </c>
      <c r="AD28" s="158">
        <f>_xlfn.IFNA(VLOOKUP(CONCATENATE($AD$4,$B28,$C28),'21SC'!$A$7:$T$230,20,FALSE),0)</f>
        <v>0</v>
      </c>
      <c r="AE28" s="158">
        <f>_xlfn.IFNA(VLOOKUP(CONCATENATE($AE$4,$B28,$C28),'21SC'!$A$7:$T$230,20,FALSE),0)</f>
        <v>0</v>
      </c>
      <c r="AF28" s="158">
        <f>_xlfn.IFNA(VLOOKUP(CONCATENATE($AF$4,$B28,$C28),'22WAL3'!$A$7:$T$135,20,FALSE),0)</f>
        <v>0</v>
      </c>
      <c r="AG28" s="158">
        <f>_xlfn.IFNA(VLOOKUP(CONCATENATE($AG$4,$B28,$C28),'23OG3'!$A$7:$T$126,20,FALSE),0)</f>
        <v>0</v>
      </c>
      <c r="AH28" s="158">
        <f>_xlfn.IFNA(VLOOKUP(CONCATENATE($AH$4,$B28,$C28),'24WAL4'!$A$7:$T$135,20,FALSE),0)</f>
        <v>0</v>
      </c>
      <c r="AI28" s="158">
        <f>_xlfn.IFNA(VLOOKUP(CONCATENATE($AI$4,$B28,$C28),'25MR'!$A$7:$T$135,20,FALSE),0)</f>
        <v>0</v>
      </c>
      <c r="AJ28" s="78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</row>
    <row r="29" spans="1:82" s="66" customFormat="1" x14ac:dyDescent="0.2">
      <c r="A29" s="376"/>
      <c r="B29" s="28" t="s">
        <v>963</v>
      </c>
      <c r="C29" s="34" t="s">
        <v>923</v>
      </c>
      <c r="D29" s="34" t="s">
        <v>196</v>
      </c>
      <c r="E29" s="35">
        <v>44075</v>
      </c>
      <c r="F29" s="36">
        <v>9</v>
      </c>
      <c r="G29" s="81">
        <f t="shared" si="2"/>
        <v>0</v>
      </c>
      <c r="H29" s="32">
        <f t="shared" si="3"/>
        <v>0</v>
      </c>
      <c r="I29" s="82"/>
      <c r="J29" s="159">
        <f>_xlfn.IFNA(VLOOKUP(CONCATENATE($J$4,$B29,$C29),'1Bus'!$A$7:$T$133,20,FALSE),0)</f>
        <v>0</v>
      </c>
      <c r="K29" s="158">
        <f>_xlfn.IFNA(VLOOKUP(CONCATENATE($K$4,$B29,$C29),'2ESP'!$A$7:$T$133,20,FALSE),0)</f>
        <v>0</v>
      </c>
      <c r="L29" s="158">
        <f>_xlfn.IFNA(VLOOKUP(CONCATENATE($L$4,$B29,$C29),'3RP'!$A$7:$T$135,20,FALSE),0)</f>
        <v>0</v>
      </c>
      <c r="M29" s="158">
        <f>_xlfn.IFNA(VLOOKUP(CONCATENATE($M$4,$B29,$C29),'4Mur'!$A$7:$T$135,20,FALSE),0)</f>
        <v>0</v>
      </c>
      <c r="N29" s="158">
        <f>_xlfn.IFNA(VLOOKUP(CONCATENATE($N$4,$B29,$C29),'5BAL'!$A$7:$T$135,20,FALSE),0)</f>
        <v>0</v>
      </c>
      <c r="O29" s="158">
        <f>_xlfn.IFNA(VLOOKUP(CONCATENATE($O$4,$B29,$C29),'6WP'!$A$7:$T$135,20,FALSE),0)</f>
        <v>0</v>
      </c>
      <c r="P29" s="158">
        <f>_xlfn.IFNA(VLOOKUP(CONCATENATE($P$4,$B29,$C29),'7SER'!$A$7:$T$135,20,FALSE),0)</f>
        <v>0</v>
      </c>
      <c r="Q29" s="158">
        <f>_xlfn.IFNA(VLOOKUP(CONCATENATE($Q$4,$B29,$C29),'8MR'!$A$7:$T$135,20,FALSE),0)</f>
        <v>0</v>
      </c>
      <c r="R29" s="158">
        <f>_xlfn.IFNA(VLOOKUP(CONCATENATE($R$4,$B29,$C29),'9ESP2'!$A$7:$T$135,20,FALSE),0)</f>
        <v>0</v>
      </c>
      <c r="S29" s="158">
        <f>_xlfn.IFNA(VLOOKUP(CONCATENATE($S$4,$B29,$C29),'10Bus2'!$A$7:$T$135,20,FALSE),0)</f>
        <v>0</v>
      </c>
      <c r="T29" s="158">
        <f>_xlfn.IFNA(VLOOKUP(CONCATENATE($T$4,$B29,$C29),'11OG'!$A$7:$T$135,20,FALSE),0)</f>
        <v>0</v>
      </c>
      <c r="U29" s="158">
        <f>_xlfn.IFNA(VLOOKUP(CONCATENATE($U$4,$B29,$C29),'12VIRT'!$A$7:$T$135,20,FALSE),0)</f>
        <v>0</v>
      </c>
      <c r="V29" s="158">
        <f>_xlfn.IFNA(VLOOKUP(CONCATENATE($V$4,$B29,$C29),'13BUN'!$A$7:$T$133,20,FALSE),0)</f>
        <v>0</v>
      </c>
      <c r="W29" s="158">
        <f>_xlfn.IFNA(VLOOKUP(CONCATENATE($W$4,$B29,$C29),'14SER'!$A$7:$T$135,20,FALSE),0)</f>
        <v>0</v>
      </c>
      <c r="X29" s="158">
        <f>_xlfn.IFNA(VLOOKUP(CONCATENATE($X$4,$B29,$C29),'15OG2'!$A$7:$T$132,20,FALSE),0)</f>
        <v>0</v>
      </c>
      <c r="Y29" s="158">
        <f>_xlfn.IFNA(VLOOKUP(CONCATENATE($Y$4,$B29,$C29),'16BAL2'!$A$7:$T$135,20,FALSE),0)</f>
        <v>0</v>
      </c>
      <c r="Z29" s="158">
        <f>_xlfn.IFNA(VLOOKUP(CONCATENATE($Z$4,$B29,$C29),'17DAR'!$A$7:$T$135,20,FALSE),0)</f>
        <v>0</v>
      </c>
      <c r="AA29" s="158">
        <f>_xlfn.IFNA(VLOOKUP(CONCATENATE($AA$4,$B29,$C29),'18WAL'!$A$7:$T$135,20,FALSE),0)</f>
        <v>0</v>
      </c>
      <c r="AB29" s="158">
        <f>_xlfn.IFNA(VLOOKUP(CONCATENATE($AB$4,$B29,$C29),'19LOG'!$A$7:$T$135,20,FALSE),0)</f>
        <v>0</v>
      </c>
      <c r="AC29" s="158">
        <f>_xlfn.IFNA(VLOOKUP(CONCATENATE($AC$4,$B29,$C29),'20BUN'!$A$7:$T$133,20,FALSE),0)</f>
        <v>0</v>
      </c>
      <c r="AD29" s="158">
        <f>_xlfn.IFNA(VLOOKUP(CONCATENATE($AD$4,$B29,$C29),'21SC'!$A$7:$T$230,20,FALSE),0)</f>
        <v>0</v>
      </c>
      <c r="AE29" s="158">
        <f>_xlfn.IFNA(VLOOKUP(CONCATENATE($AE$4,$B29,$C29),'21SC'!$A$7:$T$230,20,FALSE),0)</f>
        <v>0</v>
      </c>
      <c r="AF29" s="158">
        <f>_xlfn.IFNA(VLOOKUP(CONCATENATE($AF$4,$B29,$C29),'22WAL3'!$A$7:$T$135,20,FALSE),0)</f>
        <v>0</v>
      </c>
      <c r="AG29" s="158">
        <f>_xlfn.IFNA(VLOOKUP(CONCATENATE($AG$4,$B29,$C29),'23OG3'!$A$7:$T$126,20,FALSE),0)</f>
        <v>0</v>
      </c>
      <c r="AH29" s="158">
        <f>_xlfn.IFNA(VLOOKUP(CONCATENATE($AH$4,$B29,$C29),'24WAL4'!$A$7:$T$135,20,FALSE),0)</f>
        <v>0</v>
      </c>
      <c r="AI29" s="158">
        <f>_xlfn.IFNA(VLOOKUP(CONCATENATE($AI$4,$B29,$C29),'25MR'!$A$7:$T$135,20,FALSE),0)</f>
        <v>0</v>
      </c>
      <c r="AJ29" s="78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</row>
    <row r="30" spans="1:82" s="66" customFormat="1" x14ac:dyDescent="0.2">
      <c r="A30" s="376"/>
      <c r="B30" s="28" t="s">
        <v>317</v>
      </c>
      <c r="C30" s="34" t="s">
        <v>317</v>
      </c>
      <c r="D30" s="34" t="s">
        <v>317</v>
      </c>
      <c r="E30" s="35"/>
      <c r="F30" s="36"/>
      <c r="G30" s="81">
        <f t="shared" si="2"/>
        <v>0</v>
      </c>
      <c r="H30" s="32">
        <f t="shared" si="3"/>
        <v>0</v>
      </c>
      <c r="I30" s="82"/>
      <c r="J30" s="159">
        <f>_xlfn.IFNA(VLOOKUP(CONCATENATE($J$4,$B30,$C30),'1Bus'!$A$7:$T$133,20,FALSE),0)</f>
        <v>0</v>
      </c>
      <c r="K30" s="158">
        <f>_xlfn.IFNA(VLOOKUP(CONCATENATE($K$4,$B30,$C30),'2ESP'!$A$7:$T$133,20,FALSE),0)</f>
        <v>0</v>
      </c>
      <c r="L30" s="158">
        <f>_xlfn.IFNA(VLOOKUP(CONCATENATE($L$4,$B30,$C30),'3RP'!$A$7:$T$135,20,FALSE),0)</f>
        <v>0</v>
      </c>
      <c r="M30" s="158">
        <f>_xlfn.IFNA(VLOOKUP(CONCATENATE($M$4,$B30,$C30),'4Mur'!$A$7:$T$135,20,FALSE),0)</f>
        <v>0</v>
      </c>
      <c r="N30" s="158">
        <f>_xlfn.IFNA(VLOOKUP(CONCATENATE($N$4,$B30,$C30),'5BAL'!$A$7:$T$135,20,FALSE),0)</f>
        <v>0</v>
      </c>
      <c r="O30" s="158">
        <f>_xlfn.IFNA(VLOOKUP(CONCATENATE($O$4,$B30,$C30),'6WP'!$A$7:$T$135,20,FALSE),0)</f>
        <v>0</v>
      </c>
      <c r="P30" s="158">
        <f>_xlfn.IFNA(VLOOKUP(CONCATENATE($P$4,$B30,$C30),'7SER'!$A$7:$T$135,20,FALSE),0)</f>
        <v>0</v>
      </c>
      <c r="Q30" s="158">
        <f>_xlfn.IFNA(VLOOKUP(CONCATENATE($Q$4,$B30,$C30),'8MR'!$A$7:$T$135,20,FALSE),0)</f>
        <v>0</v>
      </c>
      <c r="R30" s="158">
        <f>_xlfn.IFNA(VLOOKUP(CONCATENATE($R$4,$B30,$C30),'9ESP2'!$A$7:$T$135,20,FALSE),0)</f>
        <v>0</v>
      </c>
      <c r="S30" s="158">
        <f>_xlfn.IFNA(VLOOKUP(CONCATENATE($S$4,$B30,$C30),'10Bus2'!$A$7:$T$135,20,FALSE),0)</f>
        <v>0</v>
      </c>
      <c r="T30" s="158">
        <f>_xlfn.IFNA(VLOOKUP(CONCATENATE($T$4,$B30,$C30),'11OG'!$A$7:$T$135,20,FALSE),0)</f>
        <v>0</v>
      </c>
      <c r="U30" s="158">
        <f>_xlfn.IFNA(VLOOKUP(CONCATENATE($U$4,$B30,$C30),'12VIRT'!$A$7:$T$135,20,FALSE),0)</f>
        <v>0</v>
      </c>
      <c r="V30" s="158">
        <f>_xlfn.IFNA(VLOOKUP(CONCATENATE($V$4,$B30,$C30),'13BUN'!$A$7:$T$133,20,FALSE),0)</f>
        <v>0</v>
      </c>
      <c r="W30" s="158">
        <f>_xlfn.IFNA(VLOOKUP(CONCATENATE($W$4,$B30,$C30),'14SER'!$A$7:$T$135,20,FALSE),0)</f>
        <v>0</v>
      </c>
      <c r="X30" s="158">
        <f>_xlfn.IFNA(VLOOKUP(CONCATENATE($X$4,$B30,$C30),'15OG2'!$A$7:$T$132,20,FALSE),0)</f>
        <v>0</v>
      </c>
      <c r="Y30" s="158">
        <f>_xlfn.IFNA(VLOOKUP(CONCATENATE($Y$4,$B30,$C30),'16BAL2'!$A$7:$T$135,20,FALSE),0)</f>
        <v>0</v>
      </c>
      <c r="Z30" s="158">
        <f>_xlfn.IFNA(VLOOKUP(CONCATENATE($Z$4,$B30,$C30),'17DAR'!$A$7:$T$135,20,FALSE),0)</f>
        <v>0</v>
      </c>
      <c r="AA30" s="158">
        <f>_xlfn.IFNA(VLOOKUP(CONCATENATE($AA$4,$B30,$C30),'18WAL'!$A$7:$T$135,20,FALSE),0)</f>
        <v>0</v>
      </c>
      <c r="AB30" s="158">
        <f>_xlfn.IFNA(VLOOKUP(CONCATENATE($AB$4,$B30,$C30),'19LOG'!$A$7:$T$135,20,FALSE),0)</f>
        <v>0</v>
      </c>
      <c r="AC30" s="158">
        <f>_xlfn.IFNA(VLOOKUP(CONCATENATE($AC$4,$B30,$C30),'20BUN'!$A$7:$T$133,20,FALSE),0)</f>
        <v>0</v>
      </c>
      <c r="AD30" s="158">
        <f>_xlfn.IFNA(VLOOKUP(CONCATENATE($AD$4,$B30,$C30),'21SC'!$A$7:$T$230,20,FALSE),0)</f>
        <v>0</v>
      </c>
      <c r="AE30" s="158">
        <f>_xlfn.IFNA(VLOOKUP(CONCATENATE($AE$4,$B30,$C30),'21SC'!$A$7:$T$230,20,FALSE),0)</f>
        <v>0</v>
      </c>
      <c r="AF30" s="158">
        <f>_xlfn.IFNA(VLOOKUP(CONCATENATE($AF$4,$B30,$C30),'22WAL3'!$A$7:$T$135,20,FALSE),0)</f>
        <v>0</v>
      </c>
      <c r="AG30" s="158">
        <f>_xlfn.IFNA(VLOOKUP(CONCATENATE($AG$4,$B30,$C30),'23OG3'!$A$7:$T$126,20,FALSE),0)</f>
        <v>0</v>
      </c>
      <c r="AH30" s="158">
        <f>_xlfn.IFNA(VLOOKUP(CONCATENATE($AH$4,$B30,$C30),'24WAL4'!$A$7:$T$135,20,FALSE),0)</f>
        <v>0</v>
      </c>
      <c r="AI30" s="158">
        <f>_xlfn.IFNA(VLOOKUP(CONCATENATE($AI$4,$B30,$C30),'25MR'!$A$7:$T$135,20,FALSE),0)</f>
        <v>0</v>
      </c>
      <c r="AJ30" s="78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</row>
    <row r="31" spans="1:82" s="66" customFormat="1" x14ac:dyDescent="0.2">
      <c r="A31" s="376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8"/>
    </row>
    <row r="35" spans="1:36" x14ac:dyDescent="0.2">
      <c r="A35" s="95"/>
      <c r="E35" s="95"/>
      <c r="L35" s="95"/>
      <c r="M35" s="95"/>
      <c r="O35" s="95"/>
      <c r="P35" s="95"/>
      <c r="Q35" s="95"/>
      <c r="R35" s="95"/>
      <c r="S35" s="95"/>
      <c r="T35" s="95"/>
      <c r="U35" s="95"/>
      <c r="W35" s="95"/>
      <c r="X35" s="95"/>
      <c r="Y35" s="95"/>
      <c r="Z35" s="95"/>
      <c r="AA35" s="95"/>
      <c r="AB35" s="95"/>
      <c r="AE35" s="95"/>
      <c r="AF35" s="95"/>
      <c r="AG35" s="95"/>
      <c r="AH35" s="95"/>
      <c r="AI35" s="95"/>
      <c r="AJ35" s="95"/>
    </row>
    <row r="36" spans="1:36" x14ac:dyDescent="0.2">
      <c r="A36" s="95"/>
      <c r="E36" s="95"/>
      <c r="L36" s="95"/>
      <c r="M36" s="95"/>
      <c r="O36" s="95"/>
      <c r="P36" s="95"/>
      <c r="Q36" s="95"/>
      <c r="R36" s="95"/>
      <c r="S36" s="95"/>
      <c r="T36" s="95"/>
      <c r="U36" s="95"/>
      <c r="W36" s="95"/>
      <c r="X36" s="95"/>
      <c r="Y36" s="95"/>
      <c r="Z36" s="95"/>
      <c r="AA36" s="95"/>
      <c r="AB36" s="95"/>
      <c r="AE36" s="95"/>
      <c r="AF36" s="95"/>
      <c r="AG36" s="95"/>
      <c r="AH36" s="95"/>
      <c r="AI36" s="95"/>
      <c r="AJ36" s="95"/>
    </row>
    <row r="37" spans="1:36" x14ac:dyDescent="0.2">
      <c r="A37" s="95"/>
      <c r="E37" s="95"/>
      <c r="L37" s="95"/>
      <c r="M37" s="95"/>
      <c r="O37" s="95"/>
      <c r="P37" s="95"/>
      <c r="Q37" s="95"/>
      <c r="R37" s="95"/>
      <c r="S37" s="95"/>
      <c r="T37" s="95"/>
      <c r="U37" s="95"/>
      <c r="W37" s="95"/>
      <c r="X37" s="95"/>
      <c r="Y37" s="95"/>
      <c r="Z37" s="95"/>
      <c r="AA37" s="95"/>
      <c r="AB37" s="95"/>
      <c r="AE37" s="95"/>
      <c r="AF37" s="95"/>
      <c r="AG37" s="95"/>
      <c r="AH37" s="95"/>
      <c r="AI37" s="95"/>
      <c r="AJ37" s="95"/>
    </row>
    <row r="38" spans="1:36" x14ac:dyDescent="0.2">
      <c r="A38" s="95"/>
      <c r="E38" s="95"/>
      <c r="L38" s="95"/>
      <c r="M38" s="95"/>
      <c r="O38" s="95"/>
      <c r="P38" s="95"/>
      <c r="Q38" s="95"/>
      <c r="R38" s="95"/>
      <c r="S38" s="95"/>
      <c r="T38" s="95"/>
      <c r="U38" s="95"/>
      <c r="W38" s="95"/>
      <c r="X38" s="95"/>
      <c r="Y38" s="95"/>
      <c r="Z38" s="95"/>
      <c r="AA38" s="95"/>
      <c r="AB38" s="95"/>
      <c r="AE38" s="95"/>
      <c r="AF38" s="95"/>
      <c r="AG38" s="95"/>
      <c r="AH38" s="95"/>
      <c r="AI38" s="95"/>
      <c r="AJ38" s="95"/>
    </row>
    <row r="39" spans="1:36" x14ac:dyDescent="0.2">
      <c r="A39" s="95"/>
      <c r="E39" s="95"/>
      <c r="L39" s="95"/>
      <c r="M39" s="95"/>
      <c r="O39" s="95"/>
      <c r="P39" s="95"/>
      <c r="Q39" s="95"/>
      <c r="R39" s="95"/>
      <c r="S39" s="95"/>
      <c r="T39" s="95"/>
      <c r="U39" s="95"/>
      <c r="W39" s="95"/>
      <c r="X39" s="95"/>
      <c r="Y39" s="95"/>
      <c r="Z39" s="95"/>
      <c r="AA39" s="95"/>
      <c r="AB39" s="95"/>
      <c r="AE39" s="95"/>
      <c r="AF39" s="95"/>
      <c r="AG39" s="95"/>
      <c r="AH39" s="95"/>
      <c r="AI39" s="95"/>
      <c r="AJ39" s="95"/>
    </row>
    <row r="40" spans="1:36" x14ac:dyDescent="0.2">
      <c r="A40" s="95"/>
      <c r="E40" s="95"/>
      <c r="L40" s="95"/>
      <c r="M40" s="95"/>
      <c r="O40" s="95"/>
      <c r="P40" s="95"/>
      <c r="Q40" s="95"/>
      <c r="R40" s="95"/>
      <c r="S40" s="95"/>
      <c r="T40" s="95"/>
      <c r="U40" s="95"/>
      <c r="W40" s="95"/>
      <c r="X40" s="95"/>
      <c r="Y40" s="95"/>
      <c r="Z40" s="95"/>
      <c r="AA40" s="95"/>
      <c r="AB40" s="95"/>
      <c r="AE40" s="95"/>
      <c r="AF40" s="95"/>
      <c r="AG40" s="95"/>
      <c r="AH40" s="95"/>
      <c r="AI40" s="95"/>
      <c r="AJ40" s="95"/>
    </row>
    <row r="41" spans="1:36" x14ac:dyDescent="0.2">
      <c r="A41" s="95"/>
      <c r="E41" s="95"/>
      <c r="L41" s="95"/>
      <c r="M41" s="95"/>
      <c r="O41" s="95"/>
      <c r="P41" s="95"/>
      <c r="Q41" s="95"/>
      <c r="R41" s="95"/>
      <c r="S41" s="95"/>
      <c r="T41" s="95"/>
      <c r="U41" s="95"/>
      <c r="W41" s="95"/>
      <c r="X41" s="95"/>
      <c r="Y41" s="95"/>
      <c r="Z41" s="95"/>
      <c r="AA41" s="95"/>
      <c r="AB41" s="95"/>
      <c r="AE41" s="95"/>
      <c r="AF41" s="95"/>
      <c r="AG41" s="95"/>
      <c r="AH41" s="95"/>
      <c r="AI41" s="95"/>
      <c r="AJ41" s="95"/>
    </row>
    <row r="42" spans="1:36" x14ac:dyDescent="0.2">
      <c r="A42" s="95"/>
      <c r="E42" s="95"/>
      <c r="L42" s="95"/>
      <c r="M42" s="95"/>
      <c r="O42" s="95"/>
      <c r="P42" s="95"/>
      <c r="Q42" s="95"/>
      <c r="R42" s="95"/>
      <c r="S42" s="95"/>
      <c r="T42" s="95"/>
      <c r="U42" s="95"/>
      <c r="W42" s="95"/>
      <c r="X42" s="95"/>
      <c r="Y42" s="95"/>
      <c r="Z42" s="95"/>
      <c r="AA42" s="95"/>
      <c r="AB42" s="95"/>
      <c r="AE42" s="95"/>
      <c r="AF42" s="95"/>
      <c r="AG42" s="95"/>
      <c r="AH42" s="95"/>
      <c r="AI42" s="95"/>
      <c r="AJ42" s="95"/>
    </row>
    <row r="43" spans="1:36" x14ac:dyDescent="0.2">
      <c r="A43" s="95"/>
      <c r="E43" s="95"/>
      <c r="L43" s="95"/>
      <c r="M43" s="95"/>
      <c r="O43" s="95"/>
      <c r="P43" s="95"/>
      <c r="Q43" s="95"/>
      <c r="R43" s="95"/>
      <c r="S43" s="95"/>
      <c r="T43" s="95"/>
      <c r="U43" s="95"/>
      <c r="W43" s="95"/>
      <c r="X43" s="95"/>
      <c r="Y43" s="95"/>
      <c r="Z43" s="95"/>
      <c r="AA43" s="95"/>
      <c r="AB43" s="95"/>
      <c r="AE43" s="95"/>
      <c r="AF43" s="95"/>
      <c r="AG43" s="95"/>
      <c r="AH43" s="95"/>
      <c r="AI43" s="95"/>
      <c r="AJ43" s="95"/>
    </row>
    <row r="44" spans="1:36" x14ac:dyDescent="0.2">
      <c r="A44" s="95"/>
      <c r="E44" s="95"/>
      <c r="L44" s="95"/>
      <c r="M44" s="95"/>
      <c r="O44" s="95"/>
      <c r="P44" s="95"/>
      <c r="Q44" s="95"/>
      <c r="R44" s="95"/>
      <c r="S44" s="95"/>
      <c r="T44" s="95"/>
      <c r="U44" s="95"/>
      <c r="W44" s="95"/>
      <c r="X44" s="95"/>
      <c r="Y44" s="95"/>
      <c r="Z44" s="95"/>
      <c r="AA44" s="95"/>
      <c r="AB44" s="95"/>
      <c r="AE44" s="95"/>
      <c r="AF44" s="95"/>
      <c r="AG44" s="95"/>
    </row>
    <row r="45" spans="1:36" x14ac:dyDescent="0.2">
      <c r="A45" s="95"/>
      <c r="E45" s="95"/>
      <c r="L45" s="95"/>
      <c r="M45" s="95"/>
      <c r="O45" s="95"/>
      <c r="P45" s="95"/>
      <c r="Q45" s="95"/>
      <c r="R45" s="95"/>
      <c r="S45" s="95"/>
      <c r="T45" s="95"/>
      <c r="U45" s="95"/>
      <c r="W45" s="95"/>
      <c r="X45" s="95"/>
      <c r="Y45" s="95"/>
      <c r="Z45" s="95"/>
      <c r="AA45" s="95"/>
      <c r="AB45" s="95"/>
      <c r="AE45" s="95"/>
      <c r="AF45" s="95"/>
      <c r="AG45" s="95"/>
    </row>
  </sheetData>
  <sortState xmlns:xlrd2="http://schemas.microsoft.com/office/spreadsheetml/2017/richdata2" ref="B5:AI19">
    <sortCondition descending="1" ref="H5:H19"/>
    <sortCondition ref="I5:I19"/>
    <sortCondition descending="1" ref="G5:G19"/>
  </sortState>
  <mergeCells count="42">
    <mergeCell ref="V1:V2"/>
    <mergeCell ref="A1:A31"/>
    <mergeCell ref="AH1:AH2"/>
    <mergeCell ref="AI1:AI2"/>
    <mergeCell ref="AB1:AB2"/>
    <mergeCell ref="AC1:AC2"/>
    <mergeCell ref="AF1:AF2"/>
    <mergeCell ref="AG1:AG2"/>
    <mergeCell ref="Z1:Z2"/>
    <mergeCell ref="AA1:AA2"/>
    <mergeCell ref="H3:H4"/>
    <mergeCell ref="O1:O2"/>
    <mergeCell ref="Q1:Q2"/>
    <mergeCell ref="R1:R2"/>
    <mergeCell ref="K1:K2"/>
    <mergeCell ref="M1:M2"/>
    <mergeCell ref="S1:S2"/>
    <mergeCell ref="B1:B2"/>
    <mergeCell ref="C1:C2"/>
    <mergeCell ref="D1:D2"/>
    <mergeCell ref="E1:E2"/>
    <mergeCell ref="F1:F4"/>
    <mergeCell ref="B3:B4"/>
    <mergeCell ref="C3:C4"/>
    <mergeCell ref="D3:D4"/>
    <mergeCell ref="E3:E4"/>
    <mergeCell ref="AD3:AE3"/>
    <mergeCell ref="AD1:AE2"/>
    <mergeCell ref="Y1:Y2"/>
    <mergeCell ref="T1:T2"/>
    <mergeCell ref="G3:G4"/>
    <mergeCell ref="U1:U2"/>
    <mergeCell ref="X1:X2"/>
    <mergeCell ref="W1:W2"/>
    <mergeCell ref="P1:P2"/>
    <mergeCell ref="G1:G2"/>
    <mergeCell ref="I1:I2"/>
    <mergeCell ref="I3:I4"/>
    <mergeCell ref="N1:N2"/>
    <mergeCell ref="L1:L2"/>
    <mergeCell ref="H1:H2"/>
    <mergeCell ref="J1:J2"/>
  </mergeCells>
  <conditionalFormatting sqref="J6:AI8 J10:AI30">
    <cfRule type="containsText" dxfId="19" priority="13" operator="containsText" text="0">
      <formula>NOT(ISERROR(SEARCH("0",J6)))</formula>
    </cfRule>
    <cfRule type="cellIs" dxfId="18" priority="14" operator="greaterThan">
      <formula>0</formula>
    </cfRule>
  </conditionalFormatting>
  <conditionalFormatting sqref="AD1:AD8 AD10:AD1048576">
    <cfRule type="containsText" dxfId="17" priority="4" operator="containsText" text="10">
      <formula>NOT(ISERROR(SEARCH("10",AD1)))</formula>
    </cfRule>
  </conditionalFormatting>
  <conditionalFormatting sqref="J9:AI9">
    <cfRule type="containsText" dxfId="16" priority="2" operator="containsText" text="0">
      <formula>NOT(ISERROR(SEARCH("0",J9)))</formula>
    </cfRule>
    <cfRule type="cellIs" dxfId="15" priority="3" operator="greaterThan">
      <formula>0</formula>
    </cfRule>
  </conditionalFormatting>
  <conditionalFormatting sqref="AD9">
    <cfRule type="containsText" dxfId="14" priority="1" operator="containsText" text="10">
      <formula>NOT(ISERROR(SEARCH("10",AD9)))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J13:AI30 J6:AI11 I6:I19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>
    <tabColor rgb="FF9BC2E6"/>
    <pageSetUpPr fitToPage="1"/>
  </sheetPr>
  <dimension ref="A1:CO134"/>
  <sheetViews>
    <sheetView tabSelected="1" zoomScale="90" zoomScaleNormal="90" zoomScaleSheetLayoutView="90" workbookViewId="0">
      <selection activeCell="C40" sqref="C40"/>
    </sheetView>
  </sheetViews>
  <sheetFormatPr defaultColWidth="26.85546875" defaultRowHeight="12.75" x14ac:dyDescent="0.2"/>
  <cols>
    <col min="1" max="1" width="3.7109375" style="18" bestFit="1" customWidth="1"/>
    <col min="2" max="2" width="19.42578125" style="7" bestFit="1" customWidth="1"/>
    <col min="3" max="3" width="29.5703125" style="7" bestFit="1" customWidth="1"/>
    <col min="4" max="4" width="14.42578125" style="7" bestFit="1" customWidth="1"/>
    <col min="5" max="5" width="11" style="18" bestFit="1" customWidth="1"/>
    <col min="6" max="6" width="4.42578125" style="10" bestFit="1" customWidth="1"/>
    <col min="7" max="7" width="10.140625" style="10" bestFit="1" customWidth="1"/>
    <col min="8" max="8" width="6.42578125" style="149" bestFit="1" customWidth="1"/>
    <col min="9" max="9" width="10.28515625" style="2" bestFit="1" customWidth="1"/>
    <col min="10" max="10" width="7.140625" style="2" bestFit="1" customWidth="1"/>
    <col min="11" max="11" width="5.85546875" style="2" bestFit="1" customWidth="1"/>
    <col min="12" max="13" width="7" style="3" bestFit="1" customWidth="1"/>
    <col min="14" max="14" width="7" style="2" bestFit="1" customWidth="1"/>
    <col min="15" max="16" width="7" style="3" bestFit="1" customWidth="1"/>
    <col min="17" max="18" width="6.28515625" style="3" bestFit="1" customWidth="1"/>
    <col min="19" max="20" width="7.28515625" style="3" bestFit="1" customWidth="1"/>
    <col min="21" max="21" width="5.7109375" style="3" bestFit="1" customWidth="1"/>
    <col min="22" max="24" width="6.7109375" style="3" bestFit="1" customWidth="1"/>
    <col min="25" max="28" width="6.28515625" style="3" bestFit="1" customWidth="1"/>
    <col min="29" max="29" width="6" style="3" bestFit="1" customWidth="1"/>
    <col min="30" max="30" width="12.28515625" style="3" bestFit="1" customWidth="1"/>
    <col min="31" max="32" width="7.140625" style="3" bestFit="1" customWidth="1"/>
    <col min="33" max="33" width="5.7109375" style="3" bestFit="1" customWidth="1"/>
    <col min="34" max="34" width="6.7109375" style="3" bestFit="1" customWidth="1"/>
    <col min="35" max="35" width="3" style="3" bestFit="1" customWidth="1"/>
    <col min="36" max="36" width="13.42578125" style="3" customWidth="1"/>
    <col min="37" max="37" width="4.28515625" style="3" customWidth="1"/>
    <col min="38" max="38" width="12.140625" style="3" customWidth="1"/>
    <col min="39" max="39" width="11.28515625" style="152" customWidth="1"/>
    <col min="40" max="40" width="31" style="3" bestFit="1" customWidth="1"/>
    <col min="41" max="45" width="26.85546875" style="3"/>
    <col min="46" max="16384" width="26.85546875" style="18"/>
  </cols>
  <sheetData>
    <row r="1" spans="1:93" s="14" customFormat="1" ht="12.75" customHeight="1" x14ac:dyDescent="0.2">
      <c r="A1" s="382" t="s">
        <v>0</v>
      </c>
      <c r="B1" s="383" t="s">
        <v>3</v>
      </c>
      <c r="C1" s="383" t="s">
        <v>247</v>
      </c>
      <c r="D1" s="383" t="s">
        <v>5</v>
      </c>
      <c r="E1" s="383" t="s">
        <v>6</v>
      </c>
      <c r="F1" s="387" t="s">
        <v>7</v>
      </c>
      <c r="G1" s="385" t="s">
        <v>8</v>
      </c>
      <c r="H1" s="390" t="s">
        <v>9</v>
      </c>
      <c r="I1" s="393" t="s">
        <v>1226</v>
      </c>
      <c r="J1" s="391">
        <v>43779</v>
      </c>
      <c r="K1" s="381">
        <v>43863</v>
      </c>
      <c r="L1" s="381">
        <v>43876</v>
      </c>
      <c r="M1" s="381">
        <v>43877</v>
      </c>
      <c r="N1" s="381">
        <v>43883</v>
      </c>
      <c r="O1" s="381">
        <v>43884</v>
      </c>
      <c r="P1" s="381">
        <v>43890</v>
      </c>
      <c r="Q1" s="381">
        <v>43891</v>
      </c>
      <c r="R1" s="381">
        <v>43892</v>
      </c>
      <c r="S1" s="381">
        <v>43905</v>
      </c>
      <c r="T1" s="381">
        <v>43912</v>
      </c>
      <c r="U1" s="381">
        <v>43984</v>
      </c>
      <c r="V1" s="381">
        <v>44002</v>
      </c>
      <c r="W1" s="381">
        <v>44002</v>
      </c>
      <c r="X1" s="381">
        <v>44010</v>
      </c>
      <c r="Y1" s="381">
        <v>44024</v>
      </c>
      <c r="Z1" s="381">
        <v>44037</v>
      </c>
      <c r="AA1" s="381">
        <v>44038</v>
      </c>
      <c r="AB1" s="381">
        <v>44038</v>
      </c>
      <c r="AC1" s="381">
        <v>44044</v>
      </c>
      <c r="AD1" s="381">
        <v>44057</v>
      </c>
      <c r="AE1" s="381">
        <v>44063</v>
      </c>
      <c r="AF1" s="381">
        <v>44073</v>
      </c>
      <c r="AG1" s="381">
        <v>44108</v>
      </c>
      <c r="AH1" s="381">
        <v>44115</v>
      </c>
      <c r="AI1" s="155"/>
      <c r="AJ1" s="5"/>
      <c r="AK1" s="5"/>
      <c r="AL1" s="5"/>
      <c r="AM1" s="5"/>
      <c r="AN1" s="5"/>
      <c r="AO1" s="5"/>
      <c r="AP1" s="5"/>
      <c r="AQ1" s="5"/>
      <c r="AR1" s="5"/>
      <c r="AS1" s="5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3" s="14" customFormat="1" ht="12.75" customHeight="1" x14ac:dyDescent="0.2">
      <c r="A2" s="382"/>
      <c r="B2" s="384"/>
      <c r="C2" s="384"/>
      <c r="D2" s="384"/>
      <c r="E2" s="384"/>
      <c r="F2" s="388"/>
      <c r="G2" s="386"/>
      <c r="H2" s="389"/>
      <c r="I2" s="392"/>
      <c r="J2" s="39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15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3" s="14" customFormat="1" x14ac:dyDescent="0.2">
      <c r="A3" s="382"/>
      <c r="B3" s="384" t="s">
        <v>11</v>
      </c>
      <c r="C3" s="384" t="s">
        <v>12</v>
      </c>
      <c r="D3" s="384" t="s">
        <v>31</v>
      </c>
      <c r="E3" s="384" t="s">
        <v>13</v>
      </c>
      <c r="F3" s="155"/>
      <c r="G3" s="386" t="s">
        <v>14</v>
      </c>
      <c r="H3" s="389" t="s">
        <v>15</v>
      </c>
      <c r="I3" s="392" t="s">
        <v>1218</v>
      </c>
      <c r="J3" s="150" t="s">
        <v>17</v>
      </c>
      <c r="K3" s="150" t="s">
        <v>18</v>
      </c>
      <c r="L3" s="150" t="s">
        <v>19</v>
      </c>
      <c r="M3" s="150" t="s">
        <v>20</v>
      </c>
      <c r="N3" s="150" t="s">
        <v>21</v>
      </c>
      <c r="O3" s="150" t="s">
        <v>22</v>
      </c>
      <c r="P3" s="150" t="s">
        <v>23</v>
      </c>
      <c r="Q3" s="150" t="s">
        <v>24</v>
      </c>
      <c r="R3" s="150" t="s">
        <v>18</v>
      </c>
      <c r="S3" s="150" t="s">
        <v>17</v>
      </c>
      <c r="T3" s="150" t="s">
        <v>25</v>
      </c>
      <c r="U3" s="150" t="s">
        <v>26</v>
      </c>
      <c r="V3" s="150" t="s">
        <v>30</v>
      </c>
      <c r="W3" s="150" t="s">
        <v>23</v>
      </c>
      <c r="X3" s="150" t="s">
        <v>25</v>
      </c>
      <c r="Y3" s="150" t="s">
        <v>21</v>
      </c>
      <c r="Z3" s="150" t="s">
        <v>27</v>
      </c>
      <c r="AA3" s="150" t="s">
        <v>28</v>
      </c>
      <c r="AB3" s="150" t="s">
        <v>29</v>
      </c>
      <c r="AC3" s="150" t="s">
        <v>30</v>
      </c>
      <c r="AD3" s="150" t="s">
        <v>1187</v>
      </c>
      <c r="AE3" s="150" t="s">
        <v>28</v>
      </c>
      <c r="AF3" s="150" t="s">
        <v>25</v>
      </c>
      <c r="AG3" s="150" t="s">
        <v>28</v>
      </c>
      <c r="AH3" s="150" t="s">
        <v>24</v>
      </c>
      <c r="AI3" s="150"/>
      <c r="AJ3" s="5"/>
      <c r="AK3" s="5"/>
      <c r="AL3" s="5"/>
      <c r="AM3" s="5"/>
      <c r="AN3" s="5"/>
      <c r="AO3" s="5"/>
      <c r="AP3" s="5"/>
      <c r="AQ3" s="5"/>
      <c r="AR3" s="5"/>
      <c r="AS3" s="5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3" s="15" customFormat="1" x14ac:dyDescent="0.2">
      <c r="A4" s="382"/>
      <c r="B4" s="384" t="s">
        <v>11</v>
      </c>
      <c r="C4" s="384"/>
      <c r="D4" s="384"/>
      <c r="E4" s="384"/>
      <c r="F4" s="155"/>
      <c r="G4" s="386"/>
      <c r="H4" s="389"/>
      <c r="I4" s="392"/>
      <c r="J4" s="143" t="s">
        <v>248</v>
      </c>
      <c r="K4" s="151" t="s">
        <v>248</v>
      </c>
      <c r="L4" s="151" t="s">
        <v>248</v>
      </c>
      <c r="M4" s="151" t="s">
        <v>248</v>
      </c>
      <c r="N4" s="151" t="s">
        <v>248</v>
      </c>
      <c r="O4" s="151" t="s">
        <v>248</v>
      </c>
      <c r="P4" s="151" t="s">
        <v>248</v>
      </c>
      <c r="Q4" s="151" t="s">
        <v>248</v>
      </c>
      <c r="R4" s="151" t="s">
        <v>248</v>
      </c>
      <c r="S4" s="151" t="s">
        <v>248</v>
      </c>
      <c r="T4" s="151" t="s">
        <v>248</v>
      </c>
      <c r="U4" s="151" t="s">
        <v>248</v>
      </c>
      <c r="V4" s="151" t="s">
        <v>248</v>
      </c>
      <c r="W4" s="151" t="s">
        <v>248</v>
      </c>
      <c r="X4" s="151" t="s">
        <v>248</v>
      </c>
      <c r="Y4" s="151" t="s">
        <v>248</v>
      </c>
      <c r="Z4" s="151" t="s">
        <v>248</v>
      </c>
      <c r="AA4" s="151" t="s">
        <v>248</v>
      </c>
      <c r="AB4" s="151" t="s">
        <v>248</v>
      </c>
      <c r="AC4" s="151" t="s">
        <v>248</v>
      </c>
      <c r="AD4" s="151" t="s">
        <v>1159</v>
      </c>
      <c r="AE4" s="151" t="s">
        <v>248</v>
      </c>
      <c r="AF4" s="151" t="s">
        <v>248</v>
      </c>
      <c r="AG4" s="151" t="s">
        <v>248</v>
      </c>
      <c r="AH4" s="151" t="s">
        <v>248</v>
      </c>
      <c r="AI4" s="15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</row>
    <row r="5" spans="1:93" s="15" customFormat="1" x14ac:dyDescent="0.2">
      <c r="A5" s="382"/>
      <c r="B5" s="236"/>
      <c r="C5" s="156"/>
      <c r="D5" s="156"/>
      <c r="E5" s="156"/>
      <c r="F5" s="155"/>
      <c r="G5" s="157" t="s">
        <v>14</v>
      </c>
      <c r="H5" s="148" t="s">
        <v>15</v>
      </c>
      <c r="I5" s="144" t="s">
        <v>16</v>
      </c>
      <c r="J5" s="143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0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</row>
    <row r="6" spans="1:93" s="1" customFormat="1" x14ac:dyDescent="0.2">
      <c r="A6" s="382"/>
      <c r="B6" s="425" t="s">
        <v>238</v>
      </c>
      <c r="C6" s="425" t="s">
        <v>239</v>
      </c>
      <c r="D6" s="425" t="s">
        <v>169</v>
      </c>
      <c r="E6" s="426">
        <v>43893</v>
      </c>
      <c r="F6" s="427">
        <v>8</v>
      </c>
      <c r="G6" s="428">
        <f t="shared" ref="G6:G11" si="0">COUNTIF(J6:AS6,"&gt;0")</f>
        <v>5</v>
      </c>
      <c r="H6" s="429">
        <f t="shared" ref="H6:H11" si="1">SUM(J6:AH6)</f>
        <v>30</v>
      </c>
      <c r="I6" s="430">
        <f t="shared" ref="I6:I11" si="2">RANK(H6,$H$6:$H$11)</f>
        <v>1</v>
      </c>
      <c r="J6" s="420">
        <f>_xlfn.IFNA(VLOOKUP(CONCATENATE($J$4,$B6,$C6),'1Bus'!$A$7:$T$133,20,FALSE),0)</f>
        <v>0</v>
      </c>
      <c r="K6" s="421">
        <f>_xlfn.IFNA(VLOOKUP(CONCATENATE($K$4,$B6,$C6),'2ESP'!$A$7:$T$133,20,FALSE),0)</f>
        <v>0</v>
      </c>
      <c r="L6" s="421">
        <f>_xlfn.IFNA(VLOOKUP(CONCATENATE($L$4,$B6,$C6),'3RP'!$A$7:$T$135,20,FALSE),0)</f>
        <v>0</v>
      </c>
      <c r="M6" s="421">
        <f>_xlfn.IFNA(VLOOKUP(CONCATENATE($M$4,$B6,$C6),'4Mur'!$A$7:$T$135,20,FALSE),0)</f>
        <v>0</v>
      </c>
      <c r="N6" s="421">
        <f>_xlfn.IFNA(VLOOKUP(CONCATENATE($N$4,$B6,$C6),'5BAL'!$A$7:$T$135,20,FALSE),0)</f>
        <v>0</v>
      </c>
      <c r="O6" s="421">
        <f>_xlfn.IFNA(VLOOKUP(CONCATENATE($O$4,$B6,$C6),'6WP'!$A$7:$T$135,20,FALSE),0)</f>
        <v>0</v>
      </c>
      <c r="P6" s="421">
        <f>_xlfn.IFNA(VLOOKUP(CONCATENATE($P$4,$B6,$C6),'7SER'!$A$7:$T$135,20,FALSE),0)</f>
        <v>0</v>
      </c>
      <c r="Q6" s="421">
        <f>_xlfn.IFNA(VLOOKUP(CONCATENATE($Q$4,$B6,$C6),'8MR'!$A$7:$T$135,20,FALSE),0)</f>
        <v>0</v>
      </c>
      <c r="R6" s="421">
        <f>_xlfn.IFNA(VLOOKUP(CONCATENATE($R$4,$B6,$C6),'9ESP2'!$A$7:$T$135,20,FALSE),0)</f>
        <v>0</v>
      </c>
      <c r="S6" s="421">
        <f>_xlfn.IFNA(VLOOKUP(CONCATENATE($S$4,$B6,$C6),'10Bus2'!$A$7:$T$135,20,FALSE),0)</f>
        <v>0</v>
      </c>
      <c r="T6" s="421">
        <f>_xlfn.IFNA(VLOOKUP(CONCATENATE($T$4,$B6,$C6),'11OG'!$A$7:$T$135,20,FALSE),0)</f>
        <v>6</v>
      </c>
      <c r="U6" s="421">
        <f>_xlfn.IFNA(VLOOKUP(CONCATENATE($U$4,$B6,$C6),'12VIRT'!$A$7:$T$135,20,FALSE),0)</f>
        <v>0</v>
      </c>
      <c r="V6" s="421">
        <f>_xlfn.IFNA(VLOOKUP(CONCATENATE($V$4,$B6,$C6),'13BUN'!$A$7:$T$133,20,FALSE),0)</f>
        <v>0</v>
      </c>
      <c r="W6" s="421">
        <f>_xlfn.IFNA(VLOOKUP(CONCATENATE($W$4,$B6,$C6),'14SER'!$A$7:$T$135,20,FALSE),0)</f>
        <v>0</v>
      </c>
      <c r="X6" s="421">
        <f>_xlfn.IFNA(VLOOKUP(CONCATENATE($X$4,$B6,$C6),'15OG2'!$A$7:$T$132,20,FALSE),0)</f>
        <v>6</v>
      </c>
      <c r="Y6" s="421">
        <f>_xlfn.IFNA(VLOOKUP(CONCATENATE($Y$4,$B6,$C6),'16BAL2'!$A$7:$T$135,20,FALSE),0)</f>
        <v>0</v>
      </c>
      <c r="Z6" s="421">
        <f>_xlfn.IFNA(VLOOKUP(CONCATENATE($Z$4,$B6,$C6),'17DAR'!$A$7:$T$135,20,FALSE),0)</f>
        <v>0</v>
      </c>
      <c r="AA6" s="421">
        <f>_xlfn.IFNA(VLOOKUP(CONCATENATE($AA$4,$B6,$C6),'18WAL'!$A$7:$T$135,20,FALSE),0)</f>
        <v>0</v>
      </c>
      <c r="AB6" s="421">
        <f>_xlfn.IFNA(VLOOKUP(CONCATENATE($AB$4,$B6,$C6),'19LOG'!$A$7:$T$135,20,FALSE),0)</f>
        <v>0</v>
      </c>
      <c r="AC6" s="421">
        <f>_xlfn.IFNA(VLOOKUP(CONCATENATE($AC$4,$B6,$C6),'20BUN'!$A$7:$T$133,20,FALSE),0)</f>
        <v>0</v>
      </c>
      <c r="AD6" s="421">
        <f>_xlfn.IFNA(VLOOKUP(CONCATENATE($AD$4,$B6,$C6),'21SC'!$A$7:$T$230,20,FALSE),0)</f>
        <v>6</v>
      </c>
      <c r="AE6" s="421">
        <f>_xlfn.IFNA(VLOOKUP(CONCATENATE($AE$4,$B6,$C6),'22WAL3'!$A$7:$T$135,20,FALSE),0)</f>
        <v>0</v>
      </c>
      <c r="AF6" s="421">
        <f>_xlfn.IFNA(VLOOKUP(CONCATENATE($AF$4,$B6,$C6),'23OG3'!$A$7:$T$126,20,FALSE),0)</f>
        <v>6</v>
      </c>
      <c r="AG6" s="421">
        <f>_xlfn.IFNA(VLOOKUP(CONCATENATE($AG$4,$B6,$C6),'24WAL4'!$A$7:$T$135,20,FALSE),0)</f>
        <v>6</v>
      </c>
      <c r="AH6" s="421">
        <f>_xlfn.IFNA(VLOOKUP(CONCATENATE($AH$4,$B6,$C6),'25MR'!$A$7:$T$135,20,FALSE),0)</f>
        <v>0</v>
      </c>
      <c r="AI6" s="256"/>
      <c r="AJ6" s="5"/>
      <c r="AK6" s="2"/>
      <c r="AL6" s="2"/>
      <c r="AM6" s="2"/>
      <c r="AN6" s="2"/>
      <c r="AO6" s="2"/>
      <c r="AP6" s="2"/>
      <c r="AQ6" s="2"/>
      <c r="AR6" s="2"/>
      <c r="AS6" s="2"/>
    </row>
    <row r="7" spans="1:93" s="1" customFormat="1" x14ac:dyDescent="0.2">
      <c r="A7" s="382"/>
      <c r="B7" s="425" t="s">
        <v>231</v>
      </c>
      <c r="C7" s="431" t="s">
        <v>232</v>
      </c>
      <c r="D7" s="431" t="s">
        <v>220</v>
      </c>
      <c r="E7" s="432">
        <v>43878</v>
      </c>
      <c r="F7" s="433">
        <v>9</v>
      </c>
      <c r="G7" s="428">
        <f t="shared" si="0"/>
        <v>4</v>
      </c>
      <c r="H7" s="429">
        <f t="shared" si="1"/>
        <v>27</v>
      </c>
      <c r="I7" s="430">
        <f t="shared" si="2"/>
        <v>2</v>
      </c>
      <c r="J7" s="420">
        <f>_xlfn.IFNA(VLOOKUP(CONCATENATE($J$4,$B7,$C7),'1Bus'!$A$7:$T$133,20,FALSE),0)</f>
        <v>0</v>
      </c>
      <c r="K7" s="421">
        <f>_xlfn.IFNA(VLOOKUP(CONCATENATE($K$4,$B7,$C7),'2ESP'!$A$7:$T$133,20,FALSE),0)</f>
        <v>0</v>
      </c>
      <c r="L7" s="421">
        <f>_xlfn.IFNA(VLOOKUP(CONCATENATE($L$4,$B7,$C7),'3RP'!$A$7:$T$135,20,FALSE),0)</f>
        <v>0</v>
      </c>
      <c r="M7" s="421">
        <f>_xlfn.IFNA(VLOOKUP(CONCATENATE($M$4,$B7,$C7),'4Mur'!$A$7:$T$135,20,FALSE),0)</f>
        <v>0</v>
      </c>
      <c r="N7" s="421">
        <f>_xlfn.IFNA(VLOOKUP(CONCATENATE($N$4,$B7,$C7),'5BAL'!$A$7:$T$135,20,FALSE),0)</f>
        <v>0</v>
      </c>
      <c r="O7" s="421">
        <f>_xlfn.IFNA(VLOOKUP(CONCATENATE($O$4,$B7,$C7),'6WP'!$A$7:$T$135,20,FALSE),0)</f>
        <v>0</v>
      </c>
      <c r="P7" s="421">
        <f>_xlfn.IFNA(VLOOKUP(CONCATENATE($P$4,$B7,$C7),'7SER'!$A$7:$T$135,20,FALSE),0)</f>
        <v>0</v>
      </c>
      <c r="Q7" s="421">
        <f>_xlfn.IFNA(VLOOKUP(CONCATENATE($Q$4,$B7,$C7),'8MR'!$A$7:$T$135,20,FALSE),0)</f>
        <v>0</v>
      </c>
      <c r="R7" s="421">
        <f>_xlfn.IFNA(VLOOKUP(CONCATENATE($R$4,$B7,$C7),'9ESP2'!$A$7:$T$135,20,FALSE),0)</f>
        <v>0</v>
      </c>
      <c r="S7" s="421">
        <f>_xlfn.IFNA(VLOOKUP(CONCATENATE($S$4,$B7,$C7),'10Bus2'!$A$7:$T$135,20,FALSE),0)</f>
        <v>0</v>
      </c>
      <c r="T7" s="421">
        <f>_xlfn.IFNA(VLOOKUP(CONCATENATE($T$4,$B7,$C7),'11OG'!$A$7:$T$135,20,FALSE),0)</f>
        <v>0</v>
      </c>
      <c r="U7" s="421">
        <f>_xlfn.IFNA(VLOOKUP(CONCATENATE($U$4,$B7,$C7),'12VIRT'!$A$7:$T$135,20,FALSE),0)</f>
        <v>0</v>
      </c>
      <c r="V7" s="421">
        <f>_xlfn.IFNA(VLOOKUP(CONCATENATE($V$4,$B7,$C7),'13BUN'!$A$7:$T$133,20,FALSE),0)</f>
        <v>0</v>
      </c>
      <c r="W7" s="421">
        <f>_xlfn.IFNA(VLOOKUP(CONCATENATE($W$4,$B7,$C7),'14SER'!$A$7:$T$135,20,FALSE),0)</f>
        <v>6</v>
      </c>
      <c r="X7" s="421">
        <f>_xlfn.IFNA(VLOOKUP(CONCATENATE($X$4,$B7,$C7),'15OG2'!$A$7:$T$132,20,FALSE),0)</f>
        <v>0</v>
      </c>
      <c r="Y7" s="421">
        <f>_xlfn.IFNA(VLOOKUP(CONCATENATE($Y$4,$B7,$C7),'16BAL2'!$A$7:$T$135,20,FALSE),0)</f>
        <v>7</v>
      </c>
      <c r="Z7" s="421">
        <f>_xlfn.IFNA(VLOOKUP(CONCATENATE($Z$4,$B7,$C7),'17DAR'!$A$7:$T$135,20,FALSE),0)</f>
        <v>0</v>
      </c>
      <c r="AA7" s="421">
        <f>_xlfn.IFNA(VLOOKUP(CONCATENATE($AA$4,$B7,$C7),'18WAL'!$A$7:$T$135,20,FALSE),0)</f>
        <v>0</v>
      </c>
      <c r="AB7" s="421">
        <f>_xlfn.IFNA(VLOOKUP(CONCATENATE($AB$4,$B7,$C7),'19LOG'!$A$7:$T$135,20,FALSE),0)</f>
        <v>0</v>
      </c>
      <c r="AC7" s="421">
        <f>_xlfn.IFNA(VLOOKUP(CONCATENATE($AC$4,$B7,$C7),'20BUN'!$A$7:$T$133,20,FALSE),0)</f>
        <v>0</v>
      </c>
      <c r="AD7" s="421">
        <f>_xlfn.IFNA(VLOOKUP(CONCATENATE($AD$4,$B7,$C7),'21SC'!$A$7:$T$230,20,FALSE),0)</f>
        <v>0</v>
      </c>
      <c r="AE7" s="421">
        <f>_xlfn.IFNA(VLOOKUP(CONCATENATE($AE$4,$B7,$C7),'22WAL3'!$A$7:$T$135,20,FALSE),0)</f>
        <v>7</v>
      </c>
      <c r="AF7" s="421">
        <f>_xlfn.IFNA(VLOOKUP(CONCATENATE($AF$4,$B7,$C7),'23OG3'!$A$7:$T$126,20,FALSE),0)</f>
        <v>0</v>
      </c>
      <c r="AG7" s="421">
        <f>_xlfn.IFNA(VLOOKUP(CONCATENATE($AG$4,$B7,$C7),'24WAL4'!$A$7:$T$135,20,FALSE),0)</f>
        <v>7</v>
      </c>
      <c r="AH7" s="421">
        <f>_xlfn.IFNA(VLOOKUP(CONCATENATE($AH$4,$B7,$C7),'25MR'!$A$7:$T$135,20,FALSE),0)</f>
        <v>0</v>
      </c>
      <c r="AI7" s="256"/>
      <c r="AJ7" s="5"/>
      <c r="AK7" s="2"/>
      <c r="AL7" s="2"/>
      <c r="AM7" s="2"/>
      <c r="AN7" s="2"/>
      <c r="AO7" s="2"/>
      <c r="AP7" s="2"/>
      <c r="AQ7" s="2"/>
      <c r="AR7" s="2"/>
      <c r="AS7" s="2"/>
    </row>
    <row r="8" spans="1:93" s="1" customFormat="1" x14ac:dyDescent="0.2">
      <c r="A8" s="382"/>
      <c r="B8" s="425" t="s">
        <v>240</v>
      </c>
      <c r="C8" s="425" t="s">
        <v>654</v>
      </c>
      <c r="D8" s="425" t="s">
        <v>592</v>
      </c>
      <c r="E8" s="426">
        <v>43817</v>
      </c>
      <c r="F8" s="427">
        <v>9</v>
      </c>
      <c r="G8" s="428">
        <f t="shared" si="0"/>
        <v>3</v>
      </c>
      <c r="H8" s="429">
        <f t="shared" si="1"/>
        <v>18</v>
      </c>
      <c r="I8" s="430">
        <f t="shared" si="2"/>
        <v>3</v>
      </c>
      <c r="J8" s="420">
        <f>_xlfn.IFNA(VLOOKUP(CONCATENATE($J$4,$B8,$C8),'1Bus'!$A$7:$T$133,20,FALSE),0)</f>
        <v>0</v>
      </c>
      <c r="K8" s="421">
        <f>_xlfn.IFNA(VLOOKUP(CONCATENATE($K$4,$B8,$C8),'2ESP'!$A$7:$T$133,20,FALSE),0)</f>
        <v>0</v>
      </c>
      <c r="L8" s="421">
        <f>_xlfn.IFNA(VLOOKUP(CONCATENATE($L$4,$B8,$C8),'3RP'!$A$7:$T$135,20,FALSE),0)</f>
        <v>0</v>
      </c>
      <c r="M8" s="421">
        <f>_xlfn.IFNA(VLOOKUP(CONCATENATE($M$4,$B8,$C8),'4Mur'!$A$7:$T$135,20,FALSE),0)</f>
        <v>0</v>
      </c>
      <c r="N8" s="421">
        <f>_xlfn.IFNA(VLOOKUP(CONCATENATE($N$4,$B8,$C8),'5BAL'!$A$7:$T$135,20,FALSE),0)</f>
        <v>0</v>
      </c>
      <c r="O8" s="421">
        <f>_xlfn.IFNA(VLOOKUP(CONCATENATE($O$4,$B8,$C8),'6WP'!$A$7:$T$135,20,FALSE),0)</f>
        <v>0</v>
      </c>
      <c r="P8" s="421">
        <f>_xlfn.IFNA(VLOOKUP(CONCATENATE($P$4,$B8,$C8),'7SER'!$A$7:$T$135,20,FALSE),0)</f>
        <v>0</v>
      </c>
      <c r="Q8" s="421">
        <f>_xlfn.IFNA(VLOOKUP(CONCATENATE($Q$4,$B8,$C8),'8MR'!$A$7:$T$135,20,FALSE),0)</f>
        <v>0</v>
      </c>
      <c r="R8" s="421">
        <f>_xlfn.IFNA(VLOOKUP(CONCATENATE($R$4,$B8,$C8),'9ESP2'!$A$7:$T$135,20,FALSE),0)</f>
        <v>0</v>
      </c>
      <c r="S8" s="421">
        <f>_xlfn.IFNA(VLOOKUP(CONCATENATE($S$4,$B8,$C8),'10Bus2'!$A$7:$T$135,20,FALSE),0)</f>
        <v>0</v>
      </c>
      <c r="T8" s="421">
        <f>_xlfn.IFNA(VLOOKUP(CONCATENATE($T$4,$B8,$C8),'11OG'!$A$7:$T$135,20,FALSE),0)</f>
        <v>0</v>
      </c>
      <c r="U8" s="421">
        <f>_xlfn.IFNA(VLOOKUP(CONCATENATE($U$4,$B8,$C8),'12VIRT'!$A$7:$T$135,20,FALSE),0)</f>
        <v>0</v>
      </c>
      <c r="V8" s="421">
        <f>_xlfn.IFNA(VLOOKUP(CONCATENATE($V$4,$B8,$C8),'13BUN'!$A$7:$T$133,20,FALSE),0)</f>
        <v>0</v>
      </c>
      <c r="W8" s="421">
        <f>_xlfn.IFNA(VLOOKUP(CONCATENATE($W$4,$B8,$C8),'14SER'!$A$7:$T$135,20,FALSE),0)</f>
        <v>7</v>
      </c>
      <c r="X8" s="421">
        <f>_xlfn.IFNA(VLOOKUP(CONCATENATE($X$4,$B8,$C8),'15OG2'!$A$7:$T$132,20,FALSE),0)</f>
        <v>0</v>
      </c>
      <c r="Y8" s="421">
        <f>_xlfn.IFNA(VLOOKUP(CONCATENATE($Y$4,$B8,$C8),'16BAL2'!$A$7:$T$135,20,FALSE),0)</f>
        <v>0</v>
      </c>
      <c r="Z8" s="421">
        <f>_xlfn.IFNA(VLOOKUP(CONCATENATE($Z$4,$B8,$C8),'17DAR'!$A$7:$T$135,20,FALSE),0)</f>
        <v>0</v>
      </c>
      <c r="AA8" s="421">
        <f>_xlfn.IFNA(VLOOKUP(CONCATENATE($AA$4,$B8,$C8),'18WAL'!$A$7:$T$135,20,FALSE),0)</f>
        <v>0</v>
      </c>
      <c r="AB8" s="421">
        <f>_xlfn.IFNA(VLOOKUP(CONCATENATE($AB$4,$B8,$C8),'19LOG'!$A$7:$T$135,20,FALSE),0)</f>
        <v>7</v>
      </c>
      <c r="AC8" s="421">
        <f>_xlfn.IFNA(VLOOKUP(CONCATENATE($AC$4,$B8,$C8),'20BUN'!$A$7:$T$133,20,FALSE),0)</f>
        <v>0</v>
      </c>
      <c r="AD8" s="421">
        <f>_xlfn.IFNA(VLOOKUP(CONCATENATE($AD$4,$B8,$C8),'21SC'!$A$7:$T$230,20,FALSE),0)</f>
        <v>0</v>
      </c>
      <c r="AE8" s="421">
        <f>_xlfn.IFNA(VLOOKUP(CONCATENATE($AE$4,$B8,$C8),'22WAL3'!$A$7:$T$135,20,FALSE),0)</f>
        <v>0</v>
      </c>
      <c r="AF8" s="421">
        <f>_xlfn.IFNA(VLOOKUP(CONCATENATE($AF$4,$B8,$C8),'23OG3'!$A$7:$T$126,20,FALSE),0)</f>
        <v>4</v>
      </c>
      <c r="AG8" s="421">
        <f>_xlfn.IFNA(VLOOKUP(CONCATENATE($AG$4,$B8,$C8),'24WAL4'!$A$7:$T$135,20,FALSE),0)</f>
        <v>0</v>
      </c>
      <c r="AH8" s="421">
        <f>_xlfn.IFNA(VLOOKUP(CONCATENATE($AH$4,$B8,$C8),'25MR'!$A$7:$T$135,20,FALSE),0)</f>
        <v>0</v>
      </c>
      <c r="AI8" s="256"/>
      <c r="AJ8" s="5"/>
      <c r="AK8" s="2"/>
      <c r="AL8" s="2"/>
      <c r="AM8" s="2"/>
      <c r="AN8" s="2"/>
      <c r="AO8" s="2"/>
      <c r="AP8" s="2"/>
      <c r="AQ8" s="2"/>
      <c r="AR8" s="2"/>
      <c r="AS8" s="2"/>
    </row>
    <row r="9" spans="1:93" s="1" customFormat="1" x14ac:dyDescent="0.2">
      <c r="A9" s="382"/>
      <c r="B9" s="425" t="s">
        <v>237</v>
      </c>
      <c r="C9" s="425" t="s">
        <v>249</v>
      </c>
      <c r="D9" s="425" t="s">
        <v>220</v>
      </c>
      <c r="E9" s="426">
        <v>43893</v>
      </c>
      <c r="F9" s="427">
        <v>9</v>
      </c>
      <c r="G9" s="428">
        <f t="shared" si="0"/>
        <v>2</v>
      </c>
      <c r="H9" s="429">
        <f t="shared" si="1"/>
        <v>11</v>
      </c>
      <c r="I9" s="430">
        <f t="shared" si="2"/>
        <v>5</v>
      </c>
      <c r="J9" s="420">
        <f>_xlfn.IFNA(VLOOKUP(CONCATENATE($J$4,$B9,$C9),'1Bus'!$A$7:$T$133,20,FALSE),0)</f>
        <v>0</v>
      </c>
      <c r="K9" s="421">
        <f>_xlfn.IFNA(VLOOKUP(CONCATENATE($K$4,$B9,$C9),'2ESP'!$A$7:$T$133,20,FALSE),0)</f>
        <v>0</v>
      </c>
      <c r="L9" s="421">
        <f>_xlfn.IFNA(VLOOKUP(CONCATENATE($L$4,$B9,$C9),'3RP'!$A$7:$T$135,20,FALSE),0)</f>
        <v>0</v>
      </c>
      <c r="M9" s="421">
        <f>_xlfn.IFNA(VLOOKUP(CONCATENATE($M$4,$B9,$C9),'4Mur'!$A$7:$T$135,20,FALSE),0)</f>
        <v>0</v>
      </c>
      <c r="N9" s="421">
        <f>_xlfn.IFNA(VLOOKUP(CONCATENATE($N$4,$B9,$C9),'5BAL'!$A$7:$T$135,20,FALSE),0)</f>
        <v>0</v>
      </c>
      <c r="O9" s="421">
        <f>_xlfn.IFNA(VLOOKUP(CONCATENATE($O$4,$B9,$C9),'6WP'!$A$7:$T$135,20,FALSE),0)</f>
        <v>0</v>
      </c>
      <c r="P9" s="421">
        <f>_xlfn.IFNA(VLOOKUP(CONCATENATE($P$4,$B9,$C9),'7SER'!$A$7:$T$135,20,FALSE),0)</f>
        <v>0</v>
      </c>
      <c r="Q9" s="421">
        <f>_xlfn.IFNA(VLOOKUP(CONCATENATE($Q$4,$B9,$C9),'8MR'!$A$7:$T$135,20,FALSE),0)</f>
        <v>0</v>
      </c>
      <c r="R9" s="421">
        <f>_xlfn.IFNA(VLOOKUP(CONCATENATE($R$4,$B9,$C9),'9ESP2'!$A$7:$T$135,20,FALSE),0)</f>
        <v>0</v>
      </c>
      <c r="S9" s="421">
        <f>_xlfn.IFNA(VLOOKUP(CONCATENATE($S$4,$B9,$C9),'10Bus2'!$A$7:$T$135,20,FALSE),0)</f>
        <v>0</v>
      </c>
      <c r="T9" s="421">
        <f>_xlfn.IFNA(VLOOKUP(CONCATENATE($T$4,$B9,$C9),'11OG'!$A$7:$T$135,20,FALSE),0)</f>
        <v>0</v>
      </c>
      <c r="U9" s="421">
        <f>_xlfn.IFNA(VLOOKUP(CONCATENATE($U$4,$B9,$C9),'12VIRT'!$A$7:$T$135,20,FALSE),0)</f>
        <v>0</v>
      </c>
      <c r="V9" s="421">
        <f>_xlfn.IFNA(VLOOKUP(CONCATENATE($V$4,$B9,$C9),'13BUN'!$A$7:$T$133,20,FALSE),0)</f>
        <v>0</v>
      </c>
      <c r="W9" s="421">
        <f>_xlfn.IFNA(VLOOKUP(CONCATENATE($W$4,$B9,$C9),'14SER'!$A$7:$T$135,20,FALSE),0)</f>
        <v>5</v>
      </c>
      <c r="X9" s="421">
        <f>_xlfn.IFNA(VLOOKUP(CONCATENATE($X$4,$B9,$C9),'15OG2'!$A$7:$T$132,20,FALSE),0)</f>
        <v>0</v>
      </c>
      <c r="Y9" s="421">
        <f>_xlfn.IFNA(VLOOKUP(CONCATENATE($Y$4,$B9,$C9),'16BAL2'!$A$7:$T$135,20,FALSE),0)</f>
        <v>6</v>
      </c>
      <c r="Z9" s="421">
        <f>_xlfn.IFNA(VLOOKUP(CONCATENATE($Z$4,$B9,$C9),'17DAR'!$A$7:$T$135,20,FALSE),0)</f>
        <v>0</v>
      </c>
      <c r="AA9" s="421">
        <f>_xlfn.IFNA(VLOOKUP(CONCATENATE($AA$4,$B9,$C9),'18WAL'!$A$7:$T$135,20,FALSE),0)</f>
        <v>0</v>
      </c>
      <c r="AB9" s="421">
        <f>_xlfn.IFNA(VLOOKUP(CONCATENATE($AB$4,$B9,$C9),'19LOG'!$A$7:$T$135,20,FALSE),0)</f>
        <v>0</v>
      </c>
      <c r="AC9" s="421">
        <f>_xlfn.IFNA(VLOOKUP(CONCATENATE($AC$4,$B9,$C9),'20BUN'!$A$7:$T$133,20,FALSE),0)</f>
        <v>0</v>
      </c>
      <c r="AD9" s="421">
        <f>_xlfn.IFNA(VLOOKUP(CONCATENATE($AD$4,$B9,$C9),'21SC'!$A$7:$T$230,20,FALSE),0)</f>
        <v>0</v>
      </c>
      <c r="AE9" s="421">
        <f>_xlfn.IFNA(VLOOKUP(CONCATENATE($AE$4,$B9,$C9),'22WAL3'!$A$7:$T$135,20,FALSE),0)</f>
        <v>0</v>
      </c>
      <c r="AF9" s="421">
        <f>_xlfn.IFNA(VLOOKUP(CONCATENATE($AF$4,$B9,$C9),'23OG3'!$A$7:$T$126,20,FALSE),0)</f>
        <v>0</v>
      </c>
      <c r="AG9" s="421">
        <f>_xlfn.IFNA(VLOOKUP(CONCATENATE($AG$4,$B9,$C9),'24WAL4'!$A$7:$T$135,20,FALSE),0)</f>
        <v>0</v>
      </c>
      <c r="AH9" s="421">
        <f>_xlfn.IFNA(VLOOKUP(CONCATENATE($AH$4,$B9,$C9),'25MR'!$A$7:$T$135,20,FALSE),0)</f>
        <v>0</v>
      </c>
      <c r="AI9" s="256"/>
      <c r="AJ9" s="5"/>
      <c r="AK9" s="2"/>
      <c r="AL9" s="2"/>
      <c r="AM9" s="2"/>
      <c r="AN9" s="2"/>
      <c r="AO9" s="2"/>
      <c r="AP9" s="2"/>
      <c r="AQ9" s="2"/>
      <c r="AR9" s="2"/>
      <c r="AS9" s="2"/>
    </row>
    <row r="10" spans="1:93" s="1" customFormat="1" x14ac:dyDescent="0.2">
      <c r="A10" s="382"/>
      <c r="B10" s="425" t="s">
        <v>760</v>
      </c>
      <c r="C10" s="425" t="s">
        <v>761</v>
      </c>
      <c r="D10" s="425" t="s">
        <v>592</v>
      </c>
      <c r="E10" s="426">
        <v>44054</v>
      </c>
      <c r="F10" s="427">
        <v>8</v>
      </c>
      <c r="G10" s="428">
        <f t="shared" si="0"/>
        <v>3</v>
      </c>
      <c r="H10" s="429">
        <f t="shared" si="1"/>
        <v>12</v>
      </c>
      <c r="I10" s="430">
        <f t="shared" si="2"/>
        <v>4</v>
      </c>
      <c r="J10" s="420">
        <f>_xlfn.IFNA(VLOOKUP(CONCATENATE($J$4,$B10,$C10),'1Bus'!$A$7:$T$133,20,FALSE),0)</f>
        <v>0</v>
      </c>
      <c r="K10" s="421">
        <f>_xlfn.IFNA(VLOOKUP(CONCATENATE($K$4,$B10,$C10),'2ESP'!$A$7:$T$133,20,FALSE),0)</f>
        <v>0</v>
      </c>
      <c r="L10" s="421">
        <f>_xlfn.IFNA(VLOOKUP(CONCATENATE($L$4,$B10,$C10),'3RP'!$A$7:$T$135,20,FALSE),0)</f>
        <v>0</v>
      </c>
      <c r="M10" s="421">
        <f>_xlfn.IFNA(VLOOKUP(CONCATENATE($M$4,$B10,$C10),'4Mur'!$A$7:$T$135,20,FALSE),0)</f>
        <v>0</v>
      </c>
      <c r="N10" s="421">
        <f>_xlfn.IFNA(VLOOKUP(CONCATENATE($N$4,$B10,$C10),'5BAL'!$A$7:$T$135,20,FALSE),0)</f>
        <v>0</v>
      </c>
      <c r="O10" s="421">
        <f>_xlfn.IFNA(VLOOKUP(CONCATENATE($O$4,$B10,$C10),'6WP'!$A$7:$T$135,20,FALSE),0)</f>
        <v>0</v>
      </c>
      <c r="P10" s="421">
        <f>_xlfn.IFNA(VLOOKUP(CONCATENATE($P$4,$B10,$C10),'7SER'!$A$7:$T$135,20,FALSE),0)</f>
        <v>0</v>
      </c>
      <c r="Q10" s="421">
        <f>_xlfn.IFNA(VLOOKUP(CONCATENATE($Q$4,$B10,$C10),'8MR'!$A$7:$T$135,20,FALSE),0)</f>
        <v>0</v>
      </c>
      <c r="R10" s="421">
        <f>_xlfn.IFNA(VLOOKUP(CONCATENATE($R$4,$B10,$C10),'9ESP2'!$A$7:$T$135,20,FALSE),0)</f>
        <v>0</v>
      </c>
      <c r="S10" s="421">
        <f>_xlfn.IFNA(VLOOKUP(CONCATENATE($S$4,$B10,$C10),'10Bus2'!$A$7:$T$135,20,FALSE),0)</f>
        <v>0</v>
      </c>
      <c r="T10" s="421">
        <f>_xlfn.IFNA(VLOOKUP(CONCATENATE($T$4,$B10,$C10),'11OG'!$A$7:$T$135,20,FALSE),0)</f>
        <v>0</v>
      </c>
      <c r="U10" s="421">
        <f>_xlfn.IFNA(VLOOKUP(CONCATENATE($U$4,$B10,$C10),'12VIRT'!$A$7:$T$135,20,FALSE),0)</f>
        <v>0</v>
      </c>
      <c r="V10" s="421">
        <f>_xlfn.IFNA(VLOOKUP(CONCATENATE($V$4,$B10,$C10),'13BUN'!$A$7:$T$133,20,FALSE),0)</f>
        <v>0</v>
      </c>
      <c r="W10" s="421">
        <f>_xlfn.IFNA(VLOOKUP(CONCATENATE($W$4,$B10,$C10),'14SER'!$A$7:$T$135,20,FALSE),0)</f>
        <v>0</v>
      </c>
      <c r="X10" s="421">
        <f>_xlfn.IFNA(VLOOKUP(CONCATENATE($X$4,$B10,$C10),'15OG2'!$A$7:$T$132,20,FALSE),0)</f>
        <v>0</v>
      </c>
      <c r="Y10" s="421">
        <f>_xlfn.IFNA(VLOOKUP(CONCATENATE($Y$4,$B10,$C10),'16BAL2'!$A$7:$T$135,20,FALSE),0)</f>
        <v>0</v>
      </c>
      <c r="Z10" s="421">
        <f>_xlfn.IFNA(VLOOKUP(CONCATENATE($Z$4,$B10,$C10),'17DAR'!$A$7:$T$135,20,FALSE),0)</f>
        <v>0</v>
      </c>
      <c r="AA10" s="421">
        <f>_xlfn.IFNA(VLOOKUP(CONCATENATE($AA$4,$B10,$C10),'18WAL'!$A$7:$T$135,20,FALSE),0)</f>
        <v>4</v>
      </c>
      <c r="AB10" s="421">
        <f>_xlfn.IFNA(VLOOKUP(CONCATENATE($AB$4,$B10,$C10),'19LOG'!$A$7:$T$135,20,FALSE),0)</f>
        <v>0</v>
      </c>
      <c r="AC10" s="421">
        <f>_xlfn.IFNA(VLOOKUP(CONCATENATE($AC$4,$B10,$C10),'20BUN'!$A$7:$T$133,20,FALSE),0)</f>
        <v>0</v>
      </c>
      <c r="AD10" s="421">
        <f>_xlfn.IFNA(VLOOKUP(CONCATENATE($AD$4,$B10,$C10),'21SC'!$A$7:$T$230,20,FALSE),0)</f>
        <v>2</v>
      </c>
      <c r="AE10" s="421">
        <f>_xlfn.IFNA(VLOOKUP(CONCATENATE($AE$4,$B10,$C10),'22WAL3'!$A$7:$T$135,20,FALSE),0)</f>
        <v>6</v>
      </c>
      <c r="AF10" s="421">
        <f>_xlfn.IFNA(VLOOKUP(CONCATENATE($AF$4,$B10,$C10),'23OG3'!$A$7:$T$126,20,FALSE),0)</f>
        <v>0</v>
      </c>
      <c r="AG10" s="421">
        <f>_xlfn.IFNA(VLOOKUP(CONCATENATE($AG$4,$B10,$C10),'24WAL4'!$A$7:$T$135,20,FALSE),0)</f>
        <v>0</v>
      </c>
      <c r="AH10" s="421">
        <f>_xlfn.IFNA(VLOOKUP(CONCATENATE($AH$4,$B10,$C10),'25MR'!$A$7:$T$135,20,FALSE),0)</f>
        <v>0</v>
      </c>
      <c r="AI10" s="256"/>
      <c r="AJ10" s="5"/>
      <c r="AK10" s="2"/>
      <c r="AL10" s="2"/>
      <c r="AM10" s="2"/>
      <c r="AN10" s="2"/>
      <c r="AO10" s="2"/>
      <c r="AP10" s="2"/>
      <c r="AQ10" s="2"/>
      <c r="AR10" s="2"/>
      <c r="AS10" s="2"/>
    </row>
    <row r="11" spans="1:93" s="1" customFormat="1" x14ac:dyDescent="0.2">
      <c r="A11" s="382"/>
      <c r="B11" s="425" t="s">
        <v>246</v>
      </c>
      <c r="C11" s="425" t="s">
        <v>662</v>
      </c>
      <c r="D11" s="425" t="s">
        <v>951</v>
      </c>
      <c r="E11" s="426">
        <v>43985</v>
      </c>
      <c r="F11" s="427">
        <v>10</v>
      </c>
      <c r="G11" s="428">
        <f t="shared" si="0"/>
        <v>2</v>
      </c>
      <c r="H11" s="429">
        <f t="shared" si="1"/>
        <v>6</v>
      </c>
      <c r="I11" s="430">
        <f t="shared" si="2"/>
        <v>6</v>
      </c>
      <c r="J11" s="420">
        <f>_xlfn.IFNA(VLOOKUP(CONCATENATE($J$4,$B11,$C11),'1Bus'!$A$7:$T$133,20,FALSE),0)</f>
        <v>0</v>
      </c>
      <c r="K11" s="421">
        <f>_xlfn.IFNA(VLOOKUP(CONCATENATE($K$4,$B11,$C11),'2ESP'!$A$7:$T$133,20,FALSE),0)</f>
        <v>0</v>
      </c>
      <c r="L11" s="421">
        <f>_xlfn.IFNA(VLOOKUP(CONCATENATE($L$4,$B11,$C11),'3RP'!$A$7:$T$135,20,FALSE),0)</f>
        <v>0</v>
      </c>
      <c r="M11" s="421">
        <f>_xlfn.IFNA(VLOOKUP(CONCATENATE($M$4,$B11,$C11),'4Mur'!$A$7:$T$135,20,FALSE),0)</f>
        <v>0</v>
      </c>
      <c r="N11" s="421">
        <f>_xlfn.IFNA(VLOOKUP(CONCATENATE($N$4,$B11,$C11),'5BAL'!$A$7:$T$135,20,FALSE),0)</f>
        <v>0</v>
      </c>
      <c r="O11" s="421">
        <f>_xlfn.IFNA(VLOOKUP(CONCATENATE($O$4,$B11,$C11),'6WP'!$A$7:$T$135,20,FALSE),0)</f>
        <v>0</v>
      </c>
      <c r="P11" s="421">
        <f>_xlfn.IFNA(VLOOKUP(CONCATENATE($P$4,$B11,$C11),'7SER'!$A$7:$T$135,20,FALSE),0)</f>
        <v>0</v>
      </c>
      <c r="Q11" s="421">
        <f>_xlfn.IFNA(VLOOKUP(CONCATENATE($Q$4,$B11,$C11),'8MR'!$A$7:$T$135,20,FALSE),0)</f>
        <v>0</v>
      </c>
      <c r="R11" s="421">
        <f>_xlfn.IFNA(VLOOKUP(CONCATENATE($R$4,$B11,$C11),'9ESP2'!$A$7:$T$135,20,FALSE),0)</f>
        <v>0</v>
      </c>
      <c r="S11" s="421">
        <f>_xlfn.IFNA(VLOOKUP(CONCATENATE($S$4,$B11,$C11),'10Bus2'!$A$7:$T$135,20,FALSE),0)</f>
        <v>0</v>
      </c>
      <c r="T11" s="421">
        <f>_xlfn.IFNA(VLOOKUP(CONCATENATE($T$4,$B11,$C11),'11OG'!$A$7:$T$135,20,FALSE),0)</f>
        <v>0</v>
      </c>
      <c r="U11" s="421">
        <f>_xlfn.IFNA(VLOOKUP(CONCATENATE($U$4,$B11,$C11),'12VIRT'!$A$7:$T$135,20,FALSE),0)</f>
        <v>5</v>
      </c>
      <c r="V11" s="421">
        <f>_xlfn.IFNA(VLOOKUP(CONCATENATE($V$4,$B11,$C11),'13BUN'!$A$7:$T$133,20,FALSE),0)</f>
        <v>0</v>
      </c>
      <c r="W11" s="421">
        <f>_xlfn.IFNA(VLOOKUP(CONCATENATE($W$4,$B11,$C11),'14SER'!$A$7:$T$135,20,FALSE),0)</f>
        <v>0</v>
      </c>
      <c r="X11" s="421">
        <f>_xlfn.IFNA(VLOOKUP(CONCATENATE($X$4,$B11,$C11),'15OG2'!$A$7:$T$132,20,FALSE),0)</f>
        <v>0</v>
      </c>
      <c r="Y11" s="421">
        <f>_xlfn.IFNA(VLOOKUP(CONCATENATE($Y$4,$B11,$C11),'16BAL2'!$A$7:$T$135,20,FALSE),0)</f>
        <v>0</v>
      </c>
      <c r="Z11" s="421">
        <f>_xlfn.IFNA(VLOOKUP(CONCATENATE($Z$4,$B11,$C11),'17DAR'!$A$7:$T$135,20,FALSE),0)</f>
        <v>0</v>
      </c>
      <c r="AA11" s="421">
        <f>_xlfn.IFNA(VLOOKUP(CONCATENATE($AA$4,$B11,$C11),'18WAL'!$A$7:$T$135,20,FALSE),0)</f>
        <v>0</v>
      </c>
      <c r="AB11" s="421">
        <f>_xlfn.IFNA(VLOOKUP(CONCATENATE($AB$4,$B11,$C11),'19LOG'!$A$7:$T$135,20,FALSE),0)</f>
        <v>0</v>
      </c>
      <c r="AC11" s="421">
        <f>_xlfn.IFNA(VLOOKUP(CONCATENATE($AC$4,$B11,$C11),'20BUN'!$A$7:$T$133,20,FALSE),0)</f>
        <v>0</v>
      </c>
      <c r="AD11" s="421">
        <f>_xlfn.IFNA(VLOOKUP(CONCATENATE($AD$4,$B11,$C11),'21SC'!$A$7:$T$230,20,FALSE),0)</f>
        <v>1</v>
      </c>
      <c r="AE11" s="421">
        <f>_xlfn.IFNA(VLOOKUP(CONCATENATE($AE$4,$B11,$C11),'22WAL3'!$A$7:$T$135,20,FALSE),0)</f>
        <v>0</v>
      </c>
      <c r="AF11" s="421">
        <f>_xlfn.IFNA(VLOOKUP(CONCATENATE($AF$4,$B11,$C11),'23OG3'!$A$7:$T$126,20,FALSE),0)</f>
        <v>0</v>
      </c>
      <c r="AG11" s="421">
        <f>_xlfn.IFNA(VLOOKUP(CONCATENATE($AG$4,$B11,$C11),'24WAL4'!$A$7:$T$135,20,FALSE),0)</f>
        <v>0</v>
      </c>
      <c r="AH11" s="421">
        <f>_xlfn.IFNA(VLOOKUP(CONCATENATE($AH$4,$B11,$C11),'25MR'!$A$7:$T$135,20,FALSE),0)</f>
        <v>0</v>
      </c>
      <c r="AI11" s="256"/>
      <c r="AJ11" s="5"/>
      <c r="AK11" s="2"/>
      <c r="AL11" s="2"/>
      <c r="AM11" s="2"/>
      <c r="AN11" s="2"/>
      <c r="AO11" s="2"/>
      <c r="AP11" s="2"/>
      <c r="AQ11" s="2"/>
      <c r="AR11" s="2"/>
      <c r="AS11" s="2"/>
    </row>
    <row r="12" spans="1:93" s="229" customFormat="1" x14ac:dyDescent="0.2">
      <c r="A12" s="382"/>
      <c r="B12" s="246"/>
      <c r="C12" s="246"/>
      <c r="D12" s="246"/>
      <c r="E12" s="247"/>
      <c r="F12" s="248"/>
      <c r="G12" s="249"/>
      <c r="H12" s="250"/>
      <c r="I12" s="251"/>
      <c r="J12" s="252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6"/>
      <c r="AJ12" s="13"/>
      <c r="AK12" s="3"/>
      <c r="AL12" s="3"/>
      <c r="AM12" s="3"/>
      <c r="AN12" s="3"/>
      <c r="AO12" s="3"/>
      <c r="AP12" s="3"/>
      <c r="AQ12" s="3"/>
      <c r="AR12" s="3"/>
      <c r="AS12" s="3"/>
    </row>
    <row r="13" spans="1:93" x14ac:dyDescent="0.2">
      <c r="A13" s="382"/>
      <c r="B13" s="21" t="s">
        <v>569</v>
      </c>
      <c r="C13" s="21" t="s">
        <v>570</v>
      </c>
      <c r="D13" s="21" t="s">
        <v>634</v>
      </c>
      <c r="E13" s="22">
        <v>44087</v>
      </c>
      <c r="F13" s="24">
        <v>10</v>
      </c>
      <c r="G13" s="122">
        <f t="shared" ref="G13:G22" si="3">COUNTIF(J13:AS13,"&gt;0")</f>
        <v>1</v>
      </c>
      <c r="H13" s="23">
        <f t="shared" ref="H13:H22" si="4">SUM(J13:AH13)</f>
        <v>7</v>
      </c>
      <c r="I13" s="116"/>
      <c r="J13" s="159">
        <f>_xlfn.IFNA(VLOOKUP(CONCATENATE($J$4,$B13,$C13),'1Bus'!$A$7:$T$133,20,FALSE),0)</f>
        <v>0</v>
      </c>
      <c r="K13" s="158">
        <f>_xlfn.IFNA(VLOOKUP(CONCATENATE($K$4,$B13,$C13),'2ESP'!$A$7:$T$133,20,FALSE),0)</f>
        <v>0</v>
      </c>
      <c r="L13" s="158">
        <f>_xlfn.IFNA(VLOOKUP(CONCATENATE($L$4,$B13,$C13),'3RP'!$A$7:$T$135,20,FALSE),0)</f>
        <v>0</v>
      </c>
      <c r="M13" s="158">
        <f>_xlfn.IFNA(VLOOKUP(CONCATENATE($M$4,$B13,$C13),'4Mur'!$A$7:$T$135,20,FALSE),0)</f>
        <v>0</v>
      </c>
      <c r="N13" s="158">
        <f>_xlfn.IFNA(VLOOKUP(CONCATENATE($N$4,$B13,$C13),'5BAL'!$A$7:$T$135,20,FALSE),0)</f>
        <v>0</v>
      </c>
      <c r="O13" s="158">
        <f>_xlfn.IFNA(VLOOKUP(CONCATENATE($O$4,$B13,$C13),'6WP'!$A$7:$T$135,20,FALSE),0)</f>
        <v>0</v>
      </c>
      <c r="P13" s="158">
        <f>_xlfn.IFNA(VLOOKUP(CONCATENATE($P$4,$B13,$C13),'7SER'!$A$7:$T$135,20,FALSE),0)</f>
        <v>0</v>
      </c>
      <c r="Q13" s="158">
        <f>_xlfn.IFNA(VLOOKUP(CONCATENATE($Q$4,$B13,$C13),'8MR'!$A$7:$T$135,20,FALSE),0)</f>
        <v>0</v>
      </c>
      <c r="R13" s="158">
        <f>_xlfn.IFNA(VLOOKUP(CONCATENATE($R$4,$B13,$C13),'9ESP2'!$A$7:$T$135,20,FALSE),0)</f>
        <v>0</v>
      </c>
      <c r="S13" s="158">
        <f>_xlfn.IFNA(VLOOKUP(CONCATENATE($S$4,$B13,$C13),'10Bus2'!$A$7:$T$135,20,FALSE),0)</f>
        <v>0</v>
      </c>
      <c r="T13" s="158">
        <f>_xlfn.IFNA(VLOOKUP(CONCATENATE($T$4,$B13,$C13),'11OG'!$A$7:$T$135,20,FALSE),0)</f>
        <v>0</v>
      </c>
      <c r="U13" s="158">
        <f>_xlfn.IFNA(VLOOKUP(CONCATENATE($U$4,$B13,$C13),'12VIRT'!$A$7:$T$135,20,FALSE),0)</f>
        <v>0</v>
      </c>
      <c r="V13" s="158">
        <f>_xlfn.IFNA(VLOOKUP(CONCATENATE($V$4,$B13,$C13),'13BUN'!$A$7:$T$133,20,FALSE),0)</f>
        <v>0</v>
      </c>
      <c r="W13" s="158">
        <f>_xlfn.IFNA(VLOOKUP(CONCATENATE($W$4,$B13,$C13),'14SER'!$A$7:$T$135,20,FALSE),0)</f>
        <v>0</v>
      </c>
      <c r="X13" s="158">
        <f>_xlfn.IFNA(VLOOKUP(CONCATENATE($X$4,$B13,$C13),'15OG2'!$A$7:$T$132,20,FALSE),0)</f>
        <v>0</v>
      </c>
      <c r="Y13" s="158">
        <f>_xlfn.IFNA(VLOOKUP(CONCATENATE($Y$4,$B13,$C13),'16BAL2'!$A$7:$T$135,20,FALSE),0)</f>
        <v>0</v>
      </c>
      <c r="Z13" s="158">
        <f>_xlfn.IFNA(VLOOKUP(CONCATENATE($Z$4,$B13,$C13),'17DAR'!$A$7:$T$135,20,FALSE),0)</f>
        <v>0</v>
      </c>
      <c r="AA13" s="158">
        <f>_xlfn.IFNA(VLOOKUP(CONCATENATE($AA$4,$B13,$C13),'18WAL'!$A$7:$T$135,20,FALSE),0)</f>
        <v>0</v>
      </c>
      <c r="AB13" s="158">
        <f>_xlfn.IFNA(VLOOKUP(CONCATENATE($AB$4,$B13,$C13),'19LOG'!$A$7:$T$135,20,FALSE),0)</f>
        <v>0</v>
      </c>
      <c r="AC13" s="158">
        <f>_xlfn.IFNA(VLOOKUP(CONCATENATE($AC$4,$B13,$C13),'20BUN'!$A$7:$T$133,20,FALSE),0)</f>
        <v>0</v>
      </c>
      <c r="AD13" s="158">
        <f>_xlfn.IFNA(VLOOKUP(CONCATENATE($AD$4,$B13,$C13),'21SC'!$A$7:$T$230,20,FALSE),0)</f>
        <v>0</v>
      </c>
      <c r="AE13" s="158">
        <f>_xlfn.IFNA(VLOOKUP(CONCATENATE($AE$4,$B13,$C13),'22WAL3'!$A$7:$T$135,20,FALSE),0)</f>
        <v>0</v>
      </c>
      <c r="AF13" s="158">
        <f>_xlfn.IFNA(VLOOKUP(CONCATENATE($AF$4,$B13,$C13),'23OG3'!$A$7:$T$126,20,FALSE),0)</f>
        <v>7</v>
      </c>
      <c r="AG13" s="158">
        <f>_xlfn.IFNA(VLOOKUP(CONCATENATE($AG$4,$B13,$C13),'24WAL4'!$A$7:$T$135,20,FALSE),0)</f>
        <v>0</v>
      </c>
      <c r="AH13" s="158">
        <f>_xlfn.IFNA(VLOOKUP(CONCATENATE($AH$4,$B13,$C13),'25MR'!$A$7:$T$135,20,FALSE),0)</f>
        <v>0</v>
      </c>
      <c r="AI13" s="256"/>
      <c r="AJ13" s="13"/>
      <c r="AM13" s="3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</row>
    <row r="14" spans="1:93" x14ac:dyDescent="0.2">
      <c r="A14" s="382"/>
      <c r="B14" s="21" t="s">
        <v>229</v>
      </c>
      <c r="C14" s="21" t="s">
        <v>230</v>
      </c>
      <c r="D14" s="21" t="s">
        <v>220</v>
      </c>
      <c r="E14" s="22">
        <v>43985</v>
      </c>
      <c r="F14" s="24">
        <v>10</v>
      </c>
      <c r="G14" s="122">
        <f t="shared" si="3"/>
        <v>1</v>
      </c>
      <c r="H14" s="23">
        <f t="shared" si="4"/>
        <v>5</v>
      </c>
      <c r="I14" s="116"/>
      <c r="J14" s="159">
        <f>_xlfn.IFNA(VLOOKUP(CONCATENATE($J$4,$B14,$C14),'1Bus'!$A$7:$T$133,20,FALSE),0)</f>
        <v>0</v>
      </c>
      <c r="K14" s="158">
        <f>_xlfn.IFNA(VLOOKUP(CONCATENATE($K$4,$B14,$C14),'2ESP'!$A$7:$T$133,20,FALSE),0)</f>
        <v>0</v>
      </c>
      <c r="L14" s="158">
        <f>_xlfn.IFNA(VLOOKUP(CONCATENATE($L$4,$B14,$C14),'3RP'!$A$7:$T$135,20,FALSE),0)</f>
        <v>0</v>
      </c>
      <c r="M14" s="158">
        <f>_xlfn.IFNA(VLOOKUP(CONCATENATE($M$4,$B14,$C14),'4Mur'!$A$7:$T$135,20,FALSE),0)</f>
        <v>0</v>
      </c>
      <c r="N14" s="158">
        <f>_xlfn.IFNA(VLOOKUP(CONCATENATE($N$4,$B14,$C14),'5BAL'!$A$7:$T$135,20,FALSE),0)</f>
        <v>0</v>
      </c>
      <c r="O14" s="158">
        <f>_xlfn.IFNA(VLOOKUP(CONCATENATE($O$4,$B14,$C14),'6WP'!$A$7:$T$135,20,FALSE),0)</f>
        <v>0</v>
      </c>
      <c r="P14" s="158">
        <f>_xlfn.IFNA(VLOOKUP(CONCATENATE($P$4,$B14,$C14),'7SER'!$A$7:$T$135,20,FALSE),0)</f>
        <v>0</v>
      </c>
      <c r="Q14" s="158">
        <f>_xlfn.IFNA(VLOOKUP(CONCATENATE($Q$4,$B14,$C14),'8MR'!$A$7:$T$135,20,FALSE),0)</f>
        <v>0</v>
      </c>
      <c r="R14" s="158">
        <f>_xlfn.IFNA(VLOOKUP(CONCATENATE($R$4,$B14,$C14),'9ESP2'!$A$7:$T$135,20,FALSE),0)</f>
        <v>0</v>
      </c>
      <c r="S14" s="158">
        <f>_xlfn.IFNA(VLOOKUP(CONCATENATE($S$4,$B14,$C14),'10Bus2'!$A$7:$T$135,20,FALSE),0)</f>
        <v>0</v>
      </c>
      <c r="T14" s="158">
        <f>_xlfn.IFNA(VLOOKUP(CONCATENATE($T$4,$B14,$C14),'11OG'!$A$7:$T$135,20,FALSE),0)</f>
        <v>0</v>
      </c>
      <c r="U14" s="158">
        <f>_xlfn.IFNA(VLOOKUP(CONCATENATE($U$4,$B14,$C14),'12VIRT'!$A$7:$T$135,20,FALSE),0)</f>
        <v>0</v>
      </c>
      <c r="V14" s="158">
        <f>_xlfn.IFNA(VLOOKUP(CONCATENATE($V$4,$B14,$C14),'13BUN'!$A$7:$T$133,20,FALSE),0)</f>
        <v>0</v>
      </c>
      <c r="W14" s="158">
        <f>_xlfn.IFNA(VLOOKUP(CONCATENATE($W$4,$B14,$C14),'14SER'!$A$7:$T$135,20,FALSE),0)</f>
        <v>0</v>
      </c>
      <c r="X14" s="158">
        <f>_xlfn.IFNA(VLOOKUP(CONCATENATE($X$4,$B14,$C14),'15OG2'!$A$7:$T$132,20,FALSE),0)</f>
        <v>0</v>
      </c>
      <c r="Y14" s="158">
        <f>_xlfn.IFNA(VLOOKUP(CONCATENATE($Y$4,$B14,$C14),'16BAL2'!$A$7:$T$135,20,FALSE),0)</f>
        <v>0</v>
      </c>
      <c r="Z14" s="158">
        <f>_xlfn.IFNA(VLOOKUP(CONCATENATE($Z$4,$B14,$C14),'17DAR'!$A$7:$T$135,20,FALSE),0)</f>
        <v>0</v>
      </c>
      <c r="AA14" s="158">
        <f>_xlfn.IFNA(VLOOKUP(CONCATENATE($AA$4,$B14,$C14),'18WAL'!$A$7:$T$135,20,FALSE),0)</f>
        <v>0</v>
      </c>
      <c r="AB14" s="158">
        <f>_xlfn.IFNA(VLOOKUP(CONCATENATE($AB$4,$B14,$C14),'19LOG'!$A$7:$T$135,20,FALSE),0)</f>
        <v>0</v>
      </c>
      <c r="AC14" s="158">
        <f>_xlfn.IFNA(VLOOKUP(CONCATENATE($AC$4,$B14,$C14),'20BUN'!$A$7:$T$133,20,FALSE),0)</f>
        <v>0</v>
      </c>
      <c r="AD14" s="158">
        <f>_xlfn.IFNA(VLOOKUP(CONCATENATE($AD$4,$B14,$C14),'21SC'!$A$7:$T$230,20,FALSE),0)</f>
        <v>0</v>
      </c>
      <c r="AE14" s="158">
        <f>_xlfn.IFNA(VLOOKUP(CONCATENATE($AE$4,$B14,$C14),'22WAL3'!$A$7:$T$135,20,FALSE),0)</f>
        <v>5</v>
      </c>
      <c r="AF14" s="158">
        <f>_xlfn.IFNA(VLOOKUP(CONCATENATE($AF$4,$B14,$C14),'23OG3'!$A$7:$T$126,20,FALSE),0)</f>
        <v>0</v>
      </c>
      <c r="AG14" s="158">
        <f>_xlfn.IFNA(VLOOKUP(CONCATENATE($AG$4,$B14,$C14),'24WAL4'!$A$7:$T$135,20,FALSE),0)</f>
        <v>0</v>
      </c>
      <c r="AH14" s="158">
        <f>_xlfn.IFNA(VLOOKUP(CONCATENATE($AH$4,$B14,$C14),'25MR'!$A$7:$T$135,20,FALSE),0)</f>
        <v>0</v>
      </c>
      <c r="AI14" s="256"/>
      <c r="AJ14" s="13"/>
      <c r="AM14" s="3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</row>
    <row r="15" spans="1:93" x14ac:dyDescent="0.2">
      <c r="A15" s="382"/>
      <c r="B15" s="21" t="s">
        <v>235</v>
      </c>
      <c r="C15" s="21" t="s">
        <v>1225</v>
      </c>
      <c r="D15" s="21" t="s">
        <v>952</v>
      </c>
      <c r="E15" s="22">
        <v>44105</v>
      </c>
      <c r="F15" s="24">
        <v>10</v>
      </c>
      <c r="G15" s="122">
        <f t="shared" si="3"/>
        <v>0</v>
      </c>
      <c r="H15" s="23">
        <f t="shared" si="4"/>
        <v>0</v>
      </c>
      <c r="I15" s="116"/>
      <c r="J15" s="159">
        <f>_xlfn.IFNA(VLOOKUP(CONCATENATE($J$4,$B15,$C15),'1Bus'!$A$7:$T$133,20,FALSE),0)</f>
        <v>0</v>
      </c>
      <c r="K15" s="158">
        <f>_xlfn.IFNA(VLOOKUP(CONCATENATE($K$4,$B15,$C15),'2ESP'!$A$7:$T$133,20,FALSE),0)</f>
        <v>0</v>
      </c>
      <c r="L15" s="158">
        <f>_xlfn.IFNA(VLOOKUP(CONCATENATE($L$4,$B15,$C15),'3RP'!$A$7:$T$135,20,FALSE),0)</f>
        <v>0</v>
      </c>
      <c r="M15" s="158">
        <f>_xlfn.IFNA(VLOOKUP(CONCATENATE($M$4,$B15,$C15),'4Mur'!$A$7:$T$135,20,FALSE),0)</f>
        <v>0</v>
      </c>
      <c r="N15" s="158">
        <f>_xlfn.IFNA(VLOOKUP(CONCATENATE($N$4,$B15,$C15),'5BAL'!$A$7:$T$135,20,FALSE),0)</f>
        <v>0</v>
      </c>
      <c r="O15" s="158">
        <f>_xlfn.IFNA(VLOOKUP(CONCATENATE($O$4,$B15,$C15),'6WP'!$A$7:$T$135,20,FALSE),0)</f>
        <v>0</v>
      </c>
      <c r="P15" s="158">
        <f>_xlfn.IFNA(VLOOKUP(CONCATENATE($P$4,$B15,$C15),'7SER'!$A$7:$T$135,20,FALSE),0)</f>
        <v>0</v>
      </c>
      <c r="Q15" s="158">
        <f>_xlfn.IFNA(VLOOKUP(CONCATENATE($Q$4,$B15,$C15),'8MR'!$A$7:$T$135,20,FALSE),0)</f>
        <v>0</v>
      </c>
      <c r="R15" s="158">
        <f>_xlfn.IFNA(VLOOKUP(CONCATENATE($R$4,$B15,$C15),'9ESP2'!$A$7:$T$135,20,FALSE),0)</f>
        <v>0</v>
      </c>
      <c r="S15" s="158">
        <f>_xlfn.IFNA(VLOOKUP(CONCATENATE($S$4,$B15,$C15),'10Bus2'!$A$7:$T$135,20,FALSE),0)</f>
        <v>0</v>
      </c>
      <c r="T15" s="158">
        <f>_xlfn.IFNA(VLOOKUP(CONCATENATE($T$4,$B15,$C15),'11OG'!$A$7:$T$135,20,FALSE),0)</f>
        <v>0</v>
      </c>
      <c r="U15" s="158">
        <f>_xlfn.IFNA(VLOOKUP(CONCATENATE($U$4,$B15,$C15),'12VIRT'!$A$7:$T$135,20,FALSE),0)</f>
        <v>0</v>
      </c>
      <c r="V15" s="158">
        <f>_xlfn.IFNA(VLOOKUP(CONCATENATE($V$4,$B15,$C15),'13BUN'!$A$7:$T$133,20,FALSE),0)</f>
        <v>0</v>
      </c>
      <c r="W15" s="158">
        <f>_xlfn.IFNA(VLOOKUP(CONCATENATE($W$4,$B15,$C15),'14SER'!$A$7:$T$135,20,FALSE),0)</f>
        <v>0</v>
      </c>
      <c r="X15" s="158">
        <f>_xlfn.IFNA(VLOOKUP(CONCATENATE($X$4,$B15,$C15),'15OG2'!$A$7:$T$132,20,FALSE),0)</f>
        <v>0</v>
      </c>
      <c r="Y15" s="158">
        <f>_xlfn.IFNA(VLOOKUP(CONCATENATE($Y$4,$B15,$C15),'16BAL2'!$A$7:$T$135,20,FALSE),0)</f>
        <v>0</v>
      </c>
      <c r="Z15" s="158">
        <f>_xlfn.IFNA(VLOOKUP(CONCATENATE($Z$4,$B15,$C15),'17DAR'!$A$7:$T$135,20,FALSE),0)</f>
        <v>0</v>
      </c>
      <c r="AA15" s="158">
        <f>_xlfn.IFNA(VLOOKUP(CONCATENATE($AA$4,$B15,$C15),'18WAL'!$A$7:$T$135,20,FALSE),0)</f>
        <v>0</v>
      </c>
      <c r="AB15" s="158">
        <f>_xlfn.IFNA(VLOOKUP(CONCATENATE($AB$4,$B15,$C15),'19LOG'!$A$7:$T$135,20,FALSE),0)</f>
        <v>0</v>
      </c>
      <c r="AC15" s="158">
        <f>_xlfn.IFNA(VLOOKUP(CONCATENATE($AC$4,$B15,$C15),'20BUN'!$A$7:$T$133,20,FALSE),0)</f>
        <v>0</v>
      </c>
      <c r="AD15" s="158">
        <f>_xlfn.IFNA(VLOOKUP(CONCATENATE($AD$4,$B15,$C15),'21SC'!$A$7:$T$230,20,FALSE),0)</f>
        <v>0</v>
      </c>
      <c r="AE15" s="158">
        <f>_xlfn.IFNA(VLOOKUP(CONCATENATE($AE$4,$B15,$C15),'22WAL3'!$A$7:$T$135,20,FALSE),0)</f>
        <v>0</v>
      </c>
      <c r="AF15" s="158">
        <f>_xlfn.IFNA(VLOOKUP(CONCATENATE($AF$4,$B15,$C15),'23OG3'!$A$7:$T$126,20,FALSE),0)</f>
        <v>0</v>
      </c>
      <c r="AG15" s="158">
        <f>_xlfn.IFNA(VLOOKUP(CONCATENATE($AG$4,$B15,$C15),'24WAL4'!$A$7:$T$135,20,FALSE),0)</f>
        <v>0</v>
      </c>
      <c r="AH15" s="158">
        <f>_xlfn.IFNA(VLOOKUP(CONCATENATE($AH$4,$B15,$C15),'25MR'!$A$7:$T$135,20,FALSE),0)</f>
        <v>0</v>
      </c>
      <c r="AI15" s="256"/>
      <c r="AJ15" s="13"/>
      <c r="AM15" s="3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</row>
    <row r="16" spans="1:93" x14ac:dyDescent="0.2">
      <c r="A16" s="382"/>
      <c r="B16" s="21" t="s">
        <v>160</v>
      </c>
      <c r="C16" s="21" t="s">
        <v>236</v>
      </c>
      <c r="D16" s="21" t="s">
        <v>953</v>
      </c>
      <c r="E16" s="22">
        <v>43827</v>
      </c>
      <c r="F16" s="24">
        <v>10</v>
      </c>
      <c r="G16" s="122">
        <f t="shared" si="3"/>
        <v>0</v>
      </c>
      <c r="H16" s="23">
        <f t="shared" si="4"/>
        <v>0</v>
      </c>
      <c r="I16" s="116"/>
      <c r="J16" s="159">
        <f>_xlfn.IFNA(VLOOKUP(CONCATENATE($J$4,$B16,$C16),'1Bus'!$A$7:$T$133,20,FALSE),0)</f>
        <v>0</v>
      </c>
      <c r="K16" s="158">
        <f>_xlfn.IFNA(VLOOKUP(CONCATENATE($K$4,$B16,$C16),'2ESP'!$A$7:$T$133,20,FALSE),0)</f>
        <v>0</v>
      </c>
      <c r="L16" s="158">
        <f>_xlfn.IFNA(VLOOKUP(CONCATENATE($L$4,$B16,$C16),'3RP'!$A$7:$T$135,20,FALSE),0)</f>
        <v>0</v>
      </c>
      <c r="M16" s="158">
        <f>_xlfn.IFNA(VLOOKUP(CONCATENATE($M$4,$B16,$C16),'4Mur'!$A$7:$T$135,20,FALSE),0)</f>
        <v>0</v>
      </c>
      <c r="N16" s="158">
        <f>_xlfn.IFNA(VLOOKUP(CONCATENATE($N$4,$B16,$C16),'5BAL'!$A$7:$T$135,20,FALSE),0)</f>
        <v>0</v>
      </c>
      <c r="O16" s="158">
        <f>_xlfn.IFNA(VLOOKUP(CONCATENATE($O$4,$B16,$C16),'6WP'!$A$7:$T$135,20,FALSE),0)</f>
        <v>0</v>
      </c>
      <c r="P16" s="158">
        <f>_xlfn.IFNA(VLOOKUP(CONCATENATE($P$4,$B16,$C16),'7SER'!$A$7:$T$135,20,FALSE),0)</f>
        <v>0</v>
      </c>
      <c r="Q16" s="158">
        <f>_xlfn.IFNA(VLOOKUP(CONCATENATE($Q$4,$B16,$C16),'8MR'!$A$7:$T$135,20,FALSE),0)</f>
        <v>0</v>
      </c>
      <c r="R16" s="158">
        <f>_xlfn.IFNA(VLOOKUP(CONCATENATE($R$4,$B16,$C16),'9ESP2'!$A$7:$T$135,20,FALSE),0)</f>
        <v>0</v>
      </c>
      <c r="S16" s="158">
        <f>_xlfn.IFNA(VLOOKUP(CONCATENATE($S$4,$B16,$C16),'10Bus2'!$A$7:$T$135,20,FALSE),0)</f>
        <v>0</v>
      </c>
      <c r="T16" s="158">
        <f>_xlfn.IFNA(VLOOKUP(CONCATENATE($T$4,$B16,$C16),'11OG'!$A$7:$T$135,20,FALSE),0)</f>
        <v>0</v>
      </c>
      <c r="U16" s="158">
        <f>_xlfn.IFNA(VLOOKUP(CONCATENATE($U$4,$B16,$C16),'12VIRT'!$A$7:$T$135,20,FALSE),0)</f>
        <v>0</v>
      </c>
      <c r="V16" s="158">
        <f>_xlfn.IFNA(VLOOKUP(CONCATENATE($V$4,$B16,$C16),'13BUN'!$A$7:$T$133,20,FALSE),0)</f>
        <v>0</v>
      </c>
      <c r="W16" s="158">
        <f>_xlfn.IFNA(VLOOKUP(CONCATENATE($W$4,$B16,$C16),'14SER'!$A$7:$T$135,20,FALSE),0)</f>
        <v>0</v>
      </c>
      <c r="X16" s="158">
        <f>_xlfn.IFNA(VLOOKUP(CONCATENATE($X$4,$B16,$C16),'15OG2'!$A$7:$T$132,20,FALSE),0)</f>
        <v>0</v>
      </c>
      <c r="Y16" s="158">
        <f>_xlfn.IFNA(VLOOKUP(CONCATENATE($Y$4,$B16,$C16),'16BAL2'!$A$7:$T$135,20,FALSE),0)</f>
        <v>0</v>
      </c>
      <c r="Z16" s="158">
        <f>_xlfn.IFNA(VLOOKUP(CONCATENATE($Z$4,$B16,$C16),'17DAR'!$A$7:$T$135,20,FALSE),0)</f>
        <v>0</v>
      </c>
      <c r="AA16" s="158">
        <f>_xlfn.IFNA(VLOOKUP(CONCATENATE($AA$4,$B16,$C16),'18WAL'!$A$7:$T$135,20,FALSE),0)</f>
        <v>0</v>
      </c>
      <c r="AB16" s="158">
        <f>_xlfn.IFNA(VLOOKUP(CONCATENATE($AB$4,$B16,$C16),'19LOG'!$A$7:$T$135,20,FALSE),0)</f>
        <v>0</v>
      </c>
      <c r="AC16" s="158">
        <f>_xlfn.IFNA(VLOOKUP(CONCATENATE($AC$4,$B16,$C16),'20BUN'!$A$7:$T$133,20,FALSE),0)</f>
        <v>0</v>
      </c>
      <c r="AD16" s="158">
        <f>_xlfn.IFNA(VLOOKUP(CONCATENATE($AD$4,$B16,$C16),'21SC'!$A$7:$T$230,20,FALSE),0)</f>
        <v>0</v>
      </c>
      <c r="AE16" s="158">
        <f>_xlfn.IFNA(VLOOKUP(CONCATENATE($AE$4,$B16,$C16),'22WAL3'!$A$7:$T$135,20,FALSE),0)</f>
        <v>0</v>
      </c>
      <c r="AF16" s="158">
        <f>_xlfn.IFNA(VLOOKUP(CONCATENATE($AF$4,$B16,$C16),'23OG3'!$A$7:$T$126,20,FALSE),0)</f>
        <v>0</v>
      </c>
      <c r="AG16" s="158">
        <f>_xlfn.IFNA(VLOOKUP(CONCATENATE($AG$4,$B16,$C16),'24WAL4'!$A$7:$T$135,20,FALSE),0)</f>
        <v>0</v>
      </c>
      <c r="AH16" s="158">
        <f>_xlfn.IFNA(VLOOKUP(CONCATENATE($AH$4,$B16,$C16),'25MR'!$A$7:$T$135,20,FALSE),0)</f>
        <v>0</v>
      </c>
      <c r="AI16" s="256"/>
      <c r="AJ16" s="13"/>
      <c r="AM16" s="3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</row>
    <row r="17" spans="1:93" x14ac:dyDescent="0.2">
      <c r="A17" s="382"/>
      <c r="B17" s="21" t="s">
        <v>241</v>
      </c>
      <c r="C17" s="21" t="s">
        <v>242</v>
      </c>
      <c r="D17" s="21" t="s">
        <v>954</v>
      </c>
      <c r="E17" s="22">
        <v>43889</v>
      </c>
      <c r="F17" s="24">
        <v>8</v>
      </c>
      <c r="G17" s="122">
        <f t="shared" si="3"/>
        <v>0</v>
      </c>
      <c r="H17" s="23">
        <f t="shared" si="4"/>
        <v>0</v>
      </c>
      <c r="I17" s="116"/>
      <c r="J17" s="159">
        <f>_xlfn.IFNA(VLOOKUP(CONCATENATE($J$4,$B17,$C17),'1Bus'!$A$7:$T$133,20,FALSE),0)</f>
        <v>0</v>
      </c>
      <c r="K17" s="158">
        <f>_xlfn.IFNA(VLOOKUP(CONCATENATE($K$4,$B17,$C17),'2ESP'!$A$7:$T$133,20,FALSE),0)</f>
        <v>0</v>
      </c>
      <c r="L17" s="158">
        <f>_xlfn.IFNA(VLOOKUP(CONCATENATE($L$4,$B17,$C17),'3RP'!$A$7:$T$135,20,FALSE),0)</f>
        <v>0</v>
      </c>
      <c r="M17" s="158">
        <f>_xlfn.IFNA(VLOOKUP(CONCATENATE($M$4,$B17,$C17),'4Mur'!$A$7:$T$135,20,FALSE),0)</f>
        <v>0</v>
      </c>
      <c r="N17" s="158">
        <f>_xlfn.IFNA(VLOOKUP(CONCATENATE($N$4,$B17,$C17),'5BAL'!$A$7:$T$135,20,FALSE),0)</f>
        <v>0</v>
      </c>
      <c r="O17" s="158">
        <f>_xlfn.IFNA(VLOOKUP(CONCATENATE($O$4,$B17,$C17),'6WP'!$A$7:$T$135,20,FALSE),0)</f>
        <v>0</v>
      </c>
      <c r="P17" s="158">
        <f>_xlfn.IFNA(VLOOKUP(CONCATENATE($P$4,$B17,$C17),'7SER'!$A$7:$T$135,20,FALSE),0)</f>
        <v>0</v>
      </c>
      <c r="Q17" s="158">
        <f>_xlfn.IFNA(VLOOKUP(CONCATENATE($Q$4,$B17,$C17),'8MR'!$A$7:$T$135,20,FALSE),0)</f>
        <v>0</v>
      </c>
      <c r="R17" s="158">
        <f>_xlfn.IFNA(VLOOKUP(CONCATENATE($R$4,$B17,$C17),'9ESP2'!$A$7:$T$135,20,FALSE),0)</f>
        <v>0</v>
      </c>
      <c r="S17" s="158">
        <f>_xlfn.IFNA(VLOOKUP(CONCATENATE($S$4,$B17,$C17),'10Bus2'!$A$7:$T$135,20,FALSE),0)</f>
        <v>0</v>
      </c>
      <c r="T17" s="158">
        <f>_xlfn.IFNA(VLOOKUP(CONCATENATE($T$4,$B17,$C17),'11OG'!$A$7:$T$135,20,FALSE),0)</f>
        <v>0</v>
      </c>
      <c r="U17" s="158">
        <f>_xlfn.IFNA(VLOOKUP(CONCATENATE($U$4,$B17,$C17),'12VIRT'!$A$7:$T$135,20,FALSE),0)</f>
        <v>0</v>
      </c>
      <c r="V17" s="158">
        <f>_xlfn.IFNA(VLOOKUP(CONCATENATE($V$4,$B17,$C17),'13BUN'!$A$7:$T$133,20,FALSE),0)</f>
        <v>0</v>
      </c>
      <c r="W17" s="158">
        <f>_xlfn.IFNA(VLOOKUP(CONCATENATE($W$4,$B17,$C17),'14SER'!$A$7:$T$135,20,FALSE),0)</f>
        <v>0</v>
      </c>
      <c r="X17" s="158">
        <f>_xlfn.IFNA(VLOOKUP(CONCATENATE($X$4,$B17,$C17),'15OG2'!$A$7:$T$132,20,FALSE),0)</f>
        <v>0</v>
      </c>
      <c r="Y17" s="158">
        <f>_xlfn.IFNA(VLOOKUP(CONCATENATE($Y$4,$B17,$C17),'16BAL2'!$A$7:$T$135,20,FALSE),0)</f>
        <v>0</v>
      </c>
      <c r="Z17" s="158">
        <f>_xlfn.IFNA(VLOOKUP(CONCATENATE($Z$4,$B17,$C17),'17DAR'!$A$7:$T$135,20,FALSE),0)</f>
        <v>0</v>
      </c>
      <c r="AA17" s="158">
        <f>_xlfn.IFNA(VLOOKUP(CONCATENATE($AA$4,$B17,$C17),'18WAL'!$A$7:$T$135,20,FALSE),0)</f>
        <v>0</v>
      </c>
      <c r="AB17" s="158">
        <f>_xlfn.IFNA(VLOOKUP(CONCATENATE($AB$4,$B17,$C17),'19LOG'!$A$7:$T$135,20,FALSE),0)</f>
        <v>0</v>
      </c>
      <c r="AC17" s="158">
        <f>_xlfn.IFNA(VLOOKUP(CONCATENATE($AC$4,$B17,$C17),'20BUN'!$A$7:$T$133,20,FALSE),0)</f>
        <v>0</v>
      </c>
      <c r="AD17" s="158">
        <f>_xlfn.IFNA(VLOOKUP(CONCATENATE($AD$4,$B17,$C17),'21SC'!$A$7:$T$230,20,FALSE),0)</f>
        <v>0</v>
      </c>
      <c r="AE17" s="158">
        <f>_xlfn.IFNA(VLOOKUP(CONCATENATE($AE$4,$B17,$C17),'22WAL3'!$A$7:$T$135,20,FALSE),0)</f>
        <v>0</v>
      </c>
      <c r="AF17" s="158">
        <f>_xlfn.IFNA(VLOOKUP(CONCATENATE($AF$4,$B17,$C17),'23OG3'!$A$7:$T$126,20,FALSE),0)</f>
        <v>0</v>
      </c>
      <c r="AG17" s="158">
        <f>_xlfn.IFNA(VLOOKUP(CONCATENATE($AG$4,$B17,$C17),'24WAL4'!$A$7:$T$135,20,FALSE),0)</f>
        <v>0</v>
      </c>
      <c r="AH17" s="158">
        <f>_xlfn.IFNA(VLOOKUP(CONCATENATE($AH$4,$B17,$C17),'25MR'!$A$7:$T$135,20,FALSE),0)</f>
        <v>0</v>
      </c>
      <c r="AI17" s="256"/>
      <c r="AJ17" s="13"/>
      <c r="AM17" s="3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</row>
    <row r="18" spans="1:93" x14ac:dyDescent="0.2">
      <c r="A18" s="382"/>
      <c r="B18" s="21" t="s">
        <v>243</v>
      </c>
      <c r="C18" s="21" t="s">
        <v>244</v>
      </c>
      <c r="D18" s="21" t="s">
        <v>169</v>
      </c>
      <c r="E18" s="22">
        <v>43985</v>
      </c>
      <c r="F18" s="24">
        <v>10</v>
      </c>
      <c r="G18" s="122">
        <f t="shared" si="3"/>
        <v>0</v>
      </c>
      <c r="H18" s="23">
        <f t="shared" si="4"/>
        <v>0</v>
      </c>
      <c r="I18" s="116"/>
      <c r="J18" s="159">
        <f>_xlfn.IFNA(VLOOKUP(CONCATENATE($J$4,$B18,$C18),'1Bus'!$A$7:$T$133,20,FALSE),0)</f>
        <v>0</v>
      </c>
      <c r="K18" s="158">
        <f>_xlfn.IFNA(VLOOKUP(CONCATENATE($K$4,$B18,$C18),'2ESP'!$A$7:$T$133,20,FALSE),0)</f>
        <v>0</v>
      </c>
      <c r="L18" s="158">
        <f>_xlfn.IFNA(VLOOKUP(CONCATENATE($L$4,$B18,$C18),'3RP'!$A$7:$T$135,20,FALSE),0)</f>
        <v>0</v>
      </c>
      <c r="M18" s="158">
        <f>_xlfn.IFNA(VLOOKUP(CONCATENATE($M$4,$B18,$C18),'4Mur'!$A$7:$T$135,20,FALSE),0)</f>
        <v>0</v>
      </c>
      <c r="N18" s="158">
        <f>_xlfn.IFNA(VLOOKUP(CONCATENATE($N$4,$B18,$C18),'5BAL'!$A$7:$T$135,20,FALSE),0)</f>
        <v>0</v>
      </c>
      <c r="O18" s="158">
        <f>_xlfn.IFNA(VLOOKUP(CONCATENATE($O$4,$B18,$C18),'6WP'!$A$7:$T$135,20,FALSE),0)</f>
        <v>0</v>
      </c>
      <c r="P18" s="158">
        <f>_xlfn.IFNA(VLOOKUP(CONCATENATE($P$4,$B18,$C18),'7SER'!$A$7:$T$135,20,FALSE),0)</f>
        <v>0</v>
      </c>
      <c r="Q18" s="158">
        <f>_xlfn.IFNA(VLOOKUP(CONCATENATE($Q$4,$B18,$C18),'8MR'!$A$7:$T$135,20,FALSE),0)</f>
        <v>0</v>
      </c>
      <c r="R18" s="158">
        <f>_xlfn.IFNA(VLOOKUP(CONCATENATE($R$4,$B18,$C18),'9ESP2'!$A$7:$T$135,20,FALSE),0)</f>
        <v>0</v>
      </c>
      <c r="S18" s="158">
        <f>_xlfn.IFNA(VLOOKUP(CONCATENATE($S$4,$B18,$C18),'10Bus2'!$A$7:$T$135,20,FALSE),0)</f>
        <v>0</v>
      </c>
      <c r="T18" s="158">
        <f>_xlfn.IFNA(VLOOKUP(CONCATENATE($T$4,$B18,$C18),'11OG'!$A$7:$T$135,20,FALSE),0)</f>
        <v>0</v>
      </c>
      <c r="U18" s="158">
        <f>_xlfn.IFNA(VLOOKUP(CONCATENATE($U$4,$B18,$C18),'12VIRT'!$A$7:$T$135,20,FALSE),0)</f>
        <v>0</v>
      </c>
      <c r="V18" s="158">
        <f>_xlfn.IFNA(VLOOKUP(CONCATENATE($V$4,$B18,$C18),'13BUN'!$A$7:$T$133,20,FALSE),0)</f>
        <v>0</v>
      </c>
      <c r="W18" s="158">
        <f>_xlfn.IFNA(VLOOKUP(CONCATENATE($W$4,$B18,$C18),'14SER'!$A$7:$T$135,20,FALSE),0)</f>
        <v>0</v>
      </c>
      <c r="X18" s="158">
        <f>_xlfn.IFNA(VLOOKUP(CONCATENATE($X$4,$B18,$C18),'15OG2'!$A$7:$T$132,20,FALSE),0)</f>
        <v>0</v>
      </c>
      <c r="Y18" s="158">
        <f>_xlfn.IFNA(VLOOKUP(CONCATENATE($Y$4,$B18,$C18),'16BAL2'!$A$7:$T$135,20,FALSE),0)</f>
        <v>0</v>
      </c>
      <c r="Z18" s="158">
        <f>_xlfn.IFNA(VLOOKUP(CONCATENATE($Z$4,$B18,$C18),'17DAR'!$A$7:$T$135,20,FALSE),0)</f>
        <v>0</v>
      </c>
      <c r="AA18" s="158">
        <f>_xlfn.IFNA(VLOOKUP(CONCATENATE($AA$4,$B18,$C18),'18WAL'!$A$7:$T$135,20,FALSE),0)</f>
        <v>0</v>
      </c>
      <c r="AB18" s="158">
        <f>_xlfn.IFNA(VLOOKUP(CONCATENATE($AB$4,$B18,$C18),'19LOG'!$A$7:$T$135,20,FALSE),0)</f>
        <v>0</v>
      </c>
      <c r="AC18" s="158">
        <f>_xlfn.IFNA(VLOOKUP(CONCATENATE($AC$4,$B18,$C18),'20BUN'!$A$7:$T$133,20,FALSE),0)</f>
        <v>0</v>
      </c>
      <c r="AD18" s="158">
        <f>_xlfn.IFNA(VLOOKUP(CONCATENATE($AD$4,$B18,$C18),'21SC'!$A$7:$T$230,20,FALSE),0)</f>
        <v>0</v>
      </c>
      <c r="AE18" s="158">
        <f>_xlfn.IFNA(VLOOKUP(CONCATENATE($AE$4,$B18,$C18),'22WAL3'!$A$7:$T$135,20,FALSE),0)</f>
        <v>0</v>
      </c>
      <c r="AF18" s="158">
        <f>_xlfn.IFNA(VLOOKUP(CONCATENATE($AF$4,$B18,$C18),'23OG3'!$A$7:$T$126,20,FALSE),0)</f>
        <v>0</v>
      </c>
      <c r="AG18" s="158">
        <f>_xlfn.IFNA(VLOOKUP(CONCATENATE($AG$4,$B18,$C18),'24WAL4'!$A$7:$T$135,20,FALSE),0)</f>
        <v>0</v>
      </c>
      <c r="AH18" s="158">
        <f>_xlfn.IFNA(VLOOKUP(CONCATENATE($AH$4,$B18,$C18),'25MR'!$A$7:$T$135,20,FALSE),0)</f>
        <v>0</v>
      </c>
      <c r="AI18" s="256"/>
      <c r="AJ18" s="13"/>
      <c r="AM18" s="3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</row>
    <row r="19" spans="1:93" x14ac:dyDescent="0.2">
      <c r="A19" s="382"/>
      <c r="B19" s="21" t="s">
        <v>250</v>
      </c>
      <c r="C19" s="21" t="s">
        <v>245</v>
      </c>
      <c r="D19" s="21" t="s">
        <v>220</v>
      </c>
      <c r="E19" s="22">
        <v>43888</v>
      </c>
      <c r="F19" s="24">
        <v>9</v>
      </c>
      <c r="G19" s="122">
        <f t="shared" si="3"/>
        <v>0</v>
      </c>
      <c r="H19" s="23">
        <f t="shared" si="4"/>
        <v>0</v>
      </c>
      <c r="I19" s="116"/>
      <c r="J19" s="159">
        <f>_xlfn.IFNA(VLOOKUP(CONCATENATE($J$4,$B19,$C19),'1Bus'!$A$7:$T$133,20,FALSE),0)</f>
        <v>0</v>
      </c>
      <c r="K19" s="158">
        <f>_xlfn.IFNA(VLOOKUP(CONCATENATE($K$4,$B19,$C19),'2ESP'!$A$7:$T$133,20,FALSE),0)</f>
        <v>0</v>
      </c>
      <c r="L19" s="158">
        <f>_xlfn.IFNA(VLOOKUP(CONCATENATE($L$4,$B19,$C19),'3RP'!$A$7:$T$135,20,FALSE),0)</f>
        <v>0</v>
      </c>
      <c r="M19" s="158">
        <f>_xlfn.IFNA(VLOOKUP(CONCATENATE($M$4,$B19,$C19),'4Mur'!$A$7:$T$135,20,FALSE),0)</f>
        <v>0</v>
      </c>
      <c r="N19" s="158">
        <f>_xlfn.IFNA(VLOOKUP(CONCATENATE($N$4,$B19,$C19),'5BAL'!$A$7:$T$135,20,FALSE),0)</f>
        <v>0</v>
      </c>
      <c r="O19" s="158">
        <f>_xlfn.IFNA(VLOOKUP(CONCATENATE($O$4,$B19,$C19),'6WP'!$A$7:$T$135,20,FALSE),0)</f>
        <v>0</v>
      </c>
      <c r="P19" s="158">
        <f>_xlfn.IFNA(VLOOKUP(CONCATENATE($P$4,$B19,$C19),'7SER'!$A$7:$T$135,20,FALSE),0)</f>
        <v>0</v>
      </c>
      <c r="Q19" s="158">
        <f>_xlfn.IFNA(VLOOKUP(CONCATENATE($Q$4,$B19,$C19),'8MR'!$A$7:$T$135,20,FALSE),0)</f>
        <v>0</v>
      </c>
      <c r="R19" s="158">
        <f>_xlfn.IFNA(VLOOKUP(CONCATENATE($R$4,$B19,$C19),'9ESP2'!$A$7:$T$135,20,FALSE),0)</f>
        <v>0</v>
      </c>
      <c r="S19" s="158">
        <f>_xlfn.IFNA(VLOOKUP(CONCATENATE($S$4,$B19,$C19),'10Bus2'!$A$7:$T$135,20,FALSE),0)</f>
        <v>0</v>
      </c>
      <c r="T19" s="158">
        <f>_xlfn.IFNA(VLOOKUP(CONCATENATE($T$4,$B19,$C19),'11OG'!$A$7:$T$135,20,FALSE),0)</f>
        <v>0</v>
      </c>
      <c r="U19" s="158">
        <f>_xlfn.IFNA(VLOOKUP(CONCATENATE($U$4,$B19,$C19),'12VIRT'!$A$7:$T$135,20,FALSE),0)</f>
        <v>0</v>
      </c>
      <c r="V19" s="158">
        <f>_xlfn.IFNA(VLOOKUP(CONCATENATE($V$4,$B19,$C19),'13BUN'!$A$7:$T$133,20,FALSE),0)</f>
        <v>0</v>
      </c>
      <c r="W19" s="158">
        <f>_xlfn.IFNA(VLOOKUP(CONCATENATE($W$4,$B19,$C19),'14SER'!$A$7:$T$135,20,FALSE),0)</f>
        <v>0</v>
      </c>
      <c r="X19" s="158">
        <f>_xlfn.IFNA(VLOOKUP(CONCATENATE($X$4,$B19,$C19),'15OG2'!$A$7:$T$132,20,FALSE),0)</f>
        <v>0</v>
      </c>
      <c r="Y19" s="158">
        <f>_xlfn.IFNA(VLOOKUP(CONCATENATE($Y$4,$B19,$C19),'16BAL2'!$A$7:$T$135,20,FALSE),0)</f>
        <v>0</v>
      </c>
      <c r="Z19" s="158">
        <f>_xlfn.IFNA(VLOOKUP(CONCATENATE($Z$4,$B19,$C19),'17DAR'!$A$7:$T$135,20,FALSE),0)</f>
        <v>0</v>
      </c>
      <c r="AA19" s="158">
        <f>_xlfn.IFNA(VLOOKUP(CONCATENATE($AA$4,$B19,$C19),'18WAL'!$A$7:$T$135,20,FALSE),0)</f>
        <v>0</v>
      </c>
      <c r="AB19" s="158">
        <f>_xlfn.IFNA(VLOOKUP(CONCATENATE($AB$4,$B19,$C19),'19LOG'!$A$7:$T$135,20,FALSE),0)</f>
        <v>0</v>
      </c>
      <c r="AC19" s="158">
        <f>_xlfn.IFNA(VLOOKUP(CONCATENATE($AC$4,$B19,$C19),'20BUN'!$A$7:$T$133,20,FALSE),0)</f>
        <v>0</v>
      </c>
      <c r="AD19" s="158">
        <f>_xlfn.IFNA(VLOOKUP(CONCATENATE($AD$4,$B19,$C19),'21SC'!$A$7:$T$230,20,FALSE),0)</f>
        <v>0</v>
      </c>
      <c r="AE19" s="158">
        <f>_xlfn.IFNA(VLOOKUP(CONCATENATE($AE$4,$B19,$C19),'22WAL3'!$A$7:$T$135,20,FALSE),0)</f>
        <v>0</v>
      </c>
      <c r="AF19" s="158">
        <f>_xlfn.IFNA(VLOOKUP(CONCATENATE($AF$4,$B19,$C19),'23OG3'!$A$7:$T$126,20,FALSE),0)</f>
        <v>0</v>
      </c>
      <c r="AG19" s="158">
        <f>_xlfn.IFNA(VLOOKUP(CONCATENATE($AG$4,$B19,$C19),'24WAL4'!$A$7:$T$135,20,FALSE),0)</f>
        <v>0</v>
      </c>
      <c r="AH19" s="158">
        <f>_xlfn.IFNA(VLOOKUP(CONCATENATE($AH$4,$B19,$C19),'25MR'!$A$7:$T$135,20,FALSE),0)</f>
        <v>0</v>
      </c>
      <c r="AI19" s="256"/>
      <c r="AJ19" s="13"/>
      <c r="AM19" s="3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</row>
    <row r="20" spans="1:93" x14ac:dyDescent="0.2">
      <c r="A20" s="382"/>
      <c r="B20" s="21" t="s">
        <v>693</v>
      </c>
      <c r="C20" s="21" t="s">
        <v>251</v>
      </c>
      <c r="D20" s="114" t="s">
        <v>169</v>
      </c>
      <c r="E20" s="22">
        <v>43887</v>
      </c>
      <c r="F20" s="24">
        <v>10</v>
      </c>
      <c r="G20" s="122">
        <f t="shared" si="3"/>
        <v>0</v>
      </c>
      <c r="H20" s="23">
        <f t="shared" si="4"/>
        <v>0</v>
      </c>
      <c r="I20" s="116"/>
      <c r="J20" s="159">
        <f>_xlfn.IFNA(VLOOKUP(CONCATENATE($J$4,$B20,$C20),'1Bus'!$A$7:$T$133,20,FALSE),0)</f>
        <v>0</v>
      </c>
      <c r="K20" s="158">
        <f>_xlfn.IFNA(VLOOKUP(CONCATENATE($K$4,$B20,$C20),'2ESP'!$A$7:$T$133,20,FALSE),0)</f>
        <v>0</v>
      </c>
      <c r="L20" s="158">
        <f>_xlfn.IFNA(VLOOKUP(CONCATENATE($L$4,$B20,$C20),'3RP'!$A$7:$T$135,20,FALSE),0)</f>
        <v>0</v>
      </c>
      <c r="M20" s="158">
        <f>_xlfn.IFNA(VLOOKUP(CONCATENATE($M$4,$B20,$C20),'4Mur'!$A$7:$T$135,20,FALSE),0)</f>
        <v>0</v>
      </c>
      <c r="N20" s="158">
        <f>_xlfn.IFNA(VLOOKUP(CONCATENATE($N$4,$B20,$C20),'5BAL'!$A$7:$T$135,20,FALSE),0)</f>
        <v>0</v>
      </c>
      <c r="O20" s="158">
        <f>_xlfn.IFNA(VLOOKUP(CONCATENATE($O$4,$B20,$C20),'6WP'!$A$7:$T$135,20,FALSE),0)</f>
        <v>0</v>
      </c>
      <c r="P20" s="158">
        <f>_xlfn.IFNA(VLOOKUP(CONCATENATE($P$4,$B20,$C20),'7SER'!$A$7:$T$135,20,FALSE),0)</f>
        <v>0</v>
      </c>
      <c r="Q20" s="158">
        <f>_xlfn.IFNA(VLOOKUP(CONCATENATE($Q$4,$B20,$C20),'8MR'!$A$7:$T$135,20,FALSE),0)</f>
        <v>0</v>
      </c>
      <c r="R20" s="158">
        <f>_xlfn.IFNA(VLOOKUP(CONCATENATE($R$4,$B20,$C20),'9ESP2'!$A$7:$T$135,20,FALSE),0)</f>
        <v>0</v>
      </c>
      <c r="S20" s="158">
        <f>_xlfn.IFNA(VLOOKUP(CONCATENATE($S$4,$B20,$C20),'10Bus2'!$A$7:$T$135,20,FALSE),0)</f>
        <v>0</v>
      </c>
      <c r="T20" s="158">
        <f>_xlfn.IFNA(VLOOKUP(CONCATENATE($T$4,$B20,$C20),'11OG'!$A$7:$T$135,20,FALSE),0)</f>
        <v>0</v>
      </c>
      <c r="U20" s="158">
        <f>_xlfn.IFNA(VLOOKUP(CONCATENATE($U$4,$B20,$C20),'12VIRT'!$A$7:$T$135,20,FALSE),0)</f>
        <v>0</v>
      </c>
      <c r="V20" s="158">
        <f>_xlfn.IFNA(VLOOKUP(CONCATENATE($V$4,$B20,$C20),'13BUN'!$A$7:$T$133,20,FALSE),0)</f>
        <v>0</v>
      </c>
      <c r="W20" s="158">
        <f>_xlfn.IFNA(VLOOKUP(CONCATENATE($W$4,$B20,$C20),'14SER'!$A$7:$T$135,20,FALSE),0)</f>
        <v>0</v>
      </c>
      <c r="X20" s="158">
        <f>_xlfn.IFNA(VLOOKUP(CONCATENATE($X$4,$B20,$C20),'15OG2'!$A$7:$T$132,20,FALSE),0)</f>
        <v>0</v>
      </c>
      <c r="Y20" s="158">
        <f>_xlfn.IFNA(VLOOKUP(CONCATENATE($Y$4,$B20,$C20),'16BAL2'!$A$7:$T$135,20,FALSE),0)</f>
        <v>0</v>
      </c>
      <c r="Z20" s="158">
        <f>_xlfn.IFNA(VLOOKUP(CONCATENATE($Z$4,$B20,$C20),'17DAR'!$A$7:$T$135,20,FALSE),0)</f>
        <v>0</v>
      </c>
      <c r="AA20" s="158">
        <f>_xlfn.IFNA(VLOOKUP(CONCATENATE($AA$4,$B20,$C20),'18WAL'!$A$7:$T$135,20,FALSE),0)</f>
        <v>0</v>
      </c>
      <c r="AB20" s="158">
        <f>_xlfn.IFNA(VLOOKUP(CONCATENATE($AB$4,$B20,$C20),'19LOG'!$A$7:$T$135,20,FALSE),0)</f>
        <v>0</v>
      </c>
      <c r="AC20" s="158">
        <f>_xlfn.IFNA(VLOOKUP(CONCATENATE($AC$4,$B20,$C20),'20BUN'!$A$7:$T$133,20,FALSE),0)</f>
        <v>0</v>
      </c>
      <c r="AD20" s="158">
        <f>_xlfn.IFNA(VLOOKUP(CONCATENATE($AD$4,$B20,$C20),'21SC'!$A$7:$T$230,20,FALSE),0)</f>
        <v>0</v>
      </c>
      <c r="AE20" s="158">
        <f>_xlfn.IFNA(VLOOKUP(CONCATENATE($AE$4,$B20,$C20),'22WAL3'!$A$7:$T$135,20,FALSE),0)</f>
        <v>0</v>
      </c>
      <c r="AF20" s="158">
        <f>_xlfn.IFNA(VLOOKUP(CONCATENATE($AF$4,$B20,$C20),'23OG3'!$A$7:$T$126,20,FALSE),0)</f>
        <v>0</v>
      </c>
      <c r="AG20" s="158">
        <f>_xlfn.IFNA(VLOOKUP(CONCATENATE($AG$4,$B20,$C20),'24WAL4'!$A$7:$T$135,20,FALSE),0)</f>
        <v>0</v>
      </c>
      <c r="AH20" s="158">
        <f>_xlfn.IFNA(VLOOKUP(CONCATENATE($AH$4,$B20,$C20),'25MR'!$A$7:$T$135,20,FALSE),0)</f>
        <v>0</v>
      </c>
      <c r="AI20" s="256"/>
      <c r="AJ20" s="13"/>
      <c r="AM20" s="3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</row>
    <row r="21" spans="1:93" x14ac:dyDescent="0.2">
      <c r="A21" s="382"/>
      <c r="B21" s="21" t="s">
        <v>917</v>
      </c>
      <c r="C21" s="21" t="s">
        <v>216</v>
      </c>
      <c r="D21" s="21" t="s">
        <v>220</v>
      </c>
      <c r="E21" s="22">
        <v>43976</v>
      </c>
      <c r="F21" s="24">
        <v>11</v>
      </c>
      <c r="G21" s="122">
        <f t="shared" si="3"/>
        <v>0</v>
      </c>
      <c r="H21" s="23">
        <f t="shared" si="4"/>
        <v>0</v>
      </c>
      <c r="I21" s="116"/>
      <c r="J21" s="159">
        <f>_xlfn.IFNA(VLOOKUP(CONCATENATE($J$4,$B21,$C21),'1Bus'!$A$7:$T$133,20,FALSE),0)</f>
        <v>0</v>
      </c>
      <c r="K21" s="158">
        <f>_xlfn.IFNA(VLOOKUP(CONCATENATE($K$4,$B21,$C21),'2ESP'!$A$7:$T$133,20,FALSE),0)</f>
        <v>0</v>
      </c>
      <c r="L21" s="158">
        <f>_xlfn.IFNA(VLOOKUP(CONCATENATE($L$4,$B21,$C21),'3RP'!$A$7:$T$135,20,FALSE),0)</f>
        <v>0</v>
      </c>
      <c r="M21" s="158">
        <f>_xlfn.IFNA(VLOOKUP(CONCATENATE($M$4,$B21,$C21),'4Mur'!$A$7:$T$135,20,FALSE),0)</f>
        <v>0</v>
      </c>
      <c r="N21" s="158">
        <f>_xlfn.IFNA(VLOOKUP(CONCATENATE($N$4,$B21,$C21),'5BAL'!$A$7:$T$135,20,FALSE),0)</f>
        <v>0</v>
      </c>
      <c r="O21" s="158">
        <f>_xlfn.IFNA(VLOOKUP(CONCATENATE($O$4,$B21,$C21),'6WP'!$A$7:$T$135,20,FALSE),0)</f>
        <v>0</v>
      </c>
      <c r="P21" s="158">
        <f>_xlfn.IFNA(VLOOKUP(CONCATENATE($P$4,$B21,$C21),'7SER'!$A$7:$T$135,20,FALSE),0)</f>
        <v>0</v>
      </c>
      <c r="Q21" s="158">
        <f>_xlfn.IFNA(VLOOKUP(CONCATENATE($Q$4,$B21,$C21),'8MR'!$A$7:$T$135,20,FALSE),0)</f>
        <v>0</v>
      </c>
      <c r="R21" s="158">
        <f>_xlfn.IFNA(VLOOKUP(CONCATENATE($R$4,$B21,$C21),'9ESP2'!$A$7:$T$135,20,FALSE),0)</f>
        <v>0</v>
      </c>
      <c r="S21" s="158">
        <f>_xlfn.IFNA(VLOOKUP(CONCATENATE($S$4,$B21,$C21),'10Bus2'!$A$7:$T$135,20,FALSE),0)</f>
        <v>0</v>
      </c>
      <c r="T21" s="158">
        <f>_xlfn.IFNA(VLOOKUP(CONCATENATE($T$4,$B21,$C21),'11OG'!$A$7:$T$135,20,FALSE),0)</f>
        <v>0</v>
      </c>
      <c r="U21" s="158">
        <f>_xlfn.IFNA(VLOOKUP(CONCATENATE($U$4,$B21,$C21),'12VIRT'!$A$7:$T$135,20,FALSE),0)</f>
        <v>0</v>
      </c>
      <c r="V21" s="158">
        <f>_xlfn.IFNA(VLOOKUP(CONCATENATE($V$4,$B21,$C21),'13BUN'!$A$7:$T$133,20,FALSE),0)</f>
        <v>0</v>
      </c>
      <c r="W21" s="158">
        <f>_xlfn.IFNA(VLOOKUP(CONCATENATE($W$4,$B21,$C21),'14SER'!$A$7:$T$135,20,FALSE),0)</f>
        <v>0</v>
      </c>
      <c r="X21" s="158">
        <f>_xlfn.IFNA(VLOOKUP(CONCATENATE($X$4,$B21,$C21),'15OG2'!$A$7:$T$132,20,FALSE),0)</f>
        <v>0</v>
      </c>
      <c r="Y21" s="158">
        <f>_xlfn.IFNA(VLOOKUP(CONCATENATE($Y$4,$B21,$C21),'16BAL2'!$A$7:$T$135,20,FALSE),0)</f>
        <v>0</v>
      </c>
      <c r="Z21" s="158">
        <f>_xlfn.IFNA(VLOOKUP(CONCATENATE($Z$4,$B21,$C21),'17DAR'!$A$7:$T$135,20,FALSE),0)</f>
        <v>0</v>
      </c>
      <c r="AA21" s="158">
        <f>_xlfn.IFNA(VLOOKUP(CONCATENATE($AA$4,$B21,$C21),'18WAL'!$A$7:$T$135,20,FALSE),0)</f>
        <v>0</v>
      </c>
      <c r="AB21" s="158">
        <f>_xlfn.IFNA(VLOOKUP(CONCATENATE($AB$4,$B21,$C21),'19LOG'!$A$7:$T$135,20,FALSE),0)</f>
        <v>0</v>
      </c>
      <c r="AC21" s="158">
        <f>_xlfn.IFNA(VLOOKUP(CONCATENATE($AC$4,$B21,$C21),'20BUN'!$A$7:$T$133,20,FALSE),0)</f>
        <v>0</v>
      </c>
      <c r="AD21" s="158">
        <f>_xlfn.IFNA(VLOOKUP(CONCATENATE($AD$4,$B21,$C21),'21SC'!$A$7:$T$230,20,FALSE),0)</f>
        <v>0</v>
      </c>
      <c r="AE21" s="158">
        <f>_xlfn.IFNA(VLOOKUP(CONCATENATE($AE$4,$B21,$C21),'22WAL3'!$A$7:$T$135,20,FALSE),0)</f>
        <v>0</v>
      </c>
      <c r="AF21" s="158">
        <f>_xlfn.IFNA(VLOOKUP(CONCATENATE($AF$4,$B21,$C21),'23OG3'!$A$7:$T$126,20,FALSE),0)</f>
        <v>0</v>
      </c>
      <c r="AG21" s="158">
        <f>_xlfn.IFNA(VLOOKUP(CONCATENATE($AG$4,$B21,$C21),'24WAL4'!$A$7:$T$135,20,FALSE),0)</f>
        <v>0</v>
      </c>
      <c r="AH21" s="158">
        <f>_xlfn.IFNA(VLOOKUP(CONCATENATE($AH$4,$B21,$C21),'25MR'!$A$7:$T$135,20,FALSE),0)</f>
        <v>0</v>
      </c>
      <c r="AI21" s="256"/>
      <c r="AJ21" s="13"/>
      <c r="AM21" s="3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</row>
    <row r="22" spans="1:93" x14ac:dyDescent="0.2">
      <c r="A22" s="382"/>
      <c r="B22" s="21" t="s">
        <v>317</v>
      </c>
      <c r="C22" s="21" t="s">
        <v>317</v>
      </c>
      <c r="D22" s="21" t="s">
        <v>317</v>
      </c>
      <c r="E22" s="22"/>
      <c r="F22" s="24"/>
      <c r="G22" s="122">
        <f t="shared" si="3"/>
        <v>0</v>
      </c>
      <c r="H22" s="23">
        <f t="shared" si="4"/>
        <v>0</v>
      </c>
      <c r="I22" s="116"/>
      <c r="J22" s="159">
        <f>_xlfn.IFNA(VLOOKUP(CONCATENATE($J$4,$B22,$C22),'1Bus'!$A$7:$T$133,20,FALSE),0)</f>
        <v>0</v>
      </c>
      <c r="K22" s="158">
        <f>_xlfn.IFNA(VLOOKUP(CONCATENATE($K$4,$B22,$C22),'2ESP'!$A$7:$T$133,20,FALSE),0)</f>
        <v>0</v>
      </c>
      <c r="L22" s="158">
        <f>_xlfn.IFNA(VLOOKUP(CONCATENATE($L$4,$B22,$C22),'3RP'!$A$7:$T$135,20,FALSE),0)</f>
        <v>0</v>
      </c>
      <c r="M22" s="158">
        <f>_xlfn.IFNA(VLOOKUP(CONCATENATE($M$4,$B22,$C22),'4Mur'!$A$7:$T$135,20,FALSE),0)</f>
        <v>0</v>
      </c>
      <c r="N22" s="158">
        <f>_xlfn.IFNA(VLOOKUP(CONCATENATE($N$4,$B22,$C22),'5BAL'!$A$7:$T$135,20,FALSE),0)</f>
        <v>0</v>
      </c>
      <c r="O22" s="158">
        <f>_xlfn.IFNA(VLOOKUP(CONCATENATE($O$4,$B22,$C22),'6WP'!$A$7:$T$135,20,FALSE),0)</f>
        <v>0</v>
      </c>
      <c r="P22" s="158">
        <f>_xlfn.IFNA(VLOOKUP(CONCATENATE($P$4,$B22,$C22),'7SER'!$A$7:$T$135,20,FALSE),0)</f>
        <v>0</v>
      </c>
      <c r="Q22" s="158">
        <f>_xlfn.IFNA(VLOOKUP(CONCATENATE($Q$4,$B22,$C22),'8MR'!$A$7:$T$135,20,FALSE),0)</f>
        <v>0</v>
      </c>
      <c r="R22" s="158">
        <f>_xlfn.IFNA(VLOOKUP(CONCATENATE($R$4,$B22,$C22),'9ESP2'!$A$7:$T$135,20,FALSE),0)</f>
        <v>0</v>
      </c>
      <c r="S22" s="158">
        <f>_xlfn.IFNA(VLOOKUP(CONCATENATE($S$4,$B22,$C22),'10Bus2'!$A$7:$T$135,20,FALSE),0)</f>
        <v>0</v>
      </c>
      <c r="T22" s="158">
        <f>_xlfn.IFNA(VLOOKUP(CONCATENATE($T$4,$B22,$C22),'11OG'!$A$7:$T$135,20,FALSE),0)</f>
        <v>0</v>
      </c>
      <c r="U22" s="158">
        <f>_xlfn.IFNA(VLOOKUP(CONCATENATE($U$4,$B22,$C22),'12VIRT'!$A$7:$T$135,20,FALSE),0)</f>
        <v>0</v>
      </c>
      <c r="V22" s="158">
        <f>_xlfn.IFNA(VLOOKUP(CONCATENATE($V$4,$B22,$C22),'13BUN'!$A$7:$T$133,20,FALSE),0)</f>
        <v>0</v>
      </c>
      <c r="W22" s="158">
        <f>_xlfn.IFNA(VLOOKUP(CONCATENATE($W$4,$B22,$C22),'14SER'!$A$7:$T$135,20,FALSE),0)</f>
        <v>0</v>
      </c>
      <c r="X22" s="158">
        <f>_xlfn.IFNA(VLOOKUP(CONCATENATE($X$4,$B22,$C22),'15OG2'!$A$7:$T$132,20,FALSE),0)</f>
        <v>0</v>
      </c>
      <c r="Y22" s="158">
        <f>_xlfn.IFNA(VLOOKUP(CONCATENATE($Y$4,$B22,$C22),'16BAL2'!$A$7:$T$135,20,FALSE),0)</f>
        <v>0</v>
      </c>
      <c r="Z22" s="158">
        <f>_xlfn.IFNA(VLOOKUP(CONCATENATE($Z$4,$B22,$C22),'17DAR'!$A$7:$T$135,20,FALSE),0)</f>
        <v>0</v>
      </c>
      <c r="AA22" s="158">
        <f>_xlfn.IFNA(VLOOKUP(CONCATENATE($AA$4,$B22,$C22),'18WAL'!$A$7:$T$135,20,FALSE),0)</f>
        <v>0</v>
      </c>
      <c r="AB22" s="158">
        <f>_xlfn.IFNA(VLOOKUP(CONCATENATE($AB$4,$B22,$C22),'19LOG'!$A$7:$T$135,20,FALSE),0)</f>
        <v>0</v>
      </c>
      <c r="AC22" s="158">
        <f>_xlfn.IFNA(VLOOKUP(CONCATENATE($AC$4,$B22,$C22),'20BUN'!$A$7:$T$133,20,FALSE),0)</f>
        <v>0</v>
      </c>
      <c r="AD22" s="158">
        <f>_xlfn.IFNA(VLOOKUP(CONCATENATE($AD$4,$B22,$C22),'21SC'!$A$7:$T$230,20,FALSE),0)</f>
        <v>0</v>
      </c>
      <c r="AE22" s="158">
        <f>_xlfn.IFNA(VLOOKUP(CONCATENATE($AE$4,$B22,$C22),'22WAL3'!$A$7:$T$135,20,FALSE),0)</f>
        <v>0</v>
      </c>
      <c r="AF22" s="158">
        <f>_xlfn.IFNA(VLOOKUP(CONCATENATE($AF$4,$B22,$C22),'23OG3'!$A$7:$T$126,20,FALSE),0)</f>
        <v>0</v>
      </c>
      <c r="AG22" s="158">
        <f>_xlfn.IFNA(VLOOKUP(CONCATENATE($AG$4,$B22,$C22),'24WAL4'!$A$7:$T$135,20,FALSE),0)</f>
        <v>0</v>
      </c>
      <c r="AH22" s="158">
        <f>_xlfn.IFNA(VLOOKUP(CONCATENATE($AH$4,$B22,$C22),'25MR'!$A$7:$T$135,20,FALSE),0)</f>
        <v>0</v>
      </c>
      <c r="AI22" s="256"/>
      <c r="AJ22" s="13"/>
      <c r="AM22" s="3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</row>
    <row r="23" spans="1:93" s="66" customFormat="1" x14ac:dyDescent="0.2">
      <c r="A23" s="382"/>
      <c r="B23" s="254" t="s">
        <v>317</v>
      </c>
      <c r="C23" s="254" t="s">
        <v>317</v>
      </c>
      <c r="D23" s="254" t="s">
        <v>317</v>
      </c>
      <c r="E23" s="254"/>
      <c r="F23" s="254"/>
      <c r="G23" s="254"/>
      <c r="H23" s="255"/>
      <c r="I23" s="254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6"/>
      <c r="AJ23" s="13"/>
      <c r="AK23" s="3"/>
      <c r="AL23" s="3"/>
      <c r="AM23" s="3"/>
      <c r="AN23" s="3"/>
      <c r="AO23" s="3"/>
      <c r="AP23" s="3"/>
      <c r="AQ23" s="3"/>
      <c r="AR23" s="3"/>
      <c r="AS23" s="3"/>
    </row>
    <row r="25" spans="1:93" x14ac:dyDescent="0.2">
      <c r="A25" s="95"/>
      <c r="E25" s="95"/>
    </row>
    <row r="26" spans="1:93" x14ac:dyDescent="0.2">
      <c r="A26" s="95"/>
      <c r="B26"/>
      <c r="E26" s="95"/>
    </row>
    <row r="27" spans="1:93" x14ac:dyDescent="0.2">
      <c r="A27" s="95"/>
      <c r="B27"/>
      <c r="E27" s="95"/>
    </row>
    <row r="28" spans="1:93" x14ac:dyDescent="0.2">
      <c r="A28" s="95"/>
      <c r="B28"/>
      <c r="E28" s="95"/>
    </row>
    <row r="29" spans="1:93" x14ac:dyDescent="0.2">
      <c r="A29" s="95"/>
      <c r="B29"/>
      <c r="E29" s="95"/>
    </row>
    <row r="30" spans="1:93" x14ac:dyDescent="0.2">
      <c r="A30" s="95"/>
      <c r="B30"/>
      <c r="E30" s="95"/>
    </row>
    <row r="31" spans="1:93" x14ac:dyDescent="0.2">
      <c r="A31" s="95"/>
      <c r="B31"/>
      <c r="E31" s="95"/>
    </row>
    <row r="32" spans="1:93" x14ac:dyDescent="0.2">
      <c r="A32" s="95"/>
      <c r="B32"/>
      <c r="E32" s="95"/>
    </row>
    <row r="33" spans="1:5" x14ac:dyDescent="0.2">
      <c r="A33" s="95"/>
      <c r="B33"/>
      <c r="E33" s="95"/>
    </row>
    <row r="34" spans="1:5" x14ac:dyDescent="0.2">
      <c r="A34" s="95"/>
      <c r="B34"/>
      <c r="E34" s="95"/>
    </row>
    <row r="35" spans="1:5" x14ac:dyDescent="0.2">
      <c r="A35" s="95"/>
      <c r="B35"/>
      <c r="E35" s="95"/>
    </row>
    <row r="36" spans="1:5" x14ac:dyDescent="0.2">
      <c r="A36" s="95"/>
      <c r="B36"/>
      <c r="E36" s="95"/>
    </row>
    <row r="37" spans="1:5" x14ac:dyDescent="0.2">
      <c r="A37" s="95"/>
      <c r="B37"/>
      <c r="E37" s="95"/>
    </row>
    <row r="38" spans="1:5" x14ac:dyDescent="0.2">
      <c r="B38"/>
    </row>
    <row r="39" spans="1:5" x14ac:dyDescent="0.2">
      <c r="B39"/>
    </row>
    <row r="40" spans="1:5" x14ac:dyDescent="0.2">
      <c r="B40"/>
    </row>
    <row r="41" spans="1:5" x14ac:dyDescent="0.2">
      <c r="B41"/>
    </row>
    <row r="42" spans="1:5" x14ac:dyDescent="0.2">
      <c r="B42"/>
    </row>
    <row r="43" spans="1:5" x14ac:dyDescent="0.2">
      <c r="B43"/>
    </row>
    <row r="44" spans="1:5" x14ac:dyDescent="0.2">
      <c r="B44"/>
    </row>
    <row r="45" spans="1:5" x14ac:dyDescent="0.2">
      <c r="B45"/>
    </row>
    <row r="46" spans="1:5" x14ac:dyDescent="0.2">
      <c r="B46"/>
    </row>
    <row r="47" spans="1:5" x14ac:dyDescent="0.2">
      <c r="B47"/>
    </row>
    <row r="48" spans="1:5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</sheetData>
  <sortState xmlns:xlrd2="http://schemas.microsoft.com/office/spreadsheetml/2017/richdata2" ref="B5:AH11">
    <sortCondition descending="1" ref="H5:H11"/>
    <sortCondition ref="I5:I11"/>
    <sortCondition descending="1" ref="G5:G11"/>
  </sortState>
  <mergeCells count="41">
    <mergeCell ref="AH1:AH2"/>
    <mergeCell ref="AC1:AC2"/>
    <mergeCell ref="AD1:AD2"/>
    <mergeCell ref="AE1:AE2"/>
    <mergeCell ref="AF1:AF2"/>
    <mergeCell ref="AG1:AG2"/>
    <mergeCell ref="H3:H4"/>
    <mergeCell ref="H1:H2"/>
    <mergeCell ref="J1:J2"/>
    <mergeCell ref="K1:K2"/>
    <mergeCell ref="M1:M2"/>
    <mergeCell ref="I3:I4"/>
    <mergeCell ref="I1:I2"/>
    <mergeCell ref="A1:A23"/>
    <mergeCell ref="B1:B2"/>
    <mergeCell ref="B3:B4"/>
    <mergeCell ref="E1:E2"/>
    <mergeCell ref="G1:G2"/>
    <mergeCell ref="G3:G4"/>
    <mergeCell ref="E3:E4"/>
    <mergeCell ref="D3:D4"/>
    <mergeCell ref="C3:C4"/>
    <mergeCell ref="C1:C2"/>
    <mergeCell ref="D1:D2"/>
    <mergeCell ref="F1:F2"/>
    <mergeCell ref="S1:S2"/>
    <mergeCell ref="L1:L2"/>
    <mergeCell ref="T1:T2"/>
    <mergeCell ref="Q1:Q2"/>
    <mergeCell ref="O1:O2"/>
    <mergeCell ref="N1:N2"/>
    <mergeCell ref="P1:P2"/>
    <mergeCell ref="R1:R2"/>
    <mergeCell ref="AA1:AA2"/>
    <mergeCell ref="AB1:AB2"/>
    <mergeCell ref="W1:W2"/>
    <mergeCell ref="U1:U2"/>
    <mergeCell ref="X1:X2"/>
    <mergeCell ref="Y1:Y2"/>
    <mergeCell ref="Z1:Z2"/>
    <mergeCell ref="V1:V2"/>
  </mergeCells>
  <conditionalFormatting sqref="J6:AH22">
    <cfRule type="containsText" dxfId="13" priority="1" operator="containsText" text="0">
      <formula>NOT(ISERROR(SEARCH("0",J6)))</formula>
    </cfRule>
    <cfRule type="cellIs" dxfId="12" priority="2" operator="greaterThan">
      <formula>0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  <ignoredErrors>
    <ignoredError sqref="G6:AH22" emptyCellReferenc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556B-1D1E-4850-AAD6-7562C01661DE}">
  <sheetPr>
    <tabColor rgb="FF7030A0"/>
  </sheetPr>
  <dimension ref="A1:U98"/>
  <sheetViews>
    <sheetView topLeftCell="A10" zoomScale="60" zoomScaleNormal="60" workbookViewId="0">
      <selection activeCell="E22" sqref="E22"/>
    </sheetView>
  </sheetViews>
  <sheetFormatPr defaultRowHeight="12.75" x14ac:dyDescent="0.2"/>
  <cols>
    <col min="1" max="1" width="44.42578125" bestFit="1" customWidth="1"/>
    <col min="2" max="2" width="16.85546875" bestFit="1" customWidth="1"/>
    <col min="3" max="3" width="5.42578125" bestFit="1" customWidth="1"/>
    <col min="4" max="4" width="17.5703125" bestFit="1" customWidth="1"/>
    <col min="5" max="5" width="33.28515625" bestFit="1" customWidth="1"/>
    <col min="6" max="6" width="14.7109375" bestFit="1" customWidth="1"/>
    <col min="7" max="7" width="11.5703125" bestFit="1" customWidth="1"/>
    <col min="8" max="9" width="10.85546875" bestFit="1" customWidth="1"/>
    <col min="10" max="10" width="6.7109375" bestFit="1" customWidth="1"/>
    <col min="11" max="11" width="7" bestFit="1" customWidth="1"/>
    <col min="12" max="12" width="7.28515625" bestFit="1" customWidth="1"/>
    <col min="13" max="13" width="11.28515625" bestFit="1" customWidth="1"/>
    <col min="14" max="15" width="8.7109375" bestFit="1" customWidth="1"/>
    <col min="16" max="16" width="10.85546875" bestFit="1" customWidth="1"/>
    <col min="17" max="17" width="8.7109375" bestFit="1" customWidth="1"/>
    <col min="18" max="18" width="8.42578125" bestFit="1" customWidth="1"/>
    <col min="19" max="19" width="6.140625" bestFit="1" customWidth="1"/>
    <col min="20" max="20" width="11.85546875" style="44" bestFit="1" customWidth="1"/>
    <col min="21" max="21" width="17.28515625" bestFit="1" customWidth="1"/>
  </cols>
  <sheetData>
    <row r="1" spans="1:20" ht="26.25" customHeight="1" x14ac:dyDescent="0.2">
      <c r="B1" t="s">
        <v>252</v>
      </c>
      <c r="D1" t="s">
        <v>253</v>
      </c>
      <c r="E1" t="s">
        <v>849</v>
      </c>
      <c r="M1" t="s">
        <v>255</v>
      </c>
      <c r="O1">
        <v>43778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42" si="0">CONCATENATE(B7,D7,E7)</f>
        <v>PrepZali RyanBryalana Second Cloud</v>
      </c>
      <c r="B7" t="s">
        <v>248</v>
      </c>
      <c r="C7" t="s">
        <v>297</v>
      </c>
      <c r="D7" t="s">
        <v>221</v>
      </c>
      <c r="E7" t="s">
        <v>222</v>
      </c>
      <c r="F7" t="s">
        <v>623</v>
      </c>
      <c r="H7">
        <v>60.789000000000001</v>
      </c>
      <c r="S7">
        <v>1</v>
      </c>
      <c r="T7" s="44">
        <f t="shared" ref="T7:T36" si="1">IF(S7=1,7,IF(S7=2,6,IF(S7=3,5,IF(S7=4,4,IF(S7=5,3,IF(S7=6,2,IF(S7&gt;=6,1,)))))))</f>
        <v>7</v>
      </c>
    </row>
    <row r="8" spans="1:20" x14ac:dyDescent="0.2">
      <c r="A8" t="str">
        <f t="shared" si="0"/>
        <v>PrepBailee StalteriJb Flying Hgih</v>
      </c>
      <c r="B8" t="s">
        <v>248</v>
      </c>
      <c r="D8" t="s">
        <v>850</v>
      </c>
      <c r="E8" t="s">
        <v>861</v>
      </c>
      <c r="F8" t="s">
        <v>851</v>
      </c>
      <c r="H8">
        <v>60</v>
      </c>
      <c r="S8">
        <v>2</v>
      </c>
      <c r="T8" s="44">
        <f t="shared" si="1"/>
        <v>6</v>
      </c>
    </row>
    <row r="9" spans="1:20" x14ac:dyDescent="0.2">
      <c r="A9" t="str">
        <f t="shared" si="0"/>
        <v>PrepHolly KerrOwendale Firefox</v>
      </c>
      <c r="B9" t="s">
        <v>248</v>
      </c>
      <c r="D9" t="s">
        <v>535</v>
      </c>
      <c r="E9" t="s">
        <v>862</v>
      </c>
      <c r="F9" t="s">
        <v>623</v>
      </c>
      <c r="H9">
        <v>57.895000000000003</v>
      </c>
      <c r="S9">
        <v>3</v>
      </c>
      <c r="T9" s="44">
        <f t="shared" si="1"/>
        <v>5</v>
      </c>
    </row>
    <row r="10" spans="1:20" x14ac:dyDescent="0.2">
      <c r="A10" t="str">
        <f t="shared" si="0"/>
        <v>PrepAddison SharpBambi</v>
      </c>
      <c r="B10" t="s">
        <v>248</v>
      </c>
      <c r="D10" t="s">
        <v>852</v>
      </c>
      <c r="E10" t="s">
        <v>863</v>
      </c>
      <c r="F10" t="s">
        <v>623</v>
      </c>
      <c r="H10">
        <v>57.631999999999998</v>
      </c>
      <c r="S10">
        <v>4</v>
      </c>
      <c r="T10" s="44">
        <f t="shared" si="1"/>
        <v>4</v>
      </c>
    </row>
    <row r="11" spans="1:20" x14ac:dyDescent="0.2">
      <c r="A11" t="str">
        <f>CONCATENATE(B11,D11,E11)</f>
        <v>PrelimHarriet ForrestOakover Too Much Chatter</v>
      </c>
      <c r="B11" t="s">
        <v>213</v>
      </c>
      <c r="C11" t="s">
        <v>281</v>
      </c>
      <c r="D11" t="s">
        <v>557</v>
      </c>
      <c r="E11" t="s">
        <v>73</v>
      </c>
      <c r="F11" t="s">
        <v>623</v>
      </c>
      <c r="I11">
        <v>68.400000000000006</v>
      </c>
      <c r="S11">
        <v>1</v>
      </c>
      <c r="T11" s="44">
        <f t="shared" si="1"/>
        <v>7</v>
      </c>
    </row>
    <row r="12" spans="1:20" x14ac:dyDescent="0.2">
      <c r="A12" t="str">
        <f t="shared" si="0"/>
        <v>PrelimAmy LockhartKingsbury</v>
      </c>
      <c r="B12" t="s">
        <v>213</v>
      </c>
      <c r="D12" t="s">
        <v>329</v>
      </c>
      <c r="E12" t="s">
        <v>207</v>
      </c>
      <c r="F12" t="s">
        <v>851</v>
      </c>
      <c r="J12">
        <v>67.2</v>
      </c>
      <c r="S12">
        <v>1</v>
      </c>
      <c r="T12" s="44">
        <f t="shared" si="1"/>
        <v>7</v>
      </c>
    </row>
    <row r="13" spans="1:20" x14ac:dyDescent="0.2">
      <c r="A13" t="str">
        <f t="shared" si="0"/>
        <v>PrelimLucie WackerbarthBridge Pegasus</v>
      </c>
      <c r="B13" t="s">
        <v>213</v>
      </c>
      <c r="D13" t="s">
        <v>497</v>
      </c>
      <c r="E13" t="s">
        <v>864</v>
      </c>
      <c r="F13" t="s">
        <v>623</v>
      </c>
      <c r="J13">
        <v>66.8</v>
      </c>
      <c r="S13">
        <v>2</v>
      </c>
      <c r="T13" s="44">
        <f t="shared" si="1"/>
        <v>6</v>
      </c>
    </row>
    <row r="14" spans="1:20" x14ac:dyDescent="0.2">
      <c r="A14" t="str">
        <f t="shared" si="0"/>
        <v>PrelimJorja WarehamNadalla Park Im So Special</v>
      </c>
      <c r="B14" t="s">
        <v>213</v>
      </c>
      <c r="D14" s="115" t="s">
        <v>146</v>
      </c>
      <c r="E14" s="28" t="s">
        <v>1224</v>
      </c>
      <c r="F14" t="s">
        <v>468</v>
      </c>
      <c r="J14">
        <v>65.400000000000006</v>
      </c>
      <c r="S14">
        <v>3</v>
      </c>
      <c r="T14" s="44">
        <f t="shared" si="1"/>
        <v>5</v>
      </c>
    </row>
    <row r="15" spans="1:20" x14ac:dyDescent="0.2">
      <c r="A15" t="str">
        <f t="shared" si="0"/>
        <v>PrelimZara Ward LeahyKenwyn In Style</v>
      </c>
      <c r="B15" t="s">
        <v>213</v>
      </c>
      <c r="D15" t="s">
        <v>559</v>
      </c>
      <c r="E15" t="s">
        <v>865</v>
      </c>
      <c r="F15" t="s">
        <v>623</v>
      </c>
      <c r="J15">
        <v>63.6</v>
      </c>
      <c r="S15">
        <v>4</v>
      </c>
      <c r="T15" s="44">
        <f t="shared" si="1"/>
        <v>4</v>
      </c>
    </row>
    <row r="16" spans="1:20" x14ac:dyDescent="0.2">
      <c r="A16" t="str">
        <f t="shared" si="0"/>
        <v>PrelimSophie MorrisonKarma Park Trade Secret</v>
      </c>
      <c r="B16" t="s">
        <v>213</v>
      </c>
      <c r="D16" t="s">
        <v>853</v>
      </c>
      <c r="E16" t="s">
        <v>866</v>
      </c>
      <c r="F16" t="s">
        <v>183</v>
      </c>
      <c r="J16">
        <v>59.2</v>
      </c>
      <c r="S16">
        <v>5</v>
      </c>
      <c r="T16" s="44">
        <f t="shared" si="1"/>
        <v>3</v>
      </c>
    </row>
    <row r="17" spans="1:21" x14ac:dyDescent="0.2">
      <c r="A17" t="str">
        <f t="shared" si="0"/>
        <v>PrelimAmberlee BrownParkiarrup Edward</v>
      </c>
      <c r="B17" t="s">
        <v>213</v>
      </c>
      <c r="C17" t="s">
        <v>281</v>
      </c>
      <c r="D17" t="s">
        <v>801</v>
      </c>
      <c r="E17" t="s">
        <v>867</v>
      </c>
      <c r="F17" t="s">
        <v>854</v>
      </c>
      <c r="K17">
        <v>57.8</v>
      </c>
      <c r="S17">
        <v>1</v>
      </c>
      <c r="T17" s="44">
        <f t="shared" si="1"/>
        <v>7</v>
      </c>
    </row>
    <row r="18" spans="1:21" x14ac:dyDescent="0.2">
      <c r="A18" t="str">
        <f t="shared" si="0"/>
        <v/>
      </c>
      <c r="B18" t="s">
        <v>317</v>
      </c>
      <c r="D18" t="s">
        <v>317</v>
      </c>
      <c r="E18" t="s">
        <v>317</v>
      </c>
      <c r="T18" s="44">
        <f t="shared" si="1"/>
        <v>0</v>
      </c>
    </row>
    <row r="19" spans="1:21" x14ac:dyDescent="0.2">
      <c r="A19" t="str">
        <f t="shared" si="0"/>
        <v>PrelimAbbie SenbergsHarmony Park Summa Rain</v>
      </c>
      <c r="B19" t="s">
        <v>213</v>
      </c>
      <c r="C19" t="s">
        <v>281</v>
      </c>
      <c r="D19" t="s">
        <v>855</v>
      </c>
      <c r="E19" t="s">
        <v>868</v>
      </c>
      <c r="F19" t="s">
        <v>623</v>
      </c>
      <c r="L19">
        <v>67</v>
      </c>
      <c r="S19">
        <v>1</v>
      </c>
      <c r="T19" s="44">
        <f t="shared" si="1"/>
        <v>7</v>
      </c>
    </row>
    <row r="20" spans="1:21" x14ac:dyDescent="0.2">
      <c r="A20" t="str">
        <f t="shared" si="0"/>
        <v>PrelimKate EiszeleSanrose Prima Donna</v>
      </c>
      <c r="B20" t="s">
        <v>213</v>
      </c>
      <c r="D20" t="s">
        <v>83</v>
      </c>
      <c r="E20" t="s">
        <v>84</v>
      </c>
      <c r="F20" t="s">
        <v>623</v>
      </c>
      <c r="L20">
        <v>65.400000000000006</v>
      </c>
      <c r="S20">
        <v>2</v>
      </c>
      <c r="T20" s="44">
        <f t="shared" si="1"/>
        <v>6</v>
      </c>
    </row>
    <row r="21" spans="1:21" x14ac:dyDescent="0.2">
      <c r="A21" t="str">
        <f t="shared" si="0"/>
        <v>PrelimAnnie CreekChaussettes</v>
      </c>
      <c r="B21" t="s">
        <v>213</v>
      </c>
      <c r="D21" t="s">
        <v>856</v>
      </c>
      <c r="E21" t="s">
        <v>563</v>
      </c>
      <c r="F21" t="s">
        <v>857</v>
      </c>
      <c r="L21">
        <v>63.8</v>
      </c>
      <c r="S21">
        <v>3</v>
      </c>
      <c r="T21" s="44">
        <f t="shared" si="1"/>
        <v>5</v>
      </c>
    </row>
    <row r="22" spans="1:21" x14ac:dyDescent="0.2">
      <c r="A22" t="str">
        <f t="shared" si="0"/>
        <v>PrelimNeve JohnsonMillian Dollar Bills</v>
      </c>
      <c r="B22" t="s">
        <v>213</v>
      </c>
      <c r="D22" t="s">
        <v>55</v>
      </c>
      <c r="E22" t="s">
        <v>869</v>
      </c>
      <c r="F22" t="s">
        <v>623</v>
      </c>
      <c r="L22">
        <v>63.6</v>
      </c>
      <c r="S22">
        <v>4</v>
      </c>
      <c r="T22" s="44">
        <f t="shared" si="1"/>
        <v>4</v>
      </c>
    </row>
    <row r="23" spans="1:21" x14ac:dyDescent="0.2">
      <c r="A23" t="str">
        <f t="shared" si="0"/>
        <v>PrelimTiarlie WarehamTiaja Park Dream</v>
      </c>
      <c r="B23" t="s">
        <v>213</v>
      </c>
      <c r="D23" t="s">
        <v>81</v>
      </c>
      <c r="E23" t="s">
        <v>82</v>
      </c>
      <c r="F23" t="s">
        <v>468</v>
      </c>
      <c r="L23">
        <v>58.8</v>
      </c>
      <c r="S23">
        <v>5</v>
      </c>
      <c r="T23" s="44">
        <f t="shared" si="1"/>
        <v>3</v>
      </c>
    </row>
    <row r="24" spans="1:21" x14ac:dyDescent="0.2">
      <c r="A24" t="str">
        <f t="shared" si="0"/>
        <v/>
      </c>
      <c r="B24" t="s">
        <v>317</v>
      </c>
      <c r="D24" t="s">
        <v>317</v>
      </c>
      <c r="E24" t="s">
        <v>317</v>
      </c>
      <c r="T24" s="44">
        <f t="shared" si="1"/>
        <v>0</v>
      </c>
    </row>
    <row r="25" spans="1:21" x14ac:dyDescent="0.2">
      <c r="A25" t="str">
        <f t="shared" si="0"/>
        <v/>
      </c>
      <c r="B25" t="s">
        <v>317</v>
      </c>
      <c r="D25" t="s">
        <v>317</v>
      </c>
      <c r="E25" t="s">
        <v>317</v>
      </c>
      <c r="T25" s="44">
        <f t="shared" si="1"/>
        <v>0</v>
      </c>
    </row>
    <row r="26" spans="1:21" x14ac:dyDescent="0.2">
      <c r="A26" t="str">
        <f>CONCATENATE(B26,D26,E26)</f>
        <v>NovHarriet ForrestOakover Too Much Chatter</v>
      </c>
      <c r="B26" t="s">
        <v>80</v>
      </c>
      <c r="C26" t="s">
        <v>280</v>
      </c>
      <c r="D26" s="118" t="s">
        <v>557</v>
      </c>
      <c r="E26" s="49" t="s">
        <v>73</v>
      </c>
      <c r="F26" t="s">
        <v>623</v>
      </c>
      <c r="M26">
        <v>66.070999999999998</v>
      </c>
      <c r="S26">
        <v>1</v>
      </c>
      <c r="T26" s="44">
        <v>7</v>
      </c>
      <c r="U26" s="11"/>
    </row>
    <row r="27" spans="1:21" x14ac:dyDescent="0.2">
      <c r="A27" t="str">
        <f t="shared" si="0"/>
        <v>NovElla CoulsonWildwood Springtime</v>
      </c>
      <c r="B27" t="s">
        <v>80</v>
      </c>
      <c r="D27" t="s">
        <v>858</v>
      </c>
      <c r="E27" t="s">
        <v>870</v>
      </c>
      <c r="F27" t="s">
        <v>468</v>
      </c>
      <c r="N27">
        <v>61.25</v>
      </c>
      <c r="S27">
        <v>1</v>
      </c>
      <c r="T27" s="44">
        <f t="shared" si="1"/>
        <v>7</v>
      </c>
    </row>
    <row r="28" spans="1:21" x14ac:dyDescent="0.2">
      <c r="A28" t="str">
        <f t="shared" si="0"/>
        <v>NovTiarlie WarehamTiaja Park Dream</v>
      </c>
      <c r="B28" t="s">
        <v>80</v>
      </c>
      <c r="D28" t="s">
        <v>81</v>
      </c>
      <c r="E28" t="s">
        <v>82</v>
      </c>
      <c r="F28" t="s">
        <v>468</v>
      </c>
      <c r="O28">
        <v>61.25</v>
      </c>
      <c r="S28">
        <v>1</v>
      </c>
      <c r="T28" s="44">
        <f t="shared" si="1"/>
        <v>7</v>
      </c>
    </row>
    <row r="29" spans="1:21" x14ac:dyDescent="0.2">
      <c r="A29" t="str">
        <f t="shared" si="0"/>
        <v>NovAbbie SenbergsHarmony Park Summa Rain</v>
      </c>
      <c r="B29" t="s">
        <v>80</v>
      </c>
      <c r="D29" t="s">
        <v>855</v>
      </c>
      <c r="E29" t="s">
        <v>868</v>
      </c>
      <c r="F29" t="s">
        <v>623</v>
      </c>
      <c r="O29">
        <v>60.356999999999999</v>
      </c>
      <c r="S29">
        <v>2</v>
      </c>
      <c r="T29" s="44">
        <f t="shared" si="1"/>
        <v>6</v>
      </c>
    </row>
    <row r="30" spans="1:21" x14ac:dyDescent="0.2">
      <c r="A30" t="str">
        <f t="shared" si="0"/>
        <v>NovJorja WarehamNadalla Park Im So Special</v>
      </c>
      <c r="B30" t="s">
        <v>80</v>
      </c>
      <c r="D30" s="115" t="s">
        <v>146</v>
      </c>
      <c r="E30" s="28" t="s">
        <v>1224</v>
      </c>
      <c r="F30" t="s">
        <v>468</v>
      </c>
      <c r="M30">
        <v>58.75</v>
      </c>
      <c r="S30">
        <v>2</v>
      </c>
      <c r="T30" s="44">
        <f t="shared" si="1"/>
        <v>6</v>
      </c>
    </row>
    <row r="31" spans="1:21" x14ac:dyDescent="0.2">
      <c r="A31" t="str">
        <f t="shared" si="0"/>
        <v>NovAmberlee BrownParkiarrup Edward</v>
      </c>
      <c r="B31" t="s">
        <v>80</v>
      </c>
      <c r="D31" t="s">
        <v>801</v>
      </c>
      <c r="E31" t="s">
        <v>867</v>
      </c>
      <c r="F31" t="s">
        <v>854</v>
      </c>
      <c r="N31">
        <v>55.893000000000001</v>
      </c>
      <c r="S31">
        <v>2</v>
      </c>
      <c r="T31" s="44">
        <f t="shared" si="1"/>
        <v>6</v>
      </c>
    </row>
    <row r="32" spans="1:21" x14ac:dyDescent="0.2">
      <c r="A32" t="str">
        <f t="shared" si="0"/>
        <v/>
      </c>
      <c r="B32" t="s">
        <v>317</v>
      </c>
      <c r="D32" t="s">
        <v>317</v>
      </c>
      <c r="E32" t="s">
        <v>317</v>
      </c>
      <c r="T32" s="44">
        <f t="shared" si="1"/>
        <v>0</v>
      </c>
    </row>
    <row r="33" spans="1:20" x14ac:dyDescent="0.2">
      <c r="A33" t="str">
        <f t="shared" si="0"/>
        <v/>
      </c>
      <c r="B33" t="s">
        <v>317</v>
      </c>
      <c r="D33" t="s">
        <v>317</v>
      </c>
      <c r="E33" t="s">
        <v>317</v>
      </c>
      <c r="T33" s="44">
        <f t="shared" si="1"/>
        <v>0</v>
      </c>
    </row>
    <row r="34" spans="1:20" x14ac:dyDescent="0.2">
      <c r="A34" t="str">
        <f t="shared" si="0"/>
        <v>ElemRuby PedrickDonlea Grand Moment</v>
      </c>
      <c r="B34" t="s">
        <v>46</v>
      </c>
      <c r="C34" t="s">
        <v>316</v>
      </c>
      <c r="D34" t="s">
        <v>859</v>
      </c>
      <c r="E34" t="s">
        <v>871</v>
      </c>
      <c r="F34" t="s">
        <v>183</v>
      </c>
      <c r="P34">
        <v>64.792000000000002</v>
      </c>
      <c r="S34">
        <v>1</v>
      </c>
      <c r="T34" s="44">
        <f t="shared" si="1"/>
        <v>7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 s="44">
        <f t="shared" si="1"/>
        <v>0</v>
      </c>
    </row>
    <row r="36" spans="1:20" x14ac:dyDescent="0.2">
      <c r="A36" t="str">
        <f t="shared" si="0"/>
        <v>ElemAcacia ChenTiaja Park Fancy</v>
      </c>
      <c r="B36" t="s">
        <v>46</v>
      </c>
      <c r="D36" t="s">
        <v>860</v>
      </c>
      <c r="E36" t="s">
        <v>872</v>
      </c>
      <c r="F36" t="s">
        <v>468</v>
      </c>
      <c r="Q36">
        <v>55.832999999999998</v>
      </c>
      <c r="S36">
        <v>1</v>
      </c>
      <c r="T36" s="44">
        <f t="shared" si="1"/>
        <v>7</v>
      </c>
    </row>
    <row r="37" spans="1:20" x14ac:dyDescent="0.2">
      <c r="A37" t="str">
        <f t="shared" si="0"/>
        <v/>
      </c>
      <c r="B37" t="s">
        <v>317</v>
      </c>
      <c r="D37" t="s">
        <v>317</v>
      </c>
      <c r="E37" t="s">
        <v>317</v>
      </c>
      <c r="T37" s="44">
        <f t="shared" ref="T37:T68" si="2">IF(S37=1,7,IF(S37=2,6,IF(S37=3,5,IF(S37=4,4,IF(S37=5,3,IF(S37=6,2,IF(S37&gt;=6,1,)))))))</f>
        <v>0</v>
      </c>
    </row>
    <row r="38" spans="1:20" x14ac:dyDescent="0.2">
      <c r="A38" t="str">
        <f t="shared" si="0"/>
        <v>MedAnnika MillerHollingrove Brando</v>
      </c>
      <c r="B38" t="s">
        <v>39</v>
      </c>
      <c r="C38" t="s">
        <v>491</v>
      </c>
      <c r="D38" t="s">
        <v>40</v>
      </c>
      <c r="E38" t="s">
        <v>41</v>
      </c>
      <c r="F38" t="s">
        <v>851</v>
      </c>
      <c r="R38">
        <v>62.5</v>
      </c>
      <c r="S38">
        <v>1</v>
      </c>
      <c r="T38" s="44">
        <f t="shared" si="2"/>
        <v>7</v>
      </c>
    </row>
    <row r="39" spans="1:20" x14ac:dyDescent="0.2">
      <c r="A39" t="str">
        <f t="shared" si="0"/>
        <v/>
      </c>
      <c r="B39" t="s">
        <v>317</v>
      </c>
      <c r="C39" t="s">
        <v>317</v>
      </c>
      <c r="D39" t="s">
        <v>317</v>
      </c>
      <c r="E39" t="s">
        <v>317</v>
      </c>
      <c r="T39" s="44">
        <f t="shared" si="2"/>
        <v>0</v>
      </c>
    </row>
    <row r="40" spans="1:20" x14ac:dyDescent="0.2">
      <c r="A40" t="str">
        <f t="shared" si="0"/>
        <v/>
      </c>
      <c r="B40" t="s">
        <v>317</v>
      </c>
      <c r="C40" t="s">
        <v>317</v>
      </c>
      <c r="D40" t="s">
        <v>317</v>
      </c>
      <c r="E40" t="s">
        <v>317</v>
      </c>
      <c r="T40" s="44">
        <f t="shared" si="2"/>
        <v>0</v>
      </c>
    </row>
    <row r="41" spans="1:20" x14ac:dyDescent="0.2">
      <c r="A41" t="str">
        <f t="shared" si="0"/>
        <v/>
      </c>
      <c r="B41" t="s">
        <v>317</v>
      </c>
      <c r="C41" t="s">
        <v>317</v>
      </c>
      <c r="D41" t="s">
        <v>317</v>
      </c>
      <c r="E41" t="s">
        <v>317</v>
      </c>
      <c r="T41" s="44">
        <f t="shared" si="2"/>
        <v>0</v>
      </c>
    </row>
    <row r="42" spans="1:20" x14ac:dyDescent="0.2">
      <c r="A42" t="str">
        <f t="shared" si="0"/>
        <v/>
      </c>
      <c r="B42" t="s">
        <v>317</v>
      </c>
      <c r="C42" t="s">
        <v>317</v>
      </c>
      <c r="D42" t="s">
        <v>317</v>
      </c>
      <c r="E42" t="s">
        <v>317</v>
      </c>
      <c r="T42" s="44">
        <f t="shared" si="2"/>
        <v>0</v>
      </c>
    </row>
    <row r="43" spans="1:20" x14ac:dyDescent="0.2">
      <c r="A43" t="str">
        <f t="shared" ref="A43:A44" si="3">CONCATENATE(B43,D43,E43)</f>
        <v/>
      </c>
      <c r="B43" t="s">
        <v>317</v>
      </c>
      <c r="E43" t="s">
        <v>317</v>
      </c>
      <c r="T43" s="44">
        <f t="shared" si="2"/>
        <v>0</v>
      </c>
    </row>
    <row r="44" spans="1:20" x14ac:dyDescent="0.2">
      <c r="A44" t="str">
        <f t="shared" si="3"/>
        <v/>
      </c>
      <c r="B44" t="s">
        <v>317</v>
      </c>
      <c r="E44" t="s">
        <v>317</v>
      </c>
      <c r="T44" s="44">
        <f t="shared" si="2"/>
        <v>0</v>
      </c>
    </row>
    <row r="45" spans="1:20" x14ac:dyDescent="0.2">
      <c r="A45" t="str">
        <f t="shared" ref="A45:A65" si="4">CONCATENATE(B45,D45,E45)</f>
        <v/>
      </c>
      <c r="B45" t="s">
        <v>317</v>
      </c>
      <c r="E45" t="s">
        <v>317</v>
      </c>
      <c r="T45" s="44">
        <f t="shared" si="2"/>
        <v>0</v>
      </c>
    </row>
    <row r="46" spans="1:20" x14ac:dyDescent="0.2">
      <c r="A46" t="str">
        <f t="shared" si="4"/>
        <v/>
      </c>
      <c r="B46" t="s">
        <v>317</v>
      </c>
      <c r="E46" t="s">
        <v>317</v>
      </c>
      <c r="T46" s="44">
        <f t="shared" si="2"/>
        <v>0</v>
      </c>
    </row>
    <row r="47" spans="1:20" x14ac:dyDescent="0.2">
      <c r="A47" t="str">
        <f t="shared" si="4"/>
        <v/>
      </c>
      <c r="B47" t="s">
        <v>317</v>
      </c>
      <c r="E47" t="s">
        <v>317</v>
      </c>
      <c r="T47" s="44">
        <f t="shared" si="2"/>
        <v>0</v>
      </c>
    </row>
    <row r="48" spans="1:20" x14ac:dyDescent="0.2">
      <c r="A48" t="str">
        <f t="shared" si="4"/>
        <v/>
      </c>
      <c r="B48" t="s">
        <v>317</v>
      </c>
      <c r="E48" t="s">
        <v>317</v>
      </c>
      <c r="T48" s="44">
        <f t="shared" si="2"/>
        <v>0</v>
      </c>
    </row>
    <row r="49" spans="1:20" x14ac:dyDescent="0.2">
      <c r="A49" t="str">
        <f t="shared" si="4"/>
        <v/>
      </c>
      <c r="B49" t="s">
        <v>317</v>
      </c>
      <c r="E49" t="s">
        <v>317</v>
      </c>
      <c r="T49" s="44">
        <f t="shared" si="2"/>
        <v>0</v>
      </c>
    </row>
    <row r="50" spans="1:20" x14ac:dyDescent="0.2">
      <c r="A50" t="str">
        <f t="shared" si="4"/>
        <v/>
      </c>
      <c r="B50" t="s">
        <v>317</v>
      </c>
      <c r="E50" t="s">
        <v>317</v>
      </c>
      <c r="T50" s="44">
        <f t="shared" si="2"/>
        <v>0</v>
      </c>
    </row>
    <row r="51" spans="1:20" x14ac:dyDescent="0.2">
      <c r="A51" t="str">
        <f t="shared" si="4"/>
        <v/>
      </c>
      <c r="B51" t="s">
        <v>317</v>
      </c>
      <c r="E51" t="s">
        <v>317</v>
      </c>
      <c r="T51" s="44">
        <f t="shared" si="2"/>
        <v>0</v>
      </c>
    </row>
    <row r="52" spans="1:20" x14ac:dyDescent="0.2">
      <c r="A52" t="str">
        <f t="shared" si="4"/>
        <v/>
      </c>
      <c r="B52" t="s">
        <v>317</v>
      </c>
      <c r="E52" t="s">
        <v>317</v>
      </c>
      <c r="T52" s="44">
        <f t="shared" si="2"/>
        <v>0</v>
      </c>
    </row>
    <row r="53" spans="1:20" x14ac:dyDescent="0.2">
      <c r="A53" t="str">
        <f t="shared" si="4"/>
        <v/>
      </c>
      <c r="B53" t="s">
        <v>317</v>
      </c>
      <c r="E53" t="s">
        <v>317</v>
      </c>
      <c r="T53" s="44">
        <f t="shared" si="2"/>
        <v>0</v>
      </c>
    </row>
    <row r="54" spans="1:20" x14ac:dyDescent="0.2">
      <c r="A54" t="str">
        <f t="shared" si="4"/>
        <v/>
      </c>
      <c r="B54" t="s">
        <v>317</v>
      </c>
      <c r="E54" t="s">
        <v>317</v>
      </c>
      <c r="T54" s="44">
        <f t="shared" si="2"/>
        <v>0</v>
      </c>
    </row>
    <row r="55" spans="1:20" x14ac:dyDescent="0.2">
      <c r="A55" t="str">
        <f t="shared" si="4"/>
        <v/>
      </c>
      <c r="B55" t="s">
        <v>317</v>
      </c>
      <c r="E55" t="s">
        <v>317</v>
      </c>
      <c r="T55" s="44">
        <f t="shared" si="2"/>
        <v>0</v>
      </c>
    </row>
    <row r="56" spans="1:20" x14ac:dyDescent="0.2">
      <c r="A56" t="str">
        <f t="shared" si="4"/>
        <v/>
      </c>
      <c r="B56" t="s">
        <v>317</v>
      </c>
      <c r="E56" t="s">
        <v>317</v>
      </c>
      <c r="T56" s="44">
        <f t="shared" si="2"/>
        <v>0</v>
      </c>
    </row>
    <row r="57" spans="1:20" x14ac:dyDescent="0.2">
      <c r="A57" t="str">
        <f t="shared" si="4"/>
        <v/>
      </c>
      <c r="B57" t="s">
        <v>317</v>
      </c>
      <c r="E57" t="s">
        <v>317</v>
      </c>
      <c r="T57" s="44">
        <f t="shared" si="2"/>
        <v>0</v>
      </c>
    </row>
    <row r="58" spans="1:20" x14ac:dyDescent="0.2">
      <c r="A58" t="str">
        <f t="shared" si="4"/>
        <v/>
      </c>
      <c r="B58" t="s">
        <v>317</v>
      </c>
      <c r="E58" t="s">
        <v>317</v>
      </c>
      <c r="T58" s="44">
        <f t="shared" si="2"/>
        <v>0</v>
      </c>
    </row>
    <row r="59" spans="1:20" x14ac:dyDescent="0.2">
      <c r="A59" t="str">
        <f t="shared" si="4"/>
        <v/>
      </c>
      <c r="B59" t="s">
        <v>317</v>
      </c>
      <c r="E59" t="s">
        <v>317</v>
      </c>
      <c r="T59" s="44">
        <f t="shared" si="2"/>
        <v>0</v>
      </c>
    </row>
    <row r="60" spans="1:20" x14ac:dyDescent="0.2">
      <c r="A60" t="str">
        <f t="shared" si="4"/>
        <v/>
      </c>
      <c r="B60" t="s">
        <v>317</v>
      </c>
      <c r="E60" t="s">
        <v>317</v>
      </c>
      <c r="T60" s="44">
        <f t="shared" si="2"/>
        <v>0</v>
      </c>
    </row>
    <row r="61" spans="1:20" x14ac:dyDescent="0.2">
      <c r="A61" t="str">
        <f t="shared" si="4"/>
        <v/>
      </c>
      <c r="B61" t="s">
        <v>317</v>
      </c>
      <c r="E61" t="s">
        <v>317</v>
      </c>
      <c r="T61" s="44">
        <f t="shared" si="2"/>
        <v>0</v>
      </c>
    </row>
    <row r="62" spans="1:20" x14ac:dyDescent="0.2">
      <c r="A62" t="str">
        <f t="shared" si="4"/>
        <v/>
      </c>
      <c r="B62" t="s">
        <v>317</v>
      </c>
      <c r="E62" t="s">
        <v>317</v>
      </c>
      <c r="T62" s="44">
        <f t="shared" si="2"/>
        <v>0</v>
      </c>
    </row>
    <row r="63" spans="1:20" x14ac:dyDescent="0.2">
      <c r="A63" t="str">
        <f t="shared" si="4"/>
        <v/>
      </c>
      <c r="B63" t="s">
        <v>317</v>
      </c>
      <c r="E63" t="s">
        <v>317</v>
      </c>
      <c r="T63" s="44">
        <f t="shared" si="2"/>
        <v>0</v>
      </c>
    </row>
    <row r="64" spans="1:20" x14ac:dyDescent="0.2">
      <c r="A64" t="str">
        <f t="shared" si="4"/>
        <v/>
      </c>
      <c r="B64" t="s">
        <v>317</v>
      </c>
      <c r="E64" t="s">
        <v>317</v>
      </c>
      <c r="T64" s="44">
        <f t="shared" si="2"/>
        <v>0</v>
      </c>
    </row>
    <row r="65" spans="1:20" x14ac:dyDescent="0.2">
      <c r="A65" t="str">
        <f t="shared" si="4"/>
        <v/>
      </c>
      <c r="B65" t="s">
        <v>317</v>
      </c>
      <c r="E65" t="s">
        <v>317</v>
      </c>
      <c r="T65" s="44">
        <f t="shared" si="2"/>
        <v>0</v>
      </c>
    </row>
    <row r="66" spans="1:20" x14ac:dyDescent="0.2">
      <c r="A66" t="str">
        <f t="shared" ref="A66:A95" si="5">CONCATENATE(B66,D66,E66)</f>
        <v/>
      </c>
      <c r="T66" s="44">
        <f t="shared" si="2"/>
        <v>0</v>
      </c>
    </row>
    <row r="67" spans="1:20" x14ac:dyDescent="0.2">
      <c r="A67" t="str">
        <f t="shared" si="5"/>
        <v/>
      </c>
      <c r="T67" s="44">
        <f t="shared" si="2"/>
        <v>0</v>
      </c>
    </row>
    <row r="68" spans="1:20" x14ac:dyDescent="0.2">
      <c r="A68" t="str">
        <f t="shared" si="5"/>
        <v/>
      </c>
      <c r="T68" s="44">
        <f t="shared" si="2"/>
        <v>0</v>
      </c>
    </row>
    <row r="69" spans="1:20" x14ac:dyDescent="0.2">
      <c r="A69" t="str">
        <f t="shared" si="5"/>
        <v/>
      </c>
      <c r="T69" s="44">
        <f t="shared" ref="T69:T95" si="6">IF(S69=1,7,IF(S69=2,6,IF(S69=3,5,IF(S69=4,4,IF(S69=5,3,IF(S69=6,2,IF(S69&gt;=6,1,)))))))</f>
        <v>0</v>
      </c>
    </row>
    <row r="70" spans="1:20" x14ac:dyDescent="0.2">
      <c r="A70" t="str">
        <f t="shared" si="5"/>
        <v/>
      </c>
      <c r="T70" s="44">
        <f t="shared" si="6"/>
        <v>0</v>
      </c>
    </row>
    <row r="71" spans="1:20" x14ac:dyDescent="0.2">
      <c r="A71" t="str">
        <f t="shared" si="5"/>
        <v/>
      </c>
      <c r="T71" s="44">
        <f t="shared" si="6"/>
        <v>0</v>
      </c>
    </row>
    <row r="72" spans="1:20" x14ac:dyDescent="0.2">
      <c r="A72" t="str">
        <f t="shared" si="5"/>
        <v/>
      </c>
      <c r="T72" s="44">
        <f t="shared" si="6"/>
        <v>0</v>
      </c>
    </row>
    <row r="73" spans="1:20" x14ac:dyDescent="0.2">
      <c r="A73" t="str">
        <f t="shared" si="5"/>
        <v/>
      </c>
      <c r="T73" s="44">
        <f t="shared" si="6"/>
        <v>0</v>
      </c>
    </row>
    <row r="74" spans="1:20" x14ac:dyDescent="0.2">
      <c r="A74" t="str">
        <f t="shared" si="5"/>
        <v/>
      </c>
      <c r="T74" s="44">
        <f t="shared" si="6"/>
        <v>0</v>
      </c>
    </row>
    <row r="75" spans="1:20" x14ac:dyDescent="0.2">
      <c r="A75" t="str">
        <f t="shared" si="5"/>
        <v/>
      </c>
      <c r="T75" s="44">
        <f t="shared" si="6"/>
        <v>0</v>
      </c>
    </row>
    <row r="76" spans="1:20" x14ac:dyDescent="0.2">
      <c r="A76" t="str">
        <f t="shared" si="5"/>
        <v/>
      </c>
      <c r="T76" s="44">
        <f t="shared" si="6"/>
        <v>0</v>
      </c>
    </row>
    <row r="77" spans="1:20" x14ac:dyDescent="0.2">
      <c r="A77" t="str">
        <f t="shared" si="5"/>
        <v/>
      </c>
      <c r="T77" s="44">
        <f t="shared" si="6"/>
        <v>0</v>
      </c>
    </row>
    <row r="78" spans="1:20" x14ac:dyDescent="0.2">
      <c r="A78" t="str">
        <f t="shared" si="5"/>
        <v/>
      </c>
      <c r="T78" s="44">
        <f t="shared" si="6"/>
        <v>0</v>
      </c>
    </row>
    <row r="79" spans="1:20" x14ac:dyDescent="0.2">
      <c r="A79" t="str">
        <f t="shared" si="5"/>
        <v/>
      </c>
      <c r="T79" s="44">
        <f t="shared" si="6"/>
        <v>0</v>
      </c>
    </row>
    <row r="80" spans="1:20" x14ac:dyDescent="0.2">
      <c r="A80" t="str">
        <f t="shared" si="5"/>
        <v/>
      </c>
      <c r="T80" s="44">
        <f t="shared" si="6"/>
        <v>0</v>
      </c>
    </row>
    <row r="81" spans="1:20" x14ac:dyDescent="0.2">
      <c r="A81" t="str">
        <f t="shared" si="5"/>
        <v/>
      </c>
      <c r="T81" s="44">
        <f t="shared" si="6"/>
        <v>0</v>
      </c>
    </row>
    <row r="82" spans="1:20" x14ac:dyDescent="0.2">
      <c r="A82" t="str">
        <f t="shared" si="5"/>
        <v/>
      </c>
      <c r="T82" s="44">
        <f t="shared" si="6"/>
        <v>0</v>
      </c>
    </row>
    <row r="83" spans="1:20" x14ac:dyDescent="0.2">
      <c r="A83" t="str">
        <f t="shared" si="5"/>
        <v/>
      </c>
      <c r="T83" s="44">
        <f t="shared" si="6"/>
        <v>0</v>
      </c>
    </row>
    <row r="84" spans="1:20" x14ac:dyDescent="0.2">
      <c r="A84" t="str">
        <f t="shared" si="5"/>
        <v/>
      </c>
      <c r="T84" s="44">
        <f t="shared" si="6"/>
        <v>0</v>
      </c>
    </row>
    <row r="85" spans="1:20" x14ac:dyDescent="0.2">
      <c r="A85" t="str">
        <f t="shared" si="5"/>
        <v/>
      </c>
      <c r="T85" s="44">
        <f t="shared" si="6"/>
        <v>0</v>
      </c>
    </row>
    <row r="86" spans="1:20" x14ac:dyDescent="0.2">
      <c r="A86" t="str">
        <f t="shared" si="5"/>
        <v/>
      </c>
      <c r="T86" s="44">
        <f t="shared" si="6"/>
        <v>0</v>
      </c>
    </row>
    <row r="87" spans="1:20" x14ac:dyDescent="0.2">
      <c r="A87" t="str">
        <f t="shared" si="5"/>
        <v/>
      </c>
      <c r="T87" s="44">
        <f t="shared" si="6"/>
        <v>0</v>
      </c>
    </row>
    <row r="88" spans="1:20" x14ac:dyDescent="0.2">
      <c r="A88" t="str">
        <f t="shared" si="5"/>
        <v/>
      </c>
      <c r="T88" s="44">
        <f t="shared" si="6"/>
        <v>0</v>
      </c>
    </row>
    <row r="89" spans="1:20" x14ac:dyDescent="0.2">
      <c r="A89" t="str">
        <f t="shared" si="5"/>
        <v/>
      </c>
      <c r="T89" s="44">
        <f t="shared" si="6"/>
        <v>0</v>
      </c>
    </row>
    <row r="90" spans="1:20" x14ac:dyDescent="0.2">
      <c r="A90" t="str">
        <f t="shared" si="5"/>
        <v/>
      </c>
      <c r="T90" s="44">
        <f t="shared" si="6"/>
        <v>0</v>
      </c>
    </row>
    <row r="91" spans="1:20" x14ac:dyDescent="0.2">
      <c r="A91" t="str">
        <f t="shared" si="5"/>
        <v/>
      </c>
      <c r="T91" s="44">
        <f t="shared" si="6"/>
        <v>0</v>
      </c>
    </row>
    <row r="92" spans="1:20" x14ac:dyDescent="0.2">
      <c r="A92" t="str">
        <f t="shared" si="5"/>
        <v/>
      </c>
      <c r="T92" s="44">
        <f t="shared" si="6"/>
        <v>0</v>
      </c>
    </row>
    <row r="93" spans="1:20" x14ac:dyDescent="0.2">
      <c r="A93" t="str">
        <f t="shared" si="5"/>
        <v/>
      </c>
      <c r="T93" s="44">
        <f t="shared" si="6"/>
        <v>0</v>
      </c>
    </row>
    <row r="94" spans="1:20" x14ac:dyDescent="0.2">
      <c r="A94" t="str">
        <f t="shared" si="5"/>
        <v/>
      </c>
      <c r="T94" s="44">
        <f t="shared" si="6"/>
        <v>0</v>
      </c>
    </row>
    <row r="95" spans="1:20" x14ac:dyDescent="0.2">
      <c r="A95" t="str">
        <f t="shared" si="5"/>
        <v/>
      </c>
      <c r="T95" s="44">
        <f t="shared" si="6"/>
        <v>0</v>
      </c>
    </row>
    <row r="96" spans="1:20" x14ac:dyDescent="0.2">
      <c r="A96" cm="1">
        <f t="array" ref="A96">SUMPRODUCT((A7:A95&lt;&gt;"")/COUNTIF(A7:A95,A7:A95&amp;""))</f>
        <v>25</v>
      </c>
    </row>
    <row r="97" spans="1:1" x14ac:dyDescent="0.2">
      <c r="A97">
        <v>2</v>
      </c>
    </row>
    <row r="98" spans="1:1" x14ac:dyDescent="0.2">
      <c r="A98">
        <f>SUM(A96-A97)</f>
        <v>23</v>
      </c>
    </row>
  </sheetData>
  <phoneticPr fontId="23" type="noConversion"/>
  <conditionalFormatting sqref="D1:D13 D69:D1048576 D15:D25 D31:D38 D27:D29">
    <cfRule type="duplicateValues" dxfId="11" priority="1"/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9090-ED51-4E75-85C6-CC986D5DABA9}">
  <sheetPr>
    <tabColor rgb="FF7030A0"/>
  </sheetPr>
  <dimension ref="A1:T98"/>
  <sheetViews>
    <sheetView zoomScale="80" zoomScaleNormal="80" workbookViewId="0">
      <selection activeCell="E22" sqref="E22"/>
    </sheetView>
  </sheetViews>
  <sheetFormatPr defaultColWidth="10.140625" defaultRowHeight="12.75" x14ac:dyDescent="0.2"/>
  <cols>
    <col min="1" max="1" width="45.85546875" bestFit="1" customWidth="1"/>
    <col min="2" max="2" width="9.85546875" bestFit="1" customWidth="1"/>
    <col min="3" max="3" width="4.7109375" bestFit="1" customWidth="1"/>
    <col min="4" max="4" width="20" bestFit="1" customWidth="1"/>
    <col min="5" max="5" width="26.85546875" bestFit="1" customWidth="1"/>
    <col min="6" max="6" width="25.140625" bestFit="1" customWidth="1"/>
    <col min="7" max="7" width="11.28515625" bestFit="1" customWidth="1"/>
    <col min="8" max="9" width="12.28515625" bestFit="1" customWidth="1"/>
    <col min="10" max="12" width="7.42578125" bestFit="1" customWidth="1"/>
    <col min="13" max="13" width="6.28515625" bestFit="1" customWidth="1"/>
    <col min="14" max="15" width="7.42578125" bestFit="1" customWidth="1"/>
    <col min="16" max="16" width="6.28515625" bestFit="1" customWidth="1"/>
    <col min="17" max="17" width="7.42578125" bestFit="1" customWidth="1"/>
    <col min="18" max="18" width="9" bestFit="1" customWidth="1"/>
    <col min="19" max="19" width="5.7109375" bestFit="1" customWidth="1"/>
    <col min="20" max="20" width="11.28515625" style="44" bestFit="1" customWidth="1"/>
  </cols>
  <sheetData>
    <row r="1" spans="1:20" ht="26.25" customHeight="1" x14ac:dyDescent="0.2">
      <c r="B1" t="s">
        <v>252</v>
      </c>
      <c r="D1" t="s">
        <v>253</v>
      </c>
      <c r="E1" t="s">
        <v>254</v>
      </c>
      <c r="M1" t="s">
        <v>255</v>
      </c>
      <c r="O1">
        <v>43863</v>
      </c>
    </row>
    <row r="2" spans="1:20" ht="18.75" customHeight="1" x14ac:dyDescent="0.2">
      <c r="B2" t="s">
        <v>256</v>
      </c>
    </row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ht="15" customHeight="1" x14ac:dyDescent="0.2">
      <c r="A7" t="str">
        <f t="shared" ref="A7:A38" si="0">CONCATENATE(B7,D7,E7)</f>
        <v>PrepBridie WandelJimmy Choo</v>
      </c>
      <c r="B7" t="s">
        <v>248</v>
      </c>
      <c r="C7" t="s">
        <v>277</v>
      </c>
      <c r="D7" t="s">
        <v>278</v>
      </c>
      <c r="E7" t="s">
        <v>279</v>
      </c>
      <c r="F7" t="s">
        <v>1001</v>
      </c>
      <c r="G7">
        <v>8</v>
      </c>
      <c r="H7">
        <v>0.71316000000000002</v>
      </c>
      <c r="S7">
        <v>1</v>
      </c>
      <c r="T7" s="44">
        <v>7</v>
      </c>
    </row>
    <row r="8" spans="1:20" ht="15" customHeight="1" x14ac:dyDescent="0.2">
      <c r="A8" t="str">
        <f t="shared" si="0"/>
        <v>NovIngrid GreeneZachariah Silver Royal</v>
      </c>
      <c r="B8" t="s">
        <v>80</v>
      </c>
      <c r="C8" t="s">
        <v>280</v>
      </c>
      <c r="D8" t="s">
        <v>75</v>
      </c>
      <c r="E8" t="s">
        <v>76</v>
      </c>
      <c r="F8" t="s">
        <v>1001</v>
      </c>
      <c r="G8">
        <v>11</v>
      </c>
      <c r="M8">
        <v>0.65</v>
      </c>
      <c r="S8">
        <v>1</v>
      </c>
      <c r="T8" s="44">
        <v>7</v>
      </c>
    </row>
    <row r="9" spans="1:20" ht="15" customHeight="1" x14ac:dyDescent="0.2">
      <c r="A9" t="str">
        <f t="shared" si="0"/>
        <v>PrelimMeadow FrenchAsharley Born Ultimatum</v>
      </c>
      <c r="B9" t="s">
        <v>213</v>
      </c>
      <c r="C9" t="s">
        <v>281</v>
      </c>
      <c r="D9" t="s">
        <v>282</v>
      </c>
      <c r="E9" t="s">
        <v>283</v>
      </c>
      <c r="F9" t="s">
        <v>1001</v>
      </c>
      <c r="G9">
        <v>12</v>
      </c>
      <c r="J9">
        <v>0.72</v>
      </c>
      <c r="S9">
        <v>1</v>
      </c>
      <c r="T9" s="44">
        <v>7</v>
      </c>
    </row>
    <row r="10" spans="1:20" ht="15" customHeight="1" x14ac:dyDescent="0.2">
      <c r="A10" t="str">
        <f t="shared" si="0"/>
        <v>NovIngrid GreeneTinela Lodge Baskare</v>
      </c>
      <c r="B10" t="s">
        <v>80</v>
      </c>
      <c r="C10" t="s">
        <v>280</v>
      </c>
      <c r="D10" t="s">
        <v>75</v>
      </c>
      <c r="E10" t="s">
        <v>68</v>
      </c>
      <c r="F10" t="s">
        <v>1001</v>
      </c>
      <c r="G10">
        <v>11</v>
      </c>
      <c r="M10">
        <v>0.64</v>
      </c>
      <c r="S10">
        <v>2</v>
      </c>
      <c r="T10" s="44">
        <v>6</v>
      </c>
    </row>
    <row r="11" spans="1:20" ht="15" customHeight="1" x14ac:dyDescent="0.2">
      <c r="A11" t="str">
        <f t="shared" si="0"/>
        <v>PrelimBronte FlorissonGordon Park Conquest</v>
      </c>
      <c r="B11" t="s">
        <v>213</v>
      </c>
      <c r="C11" t="s">
        <v>281</v>
      </c>
      <c r="D11" t="s">
        <v>173</v>
      </c>
      <c r="E11" t="s">
        <v>174</v>
      </c>
      <c r="F11" t="s">
        <v>1001</v>
      </c>
      <c r="G11">
        <v>10</v>
      </c>
      <c r="I11">
        <v>0.68</v>
      </c>
      <c r="S11">
        <v>2</v>
      </c>
      <c r="T11" s="44">
        <v>6</v>
      </c>
    </row>
    <row r="12" spans="1:20" ht="15" customHeight="1" x14ac:dyDescent="0.2">
      <c r="A12" t="str">
        <f t="shared" si="0"/>
        <v/>
      </c>
      <c r="B12" t="s">
        <v>317</v>
      </c>
      <c r="D12" t="s">
        <v>317</v>
      </c>
      <c r="E12" t="s">
        <v>317</v>
      </c>
      <c r="T12" s="44">
        <v>0</v>
      </c>
    </row>
    <row r="13" spans="1:20" ht="15" customHeight="1" x14ac:dyDescent="0.2">
      <c r="A13" t="str">
        <f t="shared" si="0"/>
        <v/>
      </c>
      <c r="B13" t="s">
        <v>317</v>
      </c>
      <c r="D13" t="s">
        <v>317</v>
      </c>
      <c r="E13" t="s">
        <v>317</v>
      </c>
      <c r="T13" s="44">
        <v>0</v>
      </c>
    </row>
    <row r="14" spans="1:20" ht="15" customHeight="1" x14ac:dyDescent="0.2">
      <c r="A14" t="str">
        <f t="shared" si="0"/>
        <v/>
      </c>
      <c r="B14" t="s">
        <v>317</v>
      </c>
      <c r="D14" t="s">
        <v>317</v>
      </c>
      <c r="E14" t="s">
        <v>317</v>
      </c>
      <c r="T14" s="44">
        <v>0</v>
      </c>
    </row>
    <row r="15" spans="1:20" ht="15" customHeight="1" x14ac:dyDescent="0.2">
      <c r="A15" t="str">
        <f t="shared" si="0"/>
        <v>PrepAmber Patupis-RetsasEucla Park Soby</v>
      </c>
      <c r="B15" t="s">
        <v>248</v>
      </c>
      <c r="C15" t="s">
        <v>277</v>
      </c>
      <c r="D15" t="s">
        <v>42</v>
      </c>
      <c r="E15" t="s">
        <v>284</v>
      </c>
      <c r="F15" t="s">
        <v>1001</v>
      </c>
      <c r="G15">
        <v>15</v>
      </c>
      <c r="T15" s="44">
        <v>0</v>
      </c>
    </row>
    <row r="16" spans="1:20" ht="15" customHeight="1" x14ac:dyDescent="0.2">
      <c r="A16" t="str">
        <f t="shared" si="0"/>
        <v>PrelimMadi BessenTiger Red</v>
      </c>
      <c r="B16" t="s">
        <v>213</v>
      </c>
      <c r="C16" t="s">
        <v>281</v>
      </c>
      <c r="D16" t="s">
        <v>125</v>
      </c>
      <c r="E16" t="s">
        <v>285</v>
      </c>
      <c r="F16" t="s">
        <v>1002</v>
      </c>
      <c r="G16">
        <v>14</v>
      </c>
      <c r="H16" t="s">
        <v>286</v>
      </c>
      <c r="T16" s="44">
        <v>0</v>
      </c>
    </row>
    <row r="17" spans="1:20" ht="15" customHeight="1" x14ac:dyDescent="0.2">
      <c r="A17" t="str">
        <f t="shared" si="0"/>
        <v>PrelimBrenna DevriesRustic Merlin</v>
      </c>
      <c r="B17" t="s">
        <v>213</v>
      </c>
      <c r="C17" t="s">
        <v>281</v>
      </c>
      <c r="D17" t="s">
        <v>287</v>
      </c>
      <c r="E17" t="s">
        <v>288</v>
      </c>
      <c r="F17" t="s">
        <v>1002</v>
      </c>
      <c r="G17">
        <v>14</v>
      </c>
      <c r="K17">
        <v>0.65</v>
      </c>
      <c r="S17">
        <v>3</v>
      </c>
      <c r="T17" s="44">
        <v>5</v>
      </c>
    </row>
    <row r="18" spans="1:20" ht="15" customHeight="1" x14ac:dyDescent="0.2">
      <c r="A18" t="str">
        <f t="shared" si="0"/>
        <v>PrelimElla SmithNike</v>
      </c>
      <c r="B18" t="s">
        <v>213</v>
      </c>
      <c r="C18" t="s">
        <v>281</v>
      </c>
      <c r="D18" t="s">
        <v>289</v>
      </c>
      <c r="E18" t="s">
        <v>290</v>
      </c>
      <c r="F18" t="s">
        <v>1001</v>
      </c>
      <c r="G18">
        <v>14</v>
      </c>
      <c r="K18">
        <v>0.65</v>
      </c>
      <c r="S18">
        <v>4</v>
      </c>
      <c r="T18" s="44">
        <v>4</v>
      </c>
    </row>
    <row r="19" spans="1:20" ht="15" customHeight="1" x14ac:dyDescent="0.2">
      <c r="A19" t="str">
        <f t="shared" si="0"/>
        <v>PrelimLivinia FlorissonFerndale Springs Your Destiny</v>
      </c>
      <c r="B19" t="s">
        <v>213</v>
      </c>
      <c r="C19" t="s">
        <v>281</v>
      </c>
      <c r="D19" t="s">
        <v>115</v>
      </c>
      <c r="E19" t="s">
        <v>116</v>
      </c>
      <c r="F19" t="s">
        <v>1001</v>
      </c>
      <c r="G19">
        <v>15</v>
      </c>
      <c r="K19">
        <v>0.72</v>
      </c>
      <c r="S19">
        <v>1</v>
      </c>
      <c r="T19" s="44">
        <v>7</v>
      </c>
    </row>
    <row r="20" spans="1:20" ht="15" customHeight="1" x14ac:dyDescent="0.2">
      <c r="A20" t="str">
        <f t="shared" si="0"/>
        <v>NovAmber Patupis-RetsasFelix</v>
      </c>
      <c r="B20" t="s">
        <v>80</v>
      </c>
      <c r="C20" t="s">
        <v>280</v>
      </c>
      <c r="D20" t="s">
        <v>42</v>
      </c>
      <c r="E20" t="s">
        <v>291</v>
      </c>
      <c r="F20" t="s">
        <v>1001</v>
      </c>
      <c r="G20">
        <v>15</v>
      </c>
      <c r="H20" t="s">
        <v>286</v>
      </c>
      <c r="T20" s="44">
        <v>0</v>
      </c>
    </row>
    <row r="21" spans="1:20" ht="15" customHeight="1" x14ac:dyDescent="0.2">
      <c r="A21" t="str">
        <f t="shared" si="0"/>
        <v>NovMadi BessenCondescending</v>
      </c>
      <c r="B21" t="s">
        <v>80</v>
      </c>
      <c r="C21" t="s">
        <v>280</v>
      </c>
      <c r="D21" t="s">
        <v>125</v>
      </c>
      <c r="E21" t="s">
        <v>292</v>
      </c>
      <c r="F21" t="s">
        <v>1002</v>
      </c>
      <c r="G21">
        <v>14</v>
      </c>
      <c r="N21">
        <v>0.56999999999999995</v>
      </c>
      <c r="S21">
        <v>1</v>
      </c>
      <c r="T21" s="44">
        <v>7</v>
      </c>
    </row>
    <row r="22" spans="1:20" ht="15" customHeight="1" x14ac:dyDescent="0.2">
      <c r="A22" t="str">
        <f t="shared" si="0"/>
        <v>PrelimElla SmithMapasa Park Muddy</v>
      </c>
      <c r="B22" t="s">
        <v>213</v>
      </c>
      <c r="C22" t="s">
        <v>281</v>
      </c>
      <c r="D22" t="s">
        <v>289</v>
      </c>
      <c r="E22" t="s">
        <v>293</v>
      </c>
      <c r="F22" t="s">
        <v>1001</v>
      </c>
      <c r="G22">
        <v>14</v>
      </c>
      <c r="K22">
        <v>0.65</v>
      </c>
      <c r="S22">
        <v>2</v>
      </c>
      <c r="T22" s="44">
        <v>6</v>
      </c>
    </row>
    <row r="23" spans="1:20" ht="15" customHeight="1" x14ac:dyDescent="0.2">
      <c r="A23" t="str">
        <f t="shared" si="0"/>
        <v>PrelimTabitha HugginsIt Takes Two to Tango</v>
      </c>
      <c r="B23" t="s">
        <v>213</v>
      </c>
      <c r="C23" t="s">
        <v>281</v>
      </c>
      <c r="D23" t="s">
        <v>294</v>
      </c>
      <c r="E23" t="s">
        <v>190</v>
      </c>
      <c r="F23" t="s">
        <v>1002</v>
      </c>
      <c r="G23">
        <v>13</v>
      </c>
      <c r="J23">
        <v>0.56999999999999995</v>
      </c>
      <c r="S23">
        <v>5</v>
      </c>
      <c r="T23" s="44">
        <v>3</v>
      </c>
    </row>
    <row r="24" spans="1:20" ht="15" customHeight="1" x14ac:dyDescent="0.2">
      <c r="A24" t="str">
        <f t="shared" si="0"/>
        <v/>
      </c>
      <c r="B24" t="s">
        <v>317</v>
      </c>
      <c r="D24" t="s">
        <v>317</v>
      </c>
      <c r="E24" t="s">
        <v>317</v>
      </c>
      <c r="T24" s="44">
        <v>0</v>
      </c>
    </row>
    <row r="25" spans="1:20" ht="15" customHeight="1" x14ac:dyDescent="0.2">
      <c r="A25" t="str">
        <f t="shared" si="0"/>
        <v/>
      </c>
      <c r="B25" t="s">
        <v>317</v>
      </c>
      <c r="D25" t="s">
        <v>317</v>
      </c>
      <c r="E25" t="s">
        <v>317</v>
      </c>
      <c r="T25" s="44">
        <v>0</v>
      </c>
    </row>
    <row r="26" spans="1:20" ht="15" customHeight="1" x14ac:dyDescent="0.2">
      <c r="A26" t="str">
        <f t="shared" si="0"/>
        <v/>
      </c>
      <c r="B26" t="s">
        <v>317</v>
      </c>
      <c r="D26" t="s">
        <v>317</v>
      </c>
      <c r="E26" t="s">
        <v>317</v>
      </c>
      <c r="T26" s="44">
        <v>0</v>
      </c>
    </row>
    <row r="27" spans="1:20" ht="15" customHeight="1" x14ac:dyDescent="0.2">
      <c r="A27" t="str">
        <f t="shared" si="0"/>
        <v/>
      </c>
      <c r="B27" t="s">
        <v>317</v>
      </c>
      <c r="E27" t="s">
        <v>317</v>
      </c>
      <c r="T27" s="44">
        <v>0</v>
      </c>
    </row>
    <row r="28" spans="1:20" ht="15" customHeight="1" x14ac:dyDescent="0.2">
      <c r="A28" t="str">
        <f t="shared" si="0"/>
        <v/>
      </c>
      <c r="B28" t="s">
        <v>317</v>
      </c>
      <c r="E28" t="s">
        <v>317</v>
      </c>
      <c r="T28" s="44">
        <v>0</v>
      </c>
    </row>
    <row r="29" spans="1:20" ht="15" customHeight="1" x14ac:dyDescent="0.2">
      <c r="A29" t="str">
        <f t="shared" si="0"/>
        <v/>
      </c>
      <c r="B29" t="s">
        <v>317</v>
      </c>
      <c r="E29" t="s">
        <v>317</v>
      </c>
      <c r="T29" s="44">
        <v>0</v>
      </c>
    </row>
    <row r="30" spans="1:20" ht="15" customHeight="1" x14ac:dyDescent="0.2">
      <c r="A30" t="str">
        <f t="shared" si="0"/>
        <v/>
      </c>
      <c r="B30" t="s">
        <v>317</v>
      </c>
      <c r="E30" t="s">
        <v>317</v>
      </c>
      <c r="T30" s="44">
        <v>0</v>
      </c>
    </row>
    <row r="31" spans="1:20" ht="15" customHeight="1" x14ac:dyDescent="0.2">
      <c r="A31" t="str">
        <f t="shared" si="0"/>
        <v/>
      </c>
      <c r="B31" t="s">
        <v>317</v>
      </c>
      <c r="T31" s="44">
        <v>0</v>
      </c>
    </row>
    <row r="32" spans="1:20" ht="15" customHeight="1" x14ac:dyDescent="0.2">
      <c r="A32" t="str">
        <f t="shared" si="0"/>
        <v/>
      </c>
      <c r="B32" t="s">
        <v>317</v>
      </c>
      <c r="T32" s="44">
        <v>0</v>
      </c>
    </row>
    <row r="33" spans="1:20" ht="15" customHeight="1" x14ac:dyDescent="0.2">
      <c r="A33" t="str">
        <f t="shared" si="0"/>
        <v/>
      </c>
      <c r="B33" t="s">
        <v>317</v>
      </c>
      <c r="T33" s="44">
        <v>0</v>
      </c>
    </row>
    <row r="34" spans="1:20" ht="15" customHeight="1" x14ac:dyDescent="0.2">
      <c r="A34" t="str">
        <f t="shared" si="0"/>
        <v/>
      </c>
      <c r="B34" t="s">
        <v>317</v>
      </c>
      <c r="T34" s="44">
        <v>0</v>
      </c>
    </row>
    <row r="35" spans="1:20" ht="15" customHeight="1" x14ac:dyDescent="0.2">
      <c r="A35" t="str">
        <f t="shared" si="0"/>
        <v/>
      </c>
      <c r="B35" t="s">
        <v>317</v>
      </c>
      <c r="T35" s="44">
        <v>0</v>
      </c>
    </row>
    <row r="36" spans="1:20" ht="15" customHeight="1" x14ac:dyDescent="0.2">
      <c r="A36" t="str">
        <f t="shared" si="0"/>
        <v/>
      </c>
      <c r="B36" t="s">
        <v>317</v>
      </c>
      <c r="T36" s="44">
        <v>0</v>
      </c>
    </row>
    <row r="37" spans="1:20" ht="15" customHeight="1" x14ac:dyDescent="0.2">
      <c r="A37" t="str">
        <f t="shared" si="0"/>
        <v/>
      </c>
      <c r="B37" t="s">
        <v>317</v>
      </c>
      <c r="T37" s="44">
        <v>0</v>
      </c>
    </row>
    <row r="38" spans="1:20" ht="15" customHeight="1" x14ac:dyDescent="0.2">
      <c r="A38" t="str">
        <f t="shared" si="0"/>
        <v/>
      </c>
      <c r="B38" t="s">
        <v>317</v>
      </c>
      <c r="T38" s="44">
        <v>0</v>
      </c>
    </row>
    <row r="39" spans="1:20" ht="15" customHeight="1" x14ac:dyDescent="0.2">
      <c r="A39" t="str">
        <f t="shared" ref="A39:A70" si="1">CONCATENATE(B39,D39,E39)</f>
        <v/>
      </c>
      <c r="B39" t="s">
        <v>317</v>
      </c>
      <c r="T39" s="44">
        <v>0</v>
      </c>
    </row>
    <row r="40" spans="1:20" ht="15" customHeight="1" x14ac:dyDescent="0.2">
      <c r="A40" t="str">
        <f t="shared" si="1"/>
        <v/>
      </c>
      <c r="B40" t="s">
        <v>317</v>
      </c>
      <c r="T40" s="44">
        <v>0</v>
      </c>
    </row>
    <row r="41" spans="1:20" ht="15" customHeight="1" x14ac:dyDescent="0.2">
      <c r="A41" t="str">
        <f t="shared" si="1"/>
        <v/>
      </c>
      <c r="B41" t="s">
        <v>317</v>
      </c>
      <c r="T41" s="44">
        <v>0</v>
      </c>
    </row>
    <row r="42" spans="1:20" ht="15" customHeight="1" x14ac:dyDescent="0.2">
      <c r="A42" t="str">
        <f t="shared" si="1"/>
        <v/>
      </c>
      <c r="B42" t="s">
        <v>317</v>
      </c>
      <c r="T42" s="44">
        <v>0</v>
      </c>
    </row>
    <row r="43" spans="1:20" ht="15" customHeight="1" x14ac:dyDescent="0.2">
      <c r="A43" t="str">
        <f t="shared" si="1"/>
        <v/>
      </c>
      <c r="B43" t="s">
        <v>317</v>
      </c>
      <c r="T43" s="44">
        <v>0</v>
      </c>
    </row>
    <row r="44" spans="1:20" ht="15" customHeight="1" x14ac:dyDescent="0.2">
      <c r="A44" t="str">
        <f t="shared" si="1"/>
        <v/>
      </c>
      <c r="B44" t="s">
        <v>317</v>
      </c>
      <c r="T44" s="44">
        <v>0</v>
      </c>
    </row>
    <row r="45" spans="1:20" ht="15" customHeight="1" x14ac:dyDescent="0.2">
      <c r="A45" t="str">
        <f t="shared" si="1"/>
        <v/>
      </c>
      <c r="B45" t="s">
        <v>317</v>
      </c>
      <c r="T45" s="44">
        <v>0</v>
      </c>
    </row>
    <row r="46" spans="1:20" ht="15" customHeight="1" x14ac:dyDescent="0.2">
      <c r="A46" t="str">
        <f t="shared" si="1"/>
        <v/>
      </c>
      <c r="B46" t="s">
        <v>317</v>
      </c>
      <c r="T46" s="44">
        <v>0</v>
      </c>
    </row>
    <row r="47" spans="1:20" ht="15" customHeight="1" x14ac:dyDescent="0.2">
      <c r="A47" t="str">
        <f t="shared" si="1"/>
        <v/>
      </c>
      <c r="B47" t="s">
        <v>317</v>
      </c>
      <c r="T47" s="44">
        <v>0</v>
      </c>
    </row>
    <row r="48" spans="1:20" ht="15" customHeight="1" x14ac:dyDescent="0.2">
      <c r="A48" t="str">
        <f t="shared" si="1"/>
        <v/>
      </c>
      <c r="B48" t="s">
        <v>317</v>
      </c>
      <c r="T48" s="44">
        <v>0</v>
      </c>
    </row>
    <row r="49" spans="1:20" ht="15" customHeight="1" x14ac:dyDescent="0.2">
      <c r="A49" t="str">
        <f t="shared" si="1"/>
        <v/>
      </c>
      <c r="B49" t="s">
        <v>317</v>
      </c>
      <c r="T49" s="44">
        <v>0</v>
      </c>
    </row>
    <row r="50" spans="1:20" ht="15" customHeight="1" x14ac:dyDescent="0.2">
      <c r="A50" t="str">
        <f t="shared" si="1"/>
        <v/>
      </c>
      <c r="B50" t="s">
        <v>317</v>
      </c>
      <c r="T50" s="44">
        <v>0</v>
      </c>
    </row>
    <row r="51" spans="1:20" ht="15" customHeight="1" x14ac:dyDescent="0.2">
      <c r="A51" t="str">
        <f t="shared" si="1"/>
        <v/>
      </c>
      <c r="B51" t="s">
        <v>317</v>
      </c>
      <c r="T51" s="44">
        <v>0</v>
      </c>
    </row>
    <row r="52" spans="1:20" ht="15" customHeight="1" x14ac:dyDescent="0.2">
      <c r="A52" t="str">
        <f t="shared" si="1"/>
        <v/>
      </c>
      <c r="B52" t="s">
        <v>317</v>
      </c>
      <c r="T52" s="44">
        <v>0</v>
      </c>
    </row>
    <row r="53" spans="1:20" ht="15" customHeight="1" x14ac:dyDescent="0.2">
      <c r="A53" t="str">
        <f t="shared" si="1"/>
        <v/>
      </c>
      <c r="B53" t="s">
        <v>317</v>
      </c>
      <c r="T53" s="44">
        <v>0</v>
      </c>
    </row>
    <row r="54" spans="1:20" ht="15" customHeight="1" x14ac:dyDescent="0.2">
      <c r="A54" t="str">
        <f t="shared" si="1"/>
        <v/>
      </c>
      <c r="B54" t="s">
        <v>317</v>
      </c>
      <c r="T54" s="44">
        <v>0</v>
      </c>
    </row>
    <row r="55" spans="1:20" ht="15" customHeight="1" x14ac:dyDescent="0.2">
      <c r="A55" t="str">
        <f t="shared" si="1"/>
        <v/>
      </c>
      <c r="B55" t="s">
        <v>317</v>
      </c>
      <c r="T55" s="44">
        <v>0</v>
      </c>
    </row>
    <row r="56" spans="1:20" ht="15" customHeight="1" x14ac:dyDescent="0.2">
      <c r="A56" t="str">
        <f t="shared" si="1"/>
        <v/>
      </c>
      <c r="B56" t="s">
        <v>317</v>
      </c>
      <c r="T56" s="44">
        <v>0</v>
      </c>
    </row>
    <row r="57" spans="1:20" ht="15" customHeight="1" x14ac:dyDescent="0.2">
      <c r="A57" t="str">
        <f t="shared" si="1"/>
        <v/>
      </c>
      <c r="B57" t="s">
        <v>317</v>
      </c>
      <c r="T57" s="44">
        <v>0</v>
      </c>
    </row>
    <row r="58" spans="1:20" ht="15" customHeight="1" x14ac:dyDescent="0.2">
      <c r="A58" t="str">
        <f t="shared" si="1"/>
        <v/>
      </c>
      <c r="B58" t="s">
        <v>317</v>
      </c>
      <c r="T58" s="44">
        <v>0</v>
      </c>
    </row>
    <row r="59" spans="1:20" ht="15" customHeight="1" x14ac:dyDescent="0.2">
      <c r="A59" t="str">
        <f t="shared" si="1"/>
        <v/>
      </c>
      <c r="B59" t="s">
        <v>317</v>
      </c>
      <c r="T59" s="44">
        <v>0</v>
      </c>
    </row>
    <row r="60" spans="1:20" ht="15" customHeight="1" x14ac:dyDescent="0.2">
      <c r="A60" t="str">
        <f t="shared" si="1"/>
        <v/>
      </c>
      <c r="B60" t="s">
        <v>317</v>
      </c>
      <c r="T60" s="44">
        <v>0</v>
      </c>
    </row>
    <row r="61" spans="1:20" ht="15" customHeight="1" x14ac:dyDescent="0.2">
      <c r="A61" t="str">
        <f t="shared" si="1"/>
        <v/>
      </c>
      <c r="B61" t="s">
        <v>317</v>
      </c>
      <c r="T61" s="44">
        <v>0</v>
      </c>
    </row>
    <row r="62" spans="1:20" ht="15" customHeight="1" x14ac:dyDescent="0.2">
      <c r="A62" t="str">
        <f t="shared" si="1"/>
        <v/>
      </c>
      <c r="B62" t="s">
        <v>317</v>
      </c>
      <c r="T62" s="44">
        <v>0</v>
      </c>
    </row>
    <row r="63" spans="1:20" ht="15" customHeight="1" x14ac:dyDescent="0.2">
      <c r="A63" t="str">
        <f t="shared" si="1"/>
        <v/>
      </c>
      <c r="B63" t="s">
        <v>317</v>
      </c>
      <c r="T63" s="44">
        <v>0</v>
      </c>
    </row>
    <row r="64" spans="1:20" ht="15" customHeight="1" x14ac:dyDescent="0.2">
      <c r="A64" t="str">
        <f t="shared" si="1"/>
        <v/>
      </c>
      <c r="B64" t="s">
        <v>317</v>
      </c>
      <c r="T64" s="44">
        <v>0</v>
      </c>
    </row>
    <row r="65" spans="1:20" ht="15" customHeight="1" x14ac:dyDescent="0.2">
      <c r="A65" t="str">
        <f t="shared" si="1"/>
        <v/>
      </c>
      <c r="B65" t="s">
        <v>317</v>
      </c>
      <c r="T65" s="44">
        <v>0</v>
      </c>
    </row>
    <row r="66" spans="1:20" ht="15" customHeight="1" x14ac:dyDescent="0.2">
      <c r="A66" t="str">
        <f t="shared" si="1"/>
        <v/>
      </c>
      <c r="B66" t="s">
        <v>317</v>
      </c>
      <c r="T66" s="44">
        <v>0</v>
      </c>
    </row>
    <row r="67" spans="1:20" ht="15" customHeight="1" x14ac:dyDescent="0.2">
      <c r="A67" t="str">
        <f t="shared" si="1"/>
        <v/>
      </c>
      <c r="B67" t="s">
        <v>317</v>
      </c>
      <c r="T67" s="44">
        <v>0</v>
      </c>
    </row>
    <row r="68" spans="1:20" ht="15" customHeight="1" x14ac:dyDescent="0.2">
      <c r="A68" t="str">
        <f t="shared" si="1"/>
        <v/>
      </c>
      <c r="B68" t="s">
        <v>317</v>
      </c>
      <c r="T68" s="44">
        <v>0</v>
      </c>
    </row>
    <row r="69" spans="1:20" ht="15" customHeight="1" x14ac:dyDescent="0.2">
      <c r="A69" t="str">
        <f t="shared" si="1"/>
        <v/>
      </c>
      <c r="B69" t="s">
        <v>317</v>
      </c>
      <c r="T69" s="44">
        <v>0</v>
      </c>
    </row>
    <row r="70" spans="1:20" ht="15" customHeight="1" x14ac:dyDescent="0.2">
      <c r="A70" t="str">
        <f t="shared" si="1"/>
        <v/>
      </c>
      <c r="B70" t="s">
        <v>317</v>
      </c>
      <c r="T70" s="44">
        <v>0</v>
      </c>
    </row>
    <row r="71" spans="1:20" ht="15" customHeight="1" x14ac:dyDescent="0.2">
      <c r="A71" t="str">
        <f t="shared" ref="A71:A94" si="2">CONCATENATE(B71,D71,E71)</f>
        <v/>
      </c>
      <c r="B71" t="s">
        <v>317</v>
      </c>
      <c r="T71" s="44">
        <v>0</v>
      </c>
    </row>
    <row r="72" spans="1:20" ht="15" customHeight="1" x14ac:dyDescent="0.2">
      <c r="A72" t="str">
        <f t="shared" si="2"/>
        <v/>
      </c>
      <c r="B72" t="s">
        <v>317</v>
      </c>
      <c r="T72" s="44">
        <v>0</v>
      </c>
    </row>
    <row r="73" spans="1:20" ht="15" customHeight="1" x14ac:dyDescent="0.2">
      <c r="A73" t="str">
        <f t="shared" si="2"/>
        <v/>
      </c>
      <c r="B73" t="s">
        <v>317</v>
      </c>
      <c r="T73" s="44">
        <v>0</v>
      </c>
    </row>
    <row r="74" spans="1:20" ht="15" customHeight="1" x14ac:dyDescent="0.2">
      <c r="A74" t="str">
        <f t="shared" si="2"/>
        <v/>
      </c>
      <c r="B74" t="s">
        <v>317</v>
      </c>
      <c r="T74" s="44">
        <v>0</v>
      </c>
    </row>
    <row r="75" spans="1:20" ht="15" customHeight="1" x14ac:dyDescent="0.2">
      <c r="A75" t="str">
        <f t="shared" si="2"/>
        <v/>
      </c>
      <c r="B75" t="s">
        <v>317</v>
      </c>
      <c r="T75" s="44">
        <v>0</v>
      </c>
    </row>
    <row r="76" spans="1:20" ht="15" customHeight="1" x14ac:dyDescent="0.2">
      <c r="A76" t="str">
        <f t="shared" si="2"/>
        <v/>
      </c>
      <c r="B76" t="s">
        <v>317</v>
      </c>
      <c r="T76" s="44">
        <v>0</v>
      </c>
    </row>
    <row r="77" spans="1:20" ht="15" customHeight="1" x14ac:dyDescent="0.2">
      <c r="A77" t="str">
        <f t="shared" si="2"/>
        <v/>
      </c>
      <c r="B77" t="s">
        <v>317</v>
      </c>
      <c r="T77" s="44">
        <v>0</v>
      </c>
    </row>
    <row r="78" spans="1:20" ht="15" customHeight="1" x14ac:dyDescent="0.2">
      <c r="A78" t="str">
        <f t="shared" si="2"/>
        <v/>
      </c>
      <c r="B78" t="s">
        <v>317</v>
      </c>
      <c r="T78" s="44">
        <v>0</v>
      </c>
    </row>
    <row r="79" spans="1:20" ht="15" customHeight="1" x14ac:dyDescent="0.2">
      <c r="A79" t="str">
        <f t="shared" si="2"/>
        <v/>
      </c>
      <c r="B79" t="s">
        <v>317</v>
      </c>
      <c r="T79" s="44">
        <v>0</v>
      </c>
    </row>
    <row r="80" spans="1:20" ht="15" customHeight="1" x14ac:dyDescent="0.2">
      <c r="A80" t="str">
        <f t="shared" si="2"/>
        <v/>
      </c>
      <c r="B80" t="s">
        <v>317</v>
      </c>
      <c r="T80" s="44">
        <v>0</v>
      </c>
    </row>
    <row r="81" spans="1:20" ht="15" customHeight="1" x14ac:dyDescent="0.2">
      <c r="A81" t="str">
        <f t="shared" si="2"/>
        <v/>
      </c>
      <c r="B81" t="s">
        <v>317</v>
      </c>
      <c r="T81" s="44">
        <v>0</v>
      </c>
    </row>
    <row r="82" spans="1:20" ht="15" customHeight="1" x14ac:dyDescent="0.2">
      <c r="A82" t="str">
        <f t="shared" si="2"/>
        <v/>
      </c>
      <c r="B82" t="s">
        <v>317</v>
      </c>
      <c r="T82" s="44">
        <v>0</v>
      </c>
    </row>
    <row r="83" spans="1:20" ht="15" customHeight="1" x14ac:dyDescent="0.2">
      <c r="A83" t="str">
        <f t="shared" si="2"/>
        <v/>
      </c>
      <c r="B83" t="s">
        <v>317</v>
      </c>
      <c r="T83" s="44">
        <v>0</v>
      </c>
    </row>
    <row r="84" spans="1:20" ht="15" customHeight="1" x14ac:dyDescent="0.2">
      <c r="A84" t="str">
        <f t="shared" si="2"/>
        <v/>
      </c>
      <c r="B84" t="s">
        <v>317</v>
      </c>
      <c r="T84" s="44">
        <v>0</v>
      </c>
    </row>
    <row r="85" spans="1:20" ht="15" customHeight="1" x14ac:dyDescent="0.2">
      <c r="A85" t="str">
        <f t="shared" si="2"/>
        <v/>
      </c>
      <c r="B85" t="s">
        <v>317</v>
      </c>
      <c r="T85" s="44">
        <v>0</v>
      </c>
    </row>
    <row r="86" spans="1:20" ht="15" customHeight="1" x14ac:dyDescent="0.2">
      <c r="A86" t="str">
        <f t="shared" si="2"/>
        <v/>
      </c>
      <c r="B86" t="s">
        <v>317</v>
      </c>
      <c r="T86" s="44">
        <v>0</v>
      </c>
    </row>
    <row r="87" spans="1:20" ht="15" customHeight="1" x14ac:dyDescent="0.2">
      <c r="A87" t="str">
        <f t="shared" si="2"/>
        <v/>
      </c>
      <c r="B87" t="s">
        <v>317</v>
      </c>
      <c r="T87" s="44">
        <v>0</v>
      </c>
    </row>
    <row r="88" spans="1:20" ht="15" customHeight="1" x14ac:dyDescent="0.2">
      <c r="A88" t="str">
        <f t="shared" si="2"/>
        <v/>
      </c>
      <c r="B88" t="s">
        <v>317</v>
      </c>
      <c r="T88" s="44">
        <v>0</v>
      </c>
    </row>
    <row r="89" spans="1:20" ht="15" customHeight="1" x14ac:dyDescent="0.2">
      <c r="A89" t="str">
        <f t="shared" si="2"/>
        <v/>
      </c>
      <c r="B89" t="s">
        <v>317</v>
      </c>
      <c r="T89" s="44">
        <v>0</v>
      </c>
    </row>
    <row r="90" spans="1:20" ht="15" customHeight="1" x14ac:dyDescent="0.2">
      <c r="A90" t="str">
        <f t="shared" si="2"/>
        <v/>
      </c>
      <c r="B90" t="s">
        <v>317</v>
      </c>
      <c r="T90" s="44">
        <v>0</v>
      </c>
    </row>
    <row r="91" spans="1:20" ht="15" customHeight="1" x14ac:dyDescent="0.2">
      <c r="A91" t="str">
        <f t="shared" si="2"/>
        <v/>
      </c>
      <c r="B91" t="s">
        <v>317</v>
      </c>
      <c r="T91" s="44">
        <v>0</v>
      </c>
    </row>
    <row r="92" spans="1:20" ht="15" customHeight="1" x14ac:dyDescent="0.2">
      <c r="A92" t="str">
        <f t="shared" si="2"/>
        <v/>
      </c>
      <c r="B92" t="s">
        <v>317</v>
      </c>
      <c r="T92" s="44">
        <v>0</v>
      </c>
    </row>
    <row r="93" spans="1:20" ht="15" customHeight="1" x14ac:dyDescent="0.2">
      <c r="A93" t="str">
        <f t="shared" si="2"/>
        <v/>
      </c>
      <c r="B93" t="s">
        <v>317</v>
      </c>
      <c r="T93" s="44">
        <v>0</v>
      </c>
    </row>
    <row r="94" spans="1:20" ht="15" customHeight="1" x14ac:dyDescent="0.2">
      <c r="A94" t="str">
        <f t="shared" si="2"/>
        <v/>
      </c>
      <c r="B94" t="s">
        <v>317</v>
      </c>
      <c r="T94" s="44">
        <v>0</v>
      </c>
    </row>
    <row r="95" spans="1:20" ht="15" customHeight="1" x14ac:dyDescent="0.2">
      <c r="A95">
        <v>2</v>
      </c>
      <c r="B95" t="s">
        <v>317</v>
      </c>
    </row>
    <row r="96" spans="1:20" ht="15" customHeight="1" x14ac:dyDescent="0.2">
      <c r="A96">
        <v>2</v>
      </c>
      <c r="B96" t="s">
        <v>317</v>
      </c>
    </row>
    <row r="97" spans="1:2" ht="15" customHeight="1" x14ac:dyDescent="0.2">
      <c r="A97">
        <f>SUM(A95-A96)</f>
        <v>0</v>
      </c>
      <c r="B97" t="s">
        <v>317</v>
      </c>
    </row>
    <row r="98" spans="1:2" ht="14.65" customHeight="1" x14ac:dyDescent="0.2"/>
  </sheetData>
  <sortState xmlns:xlrd2="http://schemas.microsoft.com/office/spreadsheetml/2017/richdata2" ref="A7:T20">
    <sortCondition ref="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7103-09D9-4894-B73D-6BC7AE39F4B4}">
  <sheetPr>
    <tabColor rgb="FF7030A0"/>
  </sheetPr>
  <dimension ref="A1:U103"/>
  <sheetViews>
    <sheetView workbookViewId="0">
      <selection activeCell="E22" sqref="E22"/>
    </sheetView>
  </sheetViews>
  <sheetFormatPr defaultRowHeight="12.75" x14ac:dyDescent="0.2"/>
  <cols>
    <col min="1" max="1" width="44.5703125" bestFit="1" customWidth="1"/>
    <col min="2" max="2" width="11.5703125" bestFit="1" customWidth="1"/>
    <col min="3" max="3" width="4.7109375" bestFit="1" customWidth="1"/>
    <col min="4" max="4" width="17.85546875" bestFit="1" customWidth="1"/>
    <col min="5" max="5" width="19.85546875" bestFit="1" customWidth="1"/>
    <col min="6" max="6" width="14.85546875" bestFit="1" customWidth="1"/>
    <col min="7" max="7" width="11.28515625" bestFit="1" customWidth="1"/>
    <col min="8" max="9" width="12.28515625" bestFit="1" customWidth="1"/>
    <col min="11" max="11" width="7.42578125" bestFit="1" customWidth="1"/>
    <col min="14" max="14" width="7.42578125" bestFit="1" customWidth="1"/>
    <col min="16" max="16" width="6.28515625" bestFit="1" customWidth="1"/>
    <col min="18" max="18" width="9" bestFit="1" customWidth="1"/>
    <col min="19" max="19" width="5.7109375" bestFit="1" customWidth="1"/>
    <col min="20" max="20" width="11.28515625" style="44" bestFit="1" customWidth="1"/>
  </cols>
  <sheetData>
    <row r="1" spans="1:21" x14ac:dyDescent="0.2">
      <c r="B1" t="s">
        <v>252</v>
      </c>
      <c r="D1" t="s">
        <v>253</v>
      </c>
      <c r="M1" t="s">
        <v>255</v>
      </c>
    </row>
    <row r="4" spans="1:2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1" x14ac:dyDescent="0.2">
      <c r="A7" t="s">
        <v>296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S7">
        <v>1</v>
      </c>
      <c r="T7" s="44">
        <v>7</v>
      </c>
    </row>
    <row r="8" spans="1:21" x14ac:dyDescent="0.2">
      <c r="A8" t="s">
        <v>301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K8">
        <v>0.64</v>
      </c>
      <c r="S8">
        <v>3</v>
      </c>
      <c r="T8" s="44">
        <v>5</v>
      </c>
    </row>
    <row r="9" spans="1:21" x14ac:dyDescent="0.2">
      <c r="A9" t="str">
        <f t="shared" ref="A9:A19" si="0">CONCATENATE(B9,D9,E9)</f>
        <v>PrepChiara ThomasMaddi</v>
      </c>
      <c r="B9" t="s">
        <v>248</v>
      </c>
      <c r="C9" t="s">
        <v>277</v>
      </c>
      <c r="D9" t="s">
        <v>303</v>
      </c>
      <c r="E9" t="s">
        <v>304</v>
      </c>
      <c r="F9" t="s">
        <v>305</v>
      </c>
      <c r="H9">
        <v>0.42895</v>
      </c>
      <c r="S9">
        <v>1</v>
      </c>
      <c r="T9" s="44">
        <v>7</v>
      </c>
    </row>
    <row r="10" spans="1:21" x14ac:dyDescent="0.2">
      <c r="A10" t="str">
        <f t="shared" si="0"/>
        <v>PrelimClaire NobleCloudjumper</v>
      </c>
      <c r="B10" t="s">
        <v>213</v>
      </c>
      <c r="C10" t="s">
        <v>306</v>
      </c>
      <c r="D10" s="28" t="s">
        <v>227</v>
      </c>
      <c r="E10" s="28" t="s">
        <v>228</v>
      </c>
      <c r="F10" t="s">
        <v>307</v>
      </c>
      <c r="I10">
        <v>0.57199999999999995</v>
      </c>
      <c r="S10">
        <v>1</v>
      </c>
      <c r="T10" s="44">
        <v>7</v>
      </c>
      <c r="U10" s="11" t="s">
        <v>1213</v>
      </c>
    </row>
    <row r="11" spans="1:21" x14ac:dyDescent="0.2">
      <c r="A11" t="str">
        <f t="shared" si="0"/>
        <v>PrelimMia Di CandiloBurrowa Just Reilly</v>
      </c>
      <c r="B11" t="s">
        <v>213</v>
      </c>
      <c r="C11" t="s">
        <v>306</v>
      </c>
      <c r="D11" t="s">
        <v>308</v>
      </c>
      <c r="E11" t="s">
        <v>193</v>
      </c>
      <c r="F11" t="s">
        <v>220</v>
      </c>
      <c r="J11">
        <v>0.64800000000000002</v>
      </c>
      <c r="S11">
        <v>1</v>
      </c>
      <c r="T11" s="44">
        <v>7</v>
      </c>
    </row>
    <row r="12" spans="1:21" x14ac:dyDescent="0.2">
      <c r="A12" t="str">
        <f t="shared" si="0"/>
        <v>PrelimReagan HughesCollusion</v>
      </c>
      <c r="B12" t="s">
        <v>213</v>
      </c>
      <c r="C12" t="s">
        <v>306</v>
      </c>
      <c r="D12" t="s">
        <v>188</v>
      </c>
      <c r="E12" t="s">
        <v>189</v>
      </c>
      <c r="F12" t="s">
        <v>307</v>
      </c>
      <c r="J12">
        <v>0.6</v>
      </c>
      <c r="S12">
        <v>2</v>
      </c>
      <c r="T12" s="44">
        <v>6</v>
      </c>
    </row>
    <row r="13" spans="1:21" x14ac:dyDescent="0.2">
      <c r="A13" t="str">
        <f t="shared" si="0"/>
        <v>PrelimAmy-Louise RossHalcyon</v>
      </c>
      <c r="B13" t="s">
        <v>213</v>
      </c>
      <c r="C13" t="s">
        <v>306</v>
      </c>
      <c r="D13" t="s">
        <v>49</v>
      </c>
      <c r="E13" t="s">
        <v>50</v>
      </c>
      <c r="F13" t="s">
        <v>310</v>
      </c>
      <c r="L13">
        <v>0.64</v>
      </c>
      <c r="S13">
        <v>1</v>
      </c>
      <c r="T13" s="44">
        <v>7</v>
      </c>
    </row>
    <row r="14" spans="1:21" x14ac:dyDescent="0.2">
      <c r="A14" t="str">
        <f t="shared" si="0"/>
        <v>PrelimFleur DenneyFound a Keeper</v>
      </c>
      <c r="B14" t="s">
        <v>213</v>
      </c>
      <c r="C14" t="s">
        <v>281</v>
      </c>
      <c r="D14" t="s">
        <v>311</v>
      </c>
      <c r="E14" t="s">
        <v>312</v>
      </c>
      <c r="F14" t="s">
        <v>313</v>
      </c>
      <c r="L14">
        <v>0.61599999999999999</v>
      </c>
      <c r="S14">
        <v>2</v>
      </c>
      <c r="T14" s="44">
        <v>6</v>
      </c>
    </row>
    <row r="15" spans="1:21" x14ac:dyDescent="0.2">
      <c r="A15" t="str">
        <f t="shared" si="0"/>
        <v>NovOlivia HawkinsKDH Lord Cromwell</v>
      </c>
      <c r="B15" t="s">
        <v>80</v>
      </c>
      <c r="C15" t="s">
        <v>280</v>
      </c>
      <c r="D15" t="s">
        <v>69</v>
      </c>
      <c r="E15" t="s">
        <v>314</v>
      </c>
      <c r="F15" t="s">
        <v>315</v>
      </c>
      <c r="M15">
        <v>0.72143000000000002</v>
      </c>
      <c r="S15">
        <v>1</v>
      </c>
      <c r="T15" s="44">
        <v>7</v>
      </c>
    </row>
    <row r="16" spans="1:21" x14ac:dyDescent="0.2">
      <c r="A16" t="str">
        <f t="shared" si="0"/>
        <v>NovMia Di CandiloBurrowa Just Reilly</v>
      </c>
      <c r="B16" t="s">
        <v>80</v>
      </c>
      <c r="C16" t="s">
        <v>280</v>
      </c>
      <c r="D16" t="s">
        <v>308</v>
      </c>
      <c r="E16" t="s">
        <v>193</v>
      </c>
      <c r="F16" t="s">
        <v>220</v>
      </c>
      <c r="M16">
        <v>0.69821</v>
      </c>
      <c r="S16">
        <v>2</v>
      </c>
      <c r="T16" s="44">
        <v>6</v>
      </c>
    </row>
    <row r="17" spans="1:20" x14ac:dyDescent="0.2">
      <c r="A17" t="str">
        <f t="shared" si="0"/>
        <v>NovAnthea SargisonKardarra Kaldarra</v>
      </c>
      <c r="B17" t="s">
        <v>80</v>
      </c>
      <c r="C17" t="s">
        <v>280</v>
      </c>
      <c r="D17" t="s">
        <v>47</v>
      </c>
      <c r="E17" t="s">
        <v>48</v>
      </c>
      <c r="F17" t="s">
        <v>310</v>
      </c>
      <c r="O17">
        <v>0.69106999999999996</v>
      </c>
      <c r="S17">
        <v>1</v>
      </c>
      <c r="T17" s="44">
        <v>7</v>
      </c>
    </row>
    <row r="18" spans="1:20" x14ac:dyDescent="0.2">
      <c r="A18" t="str">
        <f t="shared" si="0"/>
        <v>NovAmy-Louise RossHalcyon</v>
      </c>
      <c r="B18" t="s">
        <v>80</v>
      </c>
      <c r="C18" t="s">
        <v>280</v>
      </c>
      <c r="D18" t="s">
        <v>49</v>
      </c>
      <c r="E18" t="s">
        <v>50</v>
      </c>
      <c r="F18" t="s">
        <v>310</v>
      </c>
      <c r="O18">
        <v>0.68213999999999997</v>
      </c>
      <c r="S18">
        <v>2</v>
      </c>
      <c r="T18" s="44">
        <v>6</v>
      </c>
    </row>
    <row r="19" spans="1:20" x14ac:dyDescent="0.2">
      <c r="A19" t="str">
        <f t="shared" si="0"/>
        <v>ElemAnthea SargisonKardarra Kaldarra</v>
      </c>
      <c r="B19" t="s">
        <v>46</v>
      </c>
      <c r="C19" t="s">
        <v>316</v>
      </c>
      <c r="D19" t="s">
        <v>47</v>
      </c>
      <c r="E19" t="s">
        <v>48</v>
      </c>
      <c r="F19" t="s">
        <v>310</v>
      </c>
      <c r="Q19">
        <v>0.64166999999999996</v>
      </c>
      <c r="S19">
        <v>1</v>
      </c>
      <c r="T19" s="44">
        <v>7</v>
      </c>
    </row>
    <row r="20" spans="1:20" x14ac:dyDescent="0.2">
      <c r="B20" t="s">
        <v>317</v>
      </c>
      <c r="D20" t="s">
        <v>317</v>
      </c>
      <c r="E20" t="s">
        <v>317</v>
      </c>
      <c r="T20" s="44">
        <v>0</v>
      </c>
    </row>
    <row r="21" spans="1:20" x14ac:dyDescent="0.2">
      <c r="B21" t="s">
        <v>317</v>
      </c>
      <c r="D21" t="s">
        <v>317</v>
      </c>
      <c r="E21" t="s">
        <v>317</v>
      </c>
      <c r="T21" s="44">
        <v>0</v>
      </c>
    </row>
    <row r="22" spans="1:20" x14ac:dyDescent="0.2">
      <c r="B22" t="s">
        <v>317</v>
      </c>
      <c r="D22" t="s">
        <v>317</v>
      </c>
      <c r="E22" t="s">
        <v>317</v>
      </c>
      <c r="T22" s="44">
        <v>0</v>
      </c>
    </row>
    <row r="23" spans="1:20" x14ac:dyDescent="0.2">
      <c r="B23" t="s">
        <v>317</v>
      </c>
      <c r="D23" t="s">
        <v>317</v>
      </c>
      <c r="E23" t="s">
        <v>317</v>
      </c>
      <c r="T23" s="44">
        <v>0</v>
      </c>
    </row>
    <row r="24" spans="1:20" x14ac:dyDescent="0.2">
      <c r="B24" t="str">
        <f t="shared" ref="B24:B73" si="1">TRIM(A24)</f>
        <v/>
      </c>
      <c r="D24" t="s">
        <v>317</v>
      </c>
      <c r="E24" t="s">
        <v>317</v>
      </c>
      <c r="T24" s="44">
        <v>0</v>
      </c>
    </row>
    <row r="25" spans="1:20" x14ac:dyDescent="0.2">
      <c r="B25" t="str">
        <f t="shared" si="1"/>
        <v/>
      </c>
      <c r="D25" t="s">
        <v>317</v>
      </c>
      <c r="T25" s="44">
        <v>0</v>
      </c>
    </row>
    <row r="26" spans="1:20" x14ac:dyDescent="0.2">
      <c r="B26" t="str">
        <f t="shared" si="1"/>
        <v/>
      </c>
      <c r="D26" t="s">
        <v>317</v>
      </c>
      <c r="T26" s="44">
        <v>0</v>
      </c>
    </row>
    <row r="27" spans="1:20" x14ac:dyDescent="0.2">
      <c r="B27" t="str">
        <f t="shared" si="1"/>
        <v/>
      </c>
      <c r="D27" t="s">
        <v>317</v>
      </c>
      <c r="T27" s="44">
        <v>0</v>
      </c>
    </row>
    <row r="28" spans="1:20" x14ac:dyDescent="0.2">
      <c r="B28" t="str">
        <f t="shared" si="1"/>
        <v/>
      </c>
      <c r="D28" t="s">
        <v>317</v>
      </c>
      <c r="T28" s="44">
        <v>0</v>
      </c>
    </row>
    <row r="29" spans="1:20" x14ac:dyDescent="0.2">
      <c r="B29" t="str">
        <f t="shared" si="1"/>
        <v/>
      </c>
      <c r="T29" s="44">
        <v>0</v>
      </c>
    </row>
    <row r="30" spans="1:20" x14ac:dyDescent="0.2">
      <c r="B30" t="str">
        <f t="shared" si="1"/>
        <v/>
      </c>
      <c r="T30" s="44">
        <v>0</v>
      </c>
    </row>
    <row r="31" spans="1:20" x14ac:dyDescent="0.2">
      <c r="B31" t="str">
        <f t="shared" si="1"/>
        <v/>
      </c>
      <c r="T31" s="44">
        <v>0</v>
      </c>
    </row>
    <row r="32" spans="1:20" x14ac:dyDescent="0.2">
      <c r="B32" t="str">
        <f t="shared" si="1"/>
        <v/>
      </c>
      <c r="T32" s="44">
        <v>0</v>
      </c>
    </row>
    <row r="33" spans="2:20" x14ac:dyDescent="0.2">
      <c r="B33" t="str">
        <f t="shared" si="1"/>
        <v/>
      </c>
      <c r="T33" s="44">
        <v>0</v>
      </c>
    </row>
    <row r="34" spans="2:20" x14ac:dyDescent="0.2">
      <c r="B34" t="str">
        <f t="shared" si="1"/>
        <v/>
      </c>
      <c r="T34" s="44">
        <v>0</v>
      </c>
    </row>
    <row r="35" spans="2:20" x14ac:dyDescent="0.2">
      <c r="B35" t="str">
        <f t="shared" si="1"/>
        <v/>
      </c>
      <c r="T35" s="44">
        <v>0</v>
      </c>
    </row>
    <row r="36" spans="2:20" x14ac:dyDescent="0.2">
      <c r="B36" t="str">
        <f t="shared" si="1"/>
        <v/>
      </c>
      <c r="T36" s="44">
        <v>0</v>
      </c>
    </row>
    <row r="37" spans="2:20" x14ac:dyDescent="0.2">
      <c r="B37" t="str">
        <f t="shared" si="1"/>
        <v/>
      </c>
      <c r="T37" s="44">
        <v>0</v>
      </c>
    </row>
    <row r="38" spans="2:20" x14ac:dyDescent="0.2">
      <c r="B38" t="str">
        <f t="shared" si="1"/>
        <v/>
      </c>
      <c r="T38" s="44">
        <v>0</v>
      </c>
    </row>
    <row r="39" spans="2:20" x14ac:dyDescent="0.2">
      <c r="B39" t="str">
        <f t="shared" si="1"/>
        <v/>
      </c>
      <c r="T39" s="44">
        <v>0</v>
      </c>
    </row>
    <row r="40" spans="2:20" x14ac:dyDescent="0.2">
      <c r="B40" t="str">
        <f t="shared" si="1"/>
        <v/>
      </c>
      <c r="T40" s="44">
        <v>0</v>
      </c>
    </row>
    <row r="41" spans="2:20" x14ac:dyDescent="0.2">
      <c r="B41" t="str">
        <f t="shared" si="1"/>
        <v/>
      </c>
      <c r="T41" s="44">
        <v>0</v>
      </c>
    </row>
    <row r="42" spans="2:20" x14ac:dyDescent="0.2">
      <c r="B42" t="str">
        <f t="shared" si="1"/>
        <v/>
      </c>
      <c r="T42" s="44">
        <v>0</v>
      </c>
    </row>
    <row r="43" spans="2:20" x14ac:dyDescent="0.2">
      <c r="B43" t="str">
        <f t="shared" si="1"/>
        <v/>
      </c>
      <c r="T43" s="44">
        <v>0</v>
      </c>
    </row>
    <row r="44" spans="2:20" x14ac:dyDescent="0.2">
      <c r="B44" t="str">
        <f t="shared" si="1"/>
        <v/>
      </c>
      <c r="T44" s="44">
        <v>0</v>
      </c>
    </row>
    <row r="45" spans="2:20" x14ac:dyDescent="0.2">
      <c r="B45" t="str">
        <f t="shared" si="1"/>
        <v/>
      </c>
      <c r="T45" s="44">
        <v>0</v>
      </c>
    </row>
    <row r="46" spans="2:20" x14ac:dyDescent="0.2">
      <c r="B46" t="str">
        <f t="shared" si="1"/>
        <v/>
      </c>
      <c r="T46" s="44">
        <v>0</v>
      </c>
    </row>
    <row r="47" spans="2:20" x14ac:dyDescent="0.2">
      <c r="B47" t="str">
        <f t="shared" si="1"/>
        <v/>
      </c>
      <c r="T47" s="44">
        <v>0</v>
      </c>
    </row>
    <row r="48" spans="2:20" x14ac:dyDescent="0.2">
      <c r="B48" t="str">
        <f t="shared" si="1"/>
        <v/>
      </c>
      <c r="T48" s="44">
        <v>0</v>
      </c>
    </row>
    <row r="49" spans="2:20" x14ac:dyDescent="0.2">
      <c r="B49" t="str">
        <f t="shared" si="1"/>
        <v/>
      </c>
      <c r="T49" s="44">
        <v>0</v>
      </c>
    </row>
    <row r="50" spans="2:20" x14ac:dyDescent="0.2">
      <c r="B50" t="str">
        <f t="shared" si="1"/>
        <v/>
      </c>
      <c r="T50" s="44">
        <v>0</v>
      </c>
    </row>
    <row r="51" spans="2:20" x14ac:dyDescent="0.2">
      <c r="B51" t="str">
        <f t="shared" si="1"/>
        <v/>
      </c>
      <c r="T51" s="44">
        <v>0</v>
      </c>
    </row>
    <row r="52" spans="2:20" x14ac:dyDescent="0.2">
      <c r="B52" t="str">
        <f t="shared" si="1"/>
        <v/>
      </c>
      <c r="T52" s="44">
        <v>0</v>
      </c>
    </row>
    <row r="53" spans="2:20" x14ac:dyDescent="0.2">
      <c r="B53" t="str">
        <f t="shared" si="1"/>
        <v/>
      </c>
      <c r="T53" s="44">
        <v>0</v>
      </c>
    </row>
    <row r="54" spans="2:20" x14ac:dyDescent="0.2">
      <c r="B54" t="str">
        <f t="shared" si="1"/>
        <v/>
      </c>
      <c r="T54" s="44">
        <v>0</v>
      </c>
    </row>
    <row r="55" spans="2:20" x14ac:dyDescent="0.2">
      <c r="B55" t="str">
        <f t="shared" si="1"/>
        <v/>
      </c>
      <c r="T55" s="44">
        <v>0</v>
      </c>
    </row>
    <row r="56" spans="2:20" x14ac:dyDescent="0.2">
      <c r="B56" t="str">
        <f t="shared" si="1"/>
        <v/>
      </c>
      <c r="T56" s="44">
        <v>0</v>
      </c>
    </row>
    <row r="57" spans="2:20" x14ac:dyDescent="0.2">
      <c r="B57" t="str">
        <f t="shared" si="1"/>
        <v/>
      </c>
      <c r="T57" s="44">
        <v>0</v>
      </c>
    </row>
    <row r="58" spans="2:20" x14ac:dyDescent="0.2">
      <c r="B58" t="str">
        <f t="shared" si="1"/>
        <v/>
      </c>
      <c r="T58" s="44">
        <v>0</v>
      </c>
    </row>
    <row r="59" spans="2:20" x14ac:dyDescent="0.2">
      <c r="B59" t="str">
        <f t="shared" si="1"/>
        <v/>
      </c>
      <c r="T59" s="44">
        <v>0</v>
      </c>
    </row>
    <row r="60" spans="2:20" x14ac:dyDescent="0.2">
      <c r="B60" t="str">
        <f t="shared" si="1"/>
        <v/>
      </c>
      <c r="T60" s="44">
        <v>0</v>
      </c>
    </row>
    <row r="61" spans="2:20" x14ac:dyDescent="0.2">
      <c r="B61" t="str">
        <f t="shared" si="1"/>
        <v/>
      </c>
      <c r="T61" s="44">
        <v>0</v>
      </c>
    </row>
    <row r="62" spans="2:20" x14ac:dyDescent="0.2">
      <c r="B62" t="str">
        <f t="shared" si="1"/>
        <v/>
      </c>
      <c r="T62" s="44">
        <v>0</v>
      </c>
    </row>
    <row r="63" spans="2:20" x14ac:dyDescent="0.2">
      <c r="B63" t="str">
        <f t="shared" si="1"/>
        <v/>
      </c>
      <c r="T63" s="44">
        <v>0</v>
      </c>
    </row>
    <row r="64" spans="2:20" x14ac:dyDescent="0.2">
      <c r="B64" t="str">
        <f t="shared" si="1"/>
        <v/>
      </c>
      <c r="T64" s="44">
        <v>0</v>
      </c>
    </row>
    <row r="65" spans="2:20" x14ac:dyDescent="0.2">
      <c r="B65" t="str">
        <f t="shared" si="1"/>
        <v/>
      </c>
      <c r="T65" s="44">
        <v>0</v>
      </c>
    </row>
    <row r="66" spans="2:20" x14ac:dyDescent="0.2">
      <c r="B66" t="str">
        <f t="shared" si="1"/>
        <v/>
      </c>
      <c r="T66" s="44">
        <v>0</v>
      </c>
    </row>
    <row r="67" spans="2:20" x14ac:dyDescent="0.2">
      <c r="B67" t="str">
        <f t="shared" si="1"/>
        <v/>
      </c>
      <c r="T67" s="44">
        <v>0</v>
      </c>
    </row>
    <row r="68" spans="2:20" x14ac:dyDescent="0.2">
      <c r="B68" t="str">
        <f t="shared" si="1"/>
        <v/>
      </c>
      <c r="T68" s="44">
        <v>0</v>
      </c>
    </row>
    <row r="69" spans="2:20" x14ac:dyDescent="0.2">
      <c r="B69" t="str">
        <f t="shared" si="1"/>
        <v/>
      </c>
      <c r="T69" s="44">
        <v>0</v>
      </c>
    </row>
    <row r="70" spans="2:20" x14ac:dyDescent="0.2">
      <c r="B70" t="str">
        <f t="shared" si="1"/>
        <v/>
      </c>
      <c r="T70" s="44">
        <v>0</v>
      </c>
    </row>
    <row r="71" spans="2:20" x14ac:dyDescent="0.2">
      <c r="B71" t="str">
        <f t="shared" si="1"/>
        <v/>
      </c>
      <c r="T71" s="44">
        <v>0</v>
      </c>
    </row>
    <row r="72" spans="2:20" x14ac:dyDescent="0.2">
      <c r="B72" t="str">
        <f t="shared" si="1"/>
        <v/>
      </c>
      <c r="T72" s="44">
        <v>0</v>
      </c>
    </row>
    <row r="73" spans="2:20" x14ac:dyDescent="0.2">
      <c r="B73" t="str">
        <f t="shared" si="1"/>
        <v/>
      </c>
      <c r="T73" s="44">
        <v>0</v>
      </c>
    </row>
    <row r="74" spans="2:20" x14ac:dyDescent="0.2">
      <c r="B74" t="str">
        <f t="shared" ref="B74:B102" si="2">TRIM(A74)</f>
        <v/>
      </c>
      <c r="T74" s="44">
        <v>0</v>
      </c>
    </row>
    <row r="75" spans="2:20" x14ac:dyDescent="0.2">
      <c r="B75" t="str">
        <f t="shared" si="2"/>
        <v/>
      </c>
      <c r="T75" s="44">
        <v>0</v>
      </c>
    </row>
    <row r="76" spans="2:20" x14ac:dyDescent="0.2">
      <c r="B76" t="str">
        <f t="shared" si="2"/>
        <v/>
      </c>
      <c r="T76" s="44">
        <v>0</v>
      </c>
    </row>
    <row r="77" spans="2:20" x14ac:dyDescent="0.2">
      <c r="B77" t="str">
        <f t="shared" si="2"/>
        <v/>
      </c>
      <c r="T77" s="44">
        <v>0</v>
      </c>
    </row>
    <row r="78" spans="2:20" x14ac:dyDescent="0.2">
      <c r="B78" t="str">
        <f t="shared" si="2"/>
        <v/>
      </c>
      <c r="T78" s="44">
        <v>0</v>
      </c>
    </row>
    <row r="79" spans="2:20" x14ac:dyDescent="0.2">
      <c r="B79" t="str">
        <f t="shared" si="2"/>
        <v/>
      </c>
      <c r="T79" s="44">
        <v>0</v>
      </c>
    </row>
    <row r="80" spans="2:20" x14ac:dyDescent="0.2">
      <c r="B80" t="str">
        <f t="shared" si="2"/>
        <v/>
      </c>
      <c r="T80" s="44">
        <v>0</v>
      </c>
    </row>
    <row r="81" spans="1:20" x14ac:dyDescent="0.2">
      <c r="B81" t="str">
        <f t="shared" si="2"/>
        <v/>
      </c>
      <c r="T81" s="44">
        <v>0</v>
      </c>
    </row>
    <row r="82" spans="1:20" x14ac:dyDescent="0.2">
      <c r="B82" t="str">
        <f t="shared" si="2"/>
        <v/>
      </c>
      <c r="T82" s="44">
        <v>0</v>
      </c>
    </row>
    <row r="83" spans="1:20" x14ac:dyDescent="0.2">
      <c r="B83" t="str">
        <f t="shared" si="2"/>
        <v/>
      </c>
      <c r="T83" s="44">
        <v>0</v>
      </c>
    </row>
    <row r="84" spans="1:20" x14ac:dyDescent="0.2">
      <c r="B84" t="str">
        <f t="shared" si="2"/>
        <v/>
      </c>
      <c r="T84" s="44">
        <v>0</v>
      </c>
    </row>
    <row r="85" spans="1:20" x14ac:dyDescent="0.2">
      <c r="B85" t="str">
        <f t="shared" si="2"/>
        <v/>
      </c>
      <c r="T85" s="44">
        <v>0</v>
      </c>
    </row>
    <row r="86" spans="1:20" x14ac:dyDescent="0.2">
      <c r="B86" t="str">
        <f t="shared" si="2"/>
        <v/>
      </c>
      <c r="T86" s="44">
        <v>0</v>
      </c>
    </row>
    <row r="87" spans="1:20" x14ac:dyDescent="0.2">
      <c r="B87" t="str">
        <f t="shared" si="2"/>
        <v/>
      </c>
      <c r="T87" s="44">
        <v>0</v>
      </c>
    </row>
    <row r="88" spans="1:20" x14ac:dyDescent="0.2">
      <c r="B88" t="str">
        <f t="shared" si="2"/>
        <v/>
      </c>
      <c r="T88" s="44">
        <v>0</v>
      </c>
    </row>
    <row r="89" spans="1:20" x14ac:dyDescent="0.2">
      <c r="A89" t="s">
        <v>317</v>
      </c>
      <c r="B89" t="str">
        <f t="shared" si="2"/>
        <v/>
      </c>
      <c r="T89" s="44">
        <v>0</v>
      </c>
    </row>
    <row r="90" spans="1:20" x14ac:dyDescent="0.2">
      <c r="A90" t="s">
        <v>317</v>
      </c>
      <c r="B90" t="str">
        <f t="shared" si="2"/>
        <v/>
      </c>
      <c r="T90" s="44">
        <v>0</v>
      </c>
    </row>
    <row r="91" spans="1:20" x14ac:dyDescent="0.2">
      <c r="A91" t="s">
        <v>317</v>
      </c>
      <c r="B91" t="str">
        <f t="shared" si="2"/>
        <v/>
      </c>
      <c r="T91" s="44">
        <v>0</v>
      </c>
    </row>
    <row r="92" spans="1:20" x14ac:dyDescent="0.2">
      <c r="A92" t="s">
        <v>317</v>
      </c>
      <c r="B92" t="str">
        <f t="shared" si="2"/>
        <v/>
      </c>
      <c r="T92" s="44">
        <v>0</v>
      </c>
    </row>
    <row r="93" spans="1:20" x14ac:dyDescent="0.2">
      <c r="A93" t="s">
        <v>317</v>
      </c>
      <c r="B93" t="str">
        <f t="shared" si="2"/>
        <v/>
      </c>
      <c r="T93" s="44">
        <v>0</v>
      </c>
    </row>
    <row r="94" spans="1:20" x14ac:dyDescent="0.2">
      <c r="A94" t="s">
        <v>317</v>
      </c>
      <c r="B94" t="str">
        <f t="shared" si="2"/>
        <v/>
      </c>
      <c r="T94" s="44">
        <v>0</v>
      </c>
    </row>
    <row r="95" spans="1:20" x14ac:dyDescent="0.2">
      <c r="A95" t="s">
        <v>317</v>
      </c>
      <c r="B95" t="str">
        <f t="shared" si="2"/>
        <v/>
      </c>
      <c r="T95" s="44">
        <v>0</v>
      </c>
    </row>
    <row r="96" spans="1:20" x14ac:dyDescent="0.2">
      <c r="A96" t="s">
        <v>317</v>
      </c>
      <c r="B96" t="str">
        <f t="shared" si="2"/>
        <v/>
      </c>
      <c r="T96" s="44">
        <v>0</v>
      </c>
    </row>
    <row r="97" spans="1:20" x14ac:dyDescent="0.2">
      <c r="A97" t="s">
        <v>317</v>
      </c>
      <c r="B97" t="str">
        <f t="shared" si="2"/>
        <v/>
      </c>
      <c r="T97" s="44">
        <v>0</v>
      </c>
    </row>
    <row r="98" spans="1:20" x14ac:dyDescent="0.2">
      <c r="A98" t="s">
        <v>317</v>
      </c>
      <c r="B98" t="str">
        <f t="shared" si="2"/>
        <v/>
      </c>
      <c r="T98" s="44">
        <v>0</v>
      </c>
    </row>
    <row r="99" spans="1:20" x14ac:dyDescent="0.2">
      <c r="A99" t="s">
        <v>317</v>
      </c>
      <c r="B99" t="str">
        <f t="shared" si="2"/>
        <v/>
      </c>
      <c r="T99" s="44">
        <v>0</v>
      </c>
    </row>
    <row r="100" spans="1:20" x14ac:dyDescent="0.2">
      <c r="A100">
        <v>13</v>
      </c>
      <c r="B100" t="str">
        <f t="shared" si="2"/>
        <v>13</v>
      </c>
    </row>
    <row r="101" spans="1:20" x14ac:dyDescent="0.2">
      <c r="A101">
        <v>2</v>
      </c>
      <c r="B101" t="str">
        <f t="shared" si="2"/>
        <v>2</v>
      </c>
    </row>
    <row r="102" spans="1:20" x14ac:dyDescent="0.2">
      <c r="A102">
        <v>11</v>
      </c>
      <c r="B102" t="str">
        <f t="shared" si="2"/>
        <v>11</v>
      </c>
    </row>
    <row r="103" spans="1:20" ht="14.25" x14ac:dyDescent="0.2">
      <c r="A103" s="69"/>
      <c r="B103" s="71"/>
      <c r="C103" s="71"/>
      <c r="D103" s="70"/>
      <c r="E103" s="70"/>
      <c r="F103" s="70"/>
      <c r="G103" s="70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2"/>
      <c r="T103" s="7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391C-1F67-439C-8E6B-0E6F17F20FD7}">
  <sheetPr>
    <tabColor rgb="FF7030A0"/>
  </sheetPr>
  <dimension ref="A1:U81"/>
  <sheetViews>
    <sheetView topLeftCell="A37" zoomScale="80" zoomScaleNormal="80" workbookViewId="0">
      <selection activeCell="E22" sqref="E22"/>
    </sheetView>
  </sheetViews>
  <sheetFormatPr defaultRowHeight="12.75" x14ac:dyDescent="0.2"/>
  <cols>
    <col min="1" max="1" width="39" bestFit="1" customWidth="1"/>
    <col min="2" max="2" width="9.7109375" bestFit="1" customWidth="1"/>
    <col min="3" max="3" width="9.28515625" bestFit="1" customWidth="1"/>
    <col min="4" max="4" width="16.85546875" bestFit="1" customWidth="1"/>
    <col min="5" max="5" width="24.140625" bestFit="1" customWidth="1"/>
    <col min="6" max="6" width="26.42578125" bestFit="1" customWidth="1"/>
    <col min="7" max="7" width="11.28515625" bestFit="1" customWidth="1"/>
    <col min="8" max="9" width="12.28515625" bestFit="1" customWidth="1"/>
    <col min="20" max="20" width="9.140625" style="44"/>
  </cols>
  <sheetData>
    <row r="1" spans="1:21" s="63" customFormat="1" ht="26.25" customHeight="1" x14ac:dyDescent="0.2">
      <c r="A1"/>
      <c r="B1" t="s">
        <v>252</v>
      </c>
      <c r="C1"/>
      <c r="D1" t="s">
        <v>253</v>
      </c>
      <c r="E1" t="s">
        <v>254</v>
      </c>
      <c r="F1"/>
      <c r="G1"/>
      <c r="H1"/>
      <c r="I1"/>
      <c r="J1"/>
      <c r="K1"/>
      <c r="L1"/>
      <c r="M1" t="s">
        <v>255</v>
      </c>
      <c r="N1"/>
      <c r="O1">
        <v>43863</v>
      </c>
      <c r="P1"/>
      <c r="Q1"/>
      <c r="R1"/>
      <c r="S1"/>
      <c r="T1" s="44"/>
      <c r="U1" s="62"/>
    </row>
    <row r="2" spans="1:21" s="63" customFormat="1" ht="18.75" customHeight="1" x14ac:dyDescent="0.2">
      <c r="A2"/>
      <c r="B2" t="s">
        <v>256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44"/>
      <c r="U2" s="64"/>
    </row>
    <row r="3" spans="1:21" s="63" customFormat="1" ht="26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44"/>
      <c r="U3" s="64"/>
    </row>
    <row r="4" spans="1:21" s="63" customFormat="1" ht="18.75" customHeight="1" x14ac:dyDescent="0.2">
      <c r="A4"/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J4"/>
      <c r="K4"/>
      <c r="L4"/>
      <c r="M4" t="s">
        <v>318</v>
      </c>
      <c r="N4"/>
      <c r="O4"/>
      <c r="P4" t="s">
        <v>265</v>
      </c>
      <c r="Q4"/>
      <c r="R4" t="s">
        <v>266</v>
      </c>
      <c r="S4" t="s">
        <v>226</v>
      </c>
      <c r="T4" s="44" t="s">
        <v>267</v>
      </c>
      <c r="U4" s="62"/>
    </row>
    <row r="5" spans="1:21" s="63" customFormat="1" ht="18.75" customHeight="1" x14ac:dyDescent="0.2">
      <c r="A5"/>
      <c r="B5"/>
      <c r="C5"/>
      <c r="D5"/>
      <c r="E5"/>
      <c r="F5"/>
      <c r="G5"/>
      <c r="H5" t="s">
        <v>268</v>
      </c>
      <c r="I5" t="s">
        <v>268</v>
      </c>
      <c r="J5"/>
      <c r="K5"/>
      <c r="L5"/>
      <c r="M5" t="s">
        <v>268</v>
      </c>
      <c r="N5"/>
      <c r="O5"/>
      <c r="P5" t="s">
        <v>268</v>
      </c>
      <c r="Q5"/>
      <c r="R5" t="s">
        <v>268</v>
      </c>
      <c r="S5"/>
      <c r="T5" s="44"/>
      <c r="U5" s="62"/>
    </row>
    <row r="6" spans="1:21" s="63" customFormat="1" ht="18.75" customHeight="1" x14ac:dyDescent="0.2">
      <c r="A6"/>
      <c r="B6"/>
      <c r="C6"/>
      <c r="D6"/>
      <c r="E6"/>
      <c r="F6"/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  <c r="S6"/>
      <c r="T6" s="44"/>
      <c r="U6" s="62"/>
    </row>
    <row r="7" spans="1:21" x14ac:dyDescent="0.2">
      <c r="A7" t="str">
        <f t="shared" ref="A7:A38" si="0">CONCATENATE(B7,D7,E7)</f>
        <v>ElemElla JonesDreeme Park Simply Gold</v>
      </c>
      <c r="B7" t="s">
        <v>46</v>
      </c>
      <c r="C7" t="s">
        <v>319</v>
      </c>
      <c r="D7" t="s">
        <v>320</v>
      </c>
      <c r="E7" t="s">
        <v>321</v>
      </c>
      <c r="H7">
        <v>0.74019999999999997</v>
      </c>
      <c r="I7">
        <v>1</v>
      </c>
      <c r="S7">
        <v>1</v>
      </c>
      <c r="T7" s="44">
        <f>IF(S7=1,7,IF(S7=2,6,IF(S7=3,5,IF(S7=4,4,IF(S7=5,3,IF(S7=6,2,IF(S7&gt;=6,1,0)))))))</f>
        <v>7</v>
      </c>
    </row>
    <row r="8" spans="1:21" x14ac:dyDescent="0.2">
      <c r="A8" t="str">
        <f t="shared" si="0"/>
        <v>OpenHolly KeebleJudaroo Songstress</v>
      </c>
      <c r="B8" t="s">
        <v>322</v>
      </c>
      <c r="C8" t="s">
        <v>319</v>
      </c>
      <c r="D8" t="s">
        <v>323</v>
      </c>
      <c r="E8" t="s">
        <v>324</v>
      </c>
      <c r="H8">
        <v>0.69</v>
      </c>
      <c r="I8">
        <v>1</v>
      </c>
      <c r="S8">
        <v>1</v>
      </c>
      <c r="T8" s="44">
        <f t="shared" ref="T8:T52" si="1">IF(S8=1,7,IF(S8=2,6,IF(S8=3,5,IF(S8=4,4,IF(S8=5,3,IF(S8=6,2,IF(S8&gt;=6,1,0)))))))</f>
        <v>7</v>
      </c>
    </row>
    <row r="9" spans="1:21" x14ac:dyDescent="0.2">
      <c r="A9" t="str">
        <f t="shared" si="0"/>
        <v>OpenHolly KeebleJudaroo Songstress</v>
      </c>
      <c r="B9" t="s">
        <v>322</v>
      </c>
      <c r="C9" t="s">
        <v>325</v>
      </c>
      <c r="D9" t="s">
        <v>323</v>
      </c>
      <c r="E9" t="s">
        <v>324</v>
      </c>
      <c r="H9">
        <v>0.55100000000000005</v>
      </c>
      <c r="I9">
        <v>1</v>
      </c>
      <c r="S9">
        <v>1</v>
      </c>
      <c r="T9" s="44">
        <f t="shared" si="1"/>
        <v>7</v>
      </c>
    </row>
    <row r="10" spans="1:21" x14ac:dyDescent="0.2">
      <c r="A10" t="str">
        <f t="shared" si="0"/>
        <v>NovAlexis WylliePangari Silver Dawn</v>
      </c>
      <c r="B10" t="s">
        <v>80</v>
      </c>
      <c r="C10" t="s">
        <v>326</v>
      </c>
      <c r="D10" t="s">
        <v>157</v>
      </c>
      <c r="E10" t="s">
        <v>158</v>
      </c>
      <c r="H10">
        <v>0.63749999999999996</v>
      </c>
      <c r="I10">
        <v>3</v>
      </c>
      <c r="S10">
        <v>3</v>
      </c>
      <c r="T10" s="44">
        <f t="shared" si="1"/>
        <v>5</v>
      </c>
    </row>
    <row r="11" spans="1:21" x14ac:dyDescent="0.2">
      <c r="A11" t="str">
        <f t="shared" si="0"/>
        <v>NovKeely BowlingDevereaux Snickers</v>
      </c>
      <c r="B11" t="s">
        <v>80</v>
      </c>
      <c r="C11" t="s">
        <v>326</v>
      </c>
      <c r="D11" t="s">
        <v>327</v>
      </c>
      <c r="E11" t="s">
        <v>328</v>
      </c>
      <c r="H11">
        <v>0.67800000000000005</v>
      </c>
      <c r="I11">
        <v>2</v>
      </c>
      <c r="S11">
        <v>2</v>
      </c>
      <c r="T11" s="44">
        <f t="shared" si="1"/>
        <v>6</v>
      </c>
    </row>
    <row r="12" spans="1:21" x14ac:dyDescent="0.2">
      <c r="A12" t="str">
        <f t="shared" si="0"/>
        <v>NovAmy LockhartKingbury</v>
      </c>
      <c r="B12" t="s">
        <v>80</v>
      </c>
      <c r="C12" t="s">
        <v>326</v>
      </c>
      <c r="D12" t="s">
        <v>329</v>
      </c>
      <c r="E12" t="s">
        <v>330</v>
      </c>
      <c r="H12">
        <v>0.75700000000000001</v>
      </c>
      <c r="I12">
        <v>1</v>
      </c>
      <c r="S12">
        <v>1</v>
      </c>
      <c r="T12" s="44">
        <f t="shared" si="1"/>
        <v>7</v>
      </c>
    </row>
    <row r="13" spans="1:21" x14ac:dyDescent="0.2">
      <c r="A13" t="str">
        <f t="shared" si="0"/>
        <v>NovMilly MathewsTalaq Citi</v>
      </c>
      <c r="B13" t="s">
        <v>80</v>
      </c>
      <c r="C13" t="s">
        <v>331</v>
      </c>
      <c r="D13" t="s">
        <v>137</v>
      </c>
      <c r="E13" t="s">
        <v>139</v>
      </c>
      <c r="H13">
        <v>0.54700000000000004</v>
      </c>
      <c r="I13">
        <v>4</v>
      </c>
      <c r="S13">
        <v>4</v>
      </c>
      <c r="T13" s="44">
        <f t="shared" si="1"/>
        <v>4</v>
      </c>
    </row>
    <row r="14" spans="1:21" x14ac:dyDescent="0.2">
      <c r="A14" t="str">
        <f t="shared" si="0"/>
        <v>NovEden DuffusKrescendo</v>
      </c>
      <c r="B14" t="s">
        <v>80</v>
      </c>
      <c r="C14" t="s">
        <v>331</v>
      </c>
      <c r="D14" t="s">
        <v>332</v>
      </c>
      <c r="E14" t="s">
        <v>333</v>
      </c>
      <c r="H14">
        <v>0.55000000000000004</v>
      </c>
      <c r="I14">
        <v>3</v>
      </c>
      <c r="S14">
        <v>3</v>
      </c>
      <c r="T14" s="44">
        <f t="shared" si="1"/>
        <v>5</v>
      </c>
    </row>
    <row r="15" spans="1:21" x14ac:dyDescent="0.2">
      <c r="A15" t="str">
        <f t="shared" si="0"/>
        <v>NovShelby MuirMatilda</v>
      </c>
      <c r="B15" t="s">
        <v>80</v>
      </c>
      <c r="C15" t="s">
        <v>331</v>
      </c>
      <c r="D15" t="s">
        <v>113</v>
      </c>
      <c r="E15" t="s">
        <v>114</v>
      </c>
      <c r="H15">
        <v>0.57350000000000001</v>
      </c>
      <c r="I15">
        <v>2</v>
      </c>
      <c r="S15">
        <v>2</v>
      </c>
      <c r="T15" s="44">
        <f t="shared" si="1"/>
        <v>6</v>
      </c>
    </row>
    <row r="16" spans="1:21" x14ac:dyDescent="0.2">
      <c r="A16" t="str">
        <f t="shared" si="0"/>
        <v>NovTanya RadeckerClassic Indigo</v>
      </c>
      <c r="B16" t="s">
        <v>80</v>
      </c>
      <c r="C16" t="s">
        <v>331</v>
      </c>
      <c r="D16" t="s">
        <v>334</v>
      </c>
      <c r="E16" t="s">
        <v>335</v>
      </c>
      <c r="H16">
        <v>0.66020000000000001</v>
      </c>
      <c r="I16">
        <v>1</v>
      </c>
      <c r="S16">
        <v>1</v>
      </c>
      <c r="T16" s="44">
        <f t="shared" si="1"/>
        <v>7</v>
      </c>
    </row>
    <row r="17" spans="1:20" x14ac:dyDescent="0.2">
      <c r="A17" t="str">
        <f t="shared" si="0"/>
        <v>OpenAlison WilliamsNowithstanding</v>
      </c>
      <c r="B17" t="s">
        <v>322</v>
      </c>
      <c r="C17" t="s">
        <v>326</v>
      </c>
      <c r="D17" t="s">
        <v>336</v>
      </c>
      <c r="E17" t="s">
        <v>337</v>
      </c>
      <c r="H17">
        <v>0.755</v>
      </c>
      <c r="I17">
        <v>2</v>
      </c>
      <c r="S17">
        <v>2</v>
      </c>
      <c r="T17" s="44">
        <f t="shared" si="1"/>
        <v>6</v>
      </c>
    </row>
    <row r="18" spans="1:20" x14ac:dyDescent="0.2">
      <c r="A18" t="str">
        <f t="shared" si="0"/>
        <v>OpenGabby MurphyBelle Riviare</v>
      </c>
      <c r="B18" t="s">
        <v>322</v>
      </c>
      <c r="C18" t="s">
        <v>326</v>
      </c>
      <c r="D18" t="s">
        <v>338</v>
      </c>
      <c r="E18" t="s">
        <v>339</v>
      </c>
      <c r="H18">
        <v>0.77669999999999995</v>
      </c>
      <c r="I18">
        <v>1</v>
      </c>
      <c r="S18">
        <v>1</v>
      </c>
      <c r="T18" s="44">
        <f t="shared" si="1"/>
        <v>7</v>
      </c>
    </row>
    <row r="19" spans="1:20" x14ac:dyDescent="0.2">
      <c r="A19" t="str">
        <f t="shared" si="0"/>
        <v>OpenGabby MurphyBelle Riverae</v>
      </c>
      <c r="B19" t="s">
        <v>322</v>
      </c>
      <c r="C19" t="s">
        <v>331</v>
      </c>
      <c r="D19" t="s">
        <v>338</v>
      </c>
      <c r="E19" t="s">
        <v>340</v>
      </c>
      <c r="H19">
        <v>0.629</v>
      </c>
      <c r="I19">
        <v>1</v>
      </c>
      <c r="S19">
        <v>1</v>
      </c>
      <c r="T19" s="44">
        <f t="shared" si="1"/>
        <v>7</v>
      </c>
    </row>
    <row r="20" spans="1:20" x14ac:dyDescent="0.2">
      <c r="A20" t="str">
        <f t="shared" si="0"/>
        <v>OpenDebie BrockhoffDRB Benson</v>
      </c>
      <c r="B20" t="s">
        <v>322</v>
      </c>
      <c r="C20" t="s">
        <v>341</v>
      </c>
      <c r="D20" t="s">
        <v>342</v>
      </c>
      <c r="E20" t="s">
        <v>343</v>
      </c>
      <c r="H20">
        <v>0.69730000000000003</v>
      </c>
      <c r="I20">
        <v>2</v>
      </c>
      <c r="S20">
        <v>2</v>
      </c>
      <c r="T20" s="44">
        <f t="shared" si="1"/>
        <v>6</v>
      </c>
    </row>
    <row r="21" spans="1:20" x14ac:dyDescent="0.2">
      <c r="A21" t="str">
        <f t="shared" si="0"/>
        <v>OpenJenni TielemanCurrie Park Kippen</v>
      </c>
      <c r="B21" t="s">
        <v>322</v>
      </c>
      <c r="C21" t="s">
        <v>341</v>
      </c>
      <c r="D21" t="s">
        <v>344</v>
      </c>
      <c r="E21" t="s">
        <v>128</v>
      </c>
      <c r="H21">
        <v>0.7</v>
      </c>
      <c r="I21">
        <v>1</v>
      </c>
      <c r="S21">
        <v>1</v>
      </c>
      <c r="T21" s="44">
        <f t="shared" si="1"/>
        <v>7</v>
      </c>
    </row>
    <row r="22" spans="1:20" x14ac:dyDescent="0.2">
      <c r="A22" t="str">
        <f t="shared" si="0"/>
        <v>OpenSarah CaldwellChevy</v>
      </c>
      <c r="B22" t="s">
        <v>322</v>
      </c>
      <c r="C22" t="s">
        <v>345</v>
      </c>
      <c r="D22" t="s">
        <v>346</v>
      </c>
      <c r="E22" t="s">
        <v>347</v>
      </c>
      <c r="H22">
        <v>0.66839999999999999</v>
      </c>
      <c r="I22">
        <v>1</v>
      </c>
      <c r="S22">
        <v>1</v>
      </c>
      <c r="T22" s="44">
        <f t="shared" si="1"/>
        <v>7</v>
      </c>
    </row>
    <row r="23" spans="1:20" x14ac:dyDescent="0.2">
      <c r="A23" t="str">
        <f t="shared" si="0"/>
        <v>OpenDebie BrockhoffDRB Benson</v>
      </c>
      <c r="B23" t="s">
        <v>322</v>
      </c>
      <c r="C23" t="s">
        <v>345</v>
      </c>
      <c r="D23" t="s">
        <v>342</v>
      </c>
      <c r="E23" t="s">
        <v>343</v>
      </c>
      <c r="H23">
        <v>0.66839999999999999</v>
      </c>
      <c r="I23">
        <v>1</v>
      </c>
      <c r="S23">
        <v>1</v>
      </c>
      <c r="T23" s="44">
        <f t="shared" si="1"/>
        <v>7</v>
      </c>
    </row>
    <row r="24" spans="1:20" x14ac:dyDescent="0.2">
      <c r="A24" t="str">
        <f t="shared" si="0"/>
        <v>PrelimRebecca SimpsonKasac Park Global Warrior</v>
      </c>
      <c r="B24" t="s">
        <v>213</v>
      </c>
      <c r="C24" t="s">
        <v>348</v>
      </c>
      <c r="D24" t="s">
        <v>349</v>
      </c>
      <c r="E24" t="s">
        <v>350</v>
      </c>
      <c r="H24">
        <v>0.41860000000000003</v>
      </c>
      <c r="I24">
        <v>11</v>
      </c>
      <c r="S24">
        <v>11</v>
      </c>
      <c r="T24" s="44">
        <f t="shared" si="1"/>
        <v>1</v>
      </c>
    </row>
    <row r="25" spans="1:20" x14ac:dyDescent="0.2">
      <c r="A25" t="str">
        <f t="shared" si="0"/>
        <v>PrelimBailey PetersAlabai Mulberry Crumpet</v>
      </c>
      <c r="B25" t="s">
        <v>213</v>
      </c>
      <c r="C25" t="s">
        <v>348</v>
      </c>
      <c r="D25" t="s">
        <v>351</v>
      </c>
      <c r="E25" t="s">
        <v>352</v>
      </c>
      <c r="H25">
        <v>0.55359999999999998</v>
      </c>
      <c r="I25">
        <v>10</v>
      </c>
      <c r="S25">
        <v>10</v>
      </c>
      <c r="T25" s="44">
        <f t="shared" si="1"/>
        <v>1</v>
      </c>
    </row>
    <row r="26" spans="1:20" x14ac:dyDescent="0.2">
      <c r="A26" t="str">
        <f t="shared" si="0"/>
        <v>PrelimEden DuffusKrescendo</v>
      </c>
      <c r="B26" t="s">
        <v>213</v>
      </c>
      <c r="C26" t="s">
        <v>348</v>
      </c>
      <c r="D26" t="s">
        <v>332</v>
      </c>
      <c r="E26" t="s">
        <v>333</v>
      </c>
      <c r="H26">
        <v>0.56499999999999995</v>
      </c>
      <c r="I26">
        <v>9</v>
      </c>
      <c r="S26">
        <v>9</v>
      </c>
      <c r="T26" s="44">
        <f t="shared" si="1"/>
        <v>1</v>
      </c>
    </row>
    <row r="27" spans="1:20" x14ac:dyDescent="0.2">
      <c r="A27" t="str">
        <f t="shared" si="0"/>
        <v>PrelimChloe WinterGlenmich on Golden Wings</v>
      </c>
      <c r="B27" t="s">
        <v>213</v>
      </c>
      <c r="C27" t="s">
        <v>348</v>
      </c>
      <c r="D27" t="s">
        <v>353</v>
      </c>
      <c r="E27" t="s">
        <v>354</v>
      </c>
      <c r="H27">
        <v>0.6</v>
      </c>
      <c r="I27">
        <v>8</v>
      </c>
      <c r="S27">
        <v>8</v>
      </c>
      <c r="T27" s="44">
        <f t="shared" si="1"/>
        <v>1</v>
      </c>
    </row>
    <row r="28" spans="1:20" x14ac:dyDescent="0.2">
      <c r="A28" t="str">
        <f t="shared" si="0"/>
        <v>PrelimEmma TomlinsonJudaroo Lotus</v>
      </c>
      <c r="B28" t="s">
        <v>213</v>
      </c>
      <c r="C28" t="s">
        <v>348</v>
      </c>
      <c r="D28" t="s">
        <v>355</v>
      </c>
      <c r="E28" t="s">
        <v>210</v>
      </c>
      <c r="H28">
        <v>0.61070000000000002</v>
      </c>
      <c r="I28">
        <v>7</v>
      </c>
      <c r="S28">
        <v>7</v>
      </c>
      <c r="T28" s="44">
        <f t="shared" si="1"/>
        <v>1</v>
      </c>
    </row>
    <row r="29" spans="1:20" x14ac:dyDescent="0.2">
      <c r="A29" t="str">
        <f t="shared" si="0"/>
        <v>PrelimWillow HawkinsFreeling Heights Whispers</v>
      </c>
      <c r="B29" t="s">
        <v>213</v>
      </c>
      <c r="C29" t="s">
        <v>348</v>
      </c>
      <c r="D29" t="s">
        <v>356</v>
      </c>
      <c r="E29" t="s">
        <v>357</v>
      </c>
      <c r="H29">
        <v>0.625</v>
      </c>
      <c r="I29">
        <v>5</v>
      </c>
      <c r="S29">
        <v>5</v>
      </c>
      <c r="T29" s="44">
        <f t="shared" si="1"/>
        <v>3</v>
      </c>
    </row>
    <row r="30" spans="1:20" x14ac:dyDescent="0.2">
      <c r="A30" t="str">
        <f t="shared" si="0"/>
        <v>PrelimSummer SherlockScarlet</v>
      </c>
      <c r="B30" t="s">
        <v>213</v>
      </c>
      <c r="C30" t="s">
        <v>348</v>
      </c>
      <c r="D30" t="s">
        <v>211</v>
      </c>
      <c r="E30" t="s">
        <v>358</v>
      </c>
      <c r="H30">
        <v>0.625</v>
      </c>
      <c r="I30">
        <v>6</v>
      </c>
      <c r="S30">
        <v>6</v>
      </c>
      <c r="T30" s="44">
        <f t="shared" si="1"/>
        <v>2</v>
      </c>
    </row>
    <row r="31" spans="1:20" x14ac:dyDescent="0.2">
      <c r="A31" t="str">
        <f t="shared" si="0"/>
        <v>PrelimCharli HolmesJudaroo Housten</v>
      </c>
      <c r="B31" t="s">
        <v>213</v>
      </c>
      <c r="C31" t="s">
        <v>348</v>
      </c>
      <c r="D31" t="s">
        <v>359</v>
      </c>
      <c r="E31" t="s">
        <v>360</v>
      </c>
      <c r="H31">
        <v>0.62680000000000002</v>
      </c>
      <c r="I31">
        <v>4</v>
      </c>
      <c r="S31">
        <v>4</v>
      </c>
      <c r="T31" s="44">
        <f t="shared" si="1"/>
        <v>4</v>
      </c>
    </row>
    <row r="32" spans="1:20" x14ac:dyDescent="0.2">
      <c r="A32" t="str">
        <f t="shared" si="0"/>
        <v>PrelimKate BannerOver the Rainbow</v>
      </c>
      <c r="B32" t="s">
        <v>213</v>
      </c>
      <c r="C32" t="s">
        <v>348</v>
      </c>
      <c r="D32" t="s">
        <v>214</v>
      </c>
      <c r="E32" t="s">
        <v>361</v>
      </c>
      <c r="H32">
        <v>0.64639999999999997</v>
      </c>
      <c r="I32">
        <v>3</v>
      </c>
      <c r="S32">
        <v>3</v>
      </c>
      <c r="T32" s="44">
        <f t="shared" si="1"/>
        <v>5</v>
      </c>
    </row>
    <row r="33" spans="1:21" x14ac:dyDescent="0.2">
      <c r="A33" t="str">
        <f t="shared" si="0"/>
        <v>PrelimKeira OlsenEmpire Down</v>
      </c>
      <c r="B33" t="s">
        <v>213</v>
      </c>
      <c r="C33" t="s">
        <v>348</v>
      </c>
      <c r="D33" t="s">
        <v>362</v>
      </c>
      <c r="E33" t="s">
        <v>363</v>
      </c>
      <c r="H33">
        <v>0.65890000000000004</v>
      </c>
      <c r="I33">
        <v>2</v>
      </c>
      <c r="S33">
        <v>2</v>
      </c>
      <c r="T33" s="44">
        <f t="shared" si="1"/>
        <v>6</v>
      </c>
    </row>
    <row r="34" spans="1:21" x14ac:dyDescent="0.2">
      <c r="A34" t="str">
        <f t="shared" si="0"/>
        <v>PrelimKeira OlsenTamblyn Park Shine</v>
      </c>
      <c r="B34" t="s">
        <v>213</v>
      </c>
      <c r="C34" t="s">
        <v>348</v>
      </c>
      <c r="D34" t="s">
        <v>362</v>
      </c>
      <c r="E34" t="s">
        <v>364</v>
      </c>
      <c r="H34">
        <v>0.68389999999999995</v>
      </c>
      <c r="I34">
        <v>1</v>
      </c>
      <c r="S34">
        <v>1</v>
      </c>
      <c r="T34" s="44">
        <f t="shared" si="1"/>
        <v>7</v>
      </c>
    </row>
    <row r="35" spans="1:21" x14ac:dyDescent="0.2">
      <c r="A35" t="str">
        <f t="shared" si="0"/>
        <v>PrelimRebecca SimpsonKasac Park Global Warrior</v>
      </c>
      <c r="B35" t="s">
        <v>213</v>
      </c>
      <c r="C35" t="s">
        <v>365</v>
      </c>
      <c r="D35" t="s">
        <v>349</v>
      </c>
      <c r="E35" t="s">
        <v>350</v>
      </c>
      <c r="H35">
        <v>0.53600000000000003</v>
      </c>
      <c r="I35">
        <v>9</v>
      </c>
      <c r="S35">
        <v>9</v>
      </c>
      <c r="T35" s="44">
        <f t="shared" si="1"/>
        <v>1</v>
      </c>
    </row>
    <row r="36" spans="1:21" x14ac:dyDescent="0.2">
      <c r="A36" t="str">
        <f t="shared" si="0"/>
        <v>PrelimRuby McdonaldStardust</v>
      </c>
      <c r="B36" t="s">
        <v>213</v>
      </c>
      <c r="C36" t="s">
        <v>365</v>
      </c>
      <c r="D36" t="s">
        <v>366</v>
      </c>
      <c r="E36" t="s">
        <v>367</v>
      </c>
      <c r="H36">
        <v>0.62</v>
      </c>
      <c r="I36">
        <v>8</v>
      </c>
      <c r="S36">
        <v>8</v>
      </c>
      <c r="T36" s="44">
        <f t="shared" si="1"/>
        <v>1</v>
      </c>
    </row>
    <row r="37" spans="1:21" x14ac:dyDescent="0.2">
      <c r="A37" t="str">
        <f t="shared" si="0"/>
        <v>PrelimOlivia HawkinsBillden Park Coachella</v>
      </c>
      <c r="B37" t="s">
        <v>213</v>
      </c>
      <c r="C37" t="s">
        <v>365</v>
      </c>
      <c r="D37" t="s">
        <v>69</v>
      </c>
      <c r="E37" s="11" t="s">
        <v>1222</v>
      </c>
      <c r="H37">
        <v>0.63200000000000001</v>
      </c>
      <c r="I37">
        <v>7</v>
      </c>
      <c r="S37">
        <v>0</v>
      </c>
      <c r="T37" s="44">
        <v>0</v>
      </c>
      <c r="U37" s="11" t="s">
        <v>1223</v>
      </c>
    </row>
    <row r="38" spans="1:21" x14ac:dyDescent="0.2">
      <c r="A38" t="str">
        <f t="shared" si="0"/>
        <v>PrelimKailani MuirApplewood Affair</v>
      </c>
      <c r="B38" t="s">
        <v>213</v>
      </c>
      <c r="C38" t="s">
        <v>365</v>
      </c>
      <c r="D38" t="s">
        <v>186</v>
      </c>
      <c r="E38" t="s">
        <v>187</v>
      </c>
      <c r="H38">
        <v>0.63400000000000001</v>
      </c>
      <c r="I38">
        <v>6</v>
      </c>
      <c r="S38">
        <v>6</v>
      </c>
      <c r="T38" s="44">
        <f t="shared" si="1"/>
        <v>2</v>
      </c>
    </row>
    <row r="39" spans="1:21" x14ac:dyDescent="0.2">
      <c r="A39" t="str">
        <f t="shared" ref="A39:A70" si="2">CONCATENATE(B39,D39,E39)</f>
        <v>PrelimAlexis WylliePangari Silver Dawn</v>
      </c>
      <c r="B39" t="s">
        <v>213</v>
      </c>
      <c r="C39" t="s">
        <v>365</v>
      </c>
      <c r="D39" t="s">
        <v>157</v>
      </c>
      <c r="E39" t="s">
        <v>158</v>
      </c>
      <c r="H39">
        <v>0.65200000000000002</v>
      </c>
      <c r="I39">
        <v>5</v>
      </c>
      <c r="S39">
        <v>0</v>
      </c>
      <c r="T39" s="44">
        <v>0</v>
      </c>
      <c r="U39" s="11" t="s">
        <v>1220</v>
      </c>
    </row>
    <row r="40" spans="1:21" x14ac:dyDescent="0.2">
      <c r="A40" t="str">
        <f t="shared" si="2"/>
        <v>PrelimShelby MuirMatilda</v>
      </c>
      <c r="B40" t="s">
        <v>213</v>
      </c>
      <c r="C40" t="s">
        <v>365</v>
      </c>
      <c r="D40" t="s">
        <v>113</v>
      </c>
      <c r="E40" t="s">
        <v>114</v>
      </c>
      <c r="H40">
        <v>0.65800000000000003</v>
      </c>
      <c r="I40">
        <v>4</v>
      </c>
      <c r="S40">
        <v>4</v>
      </c>
      <c r="T40" s="44">
        <f t="shared" si="1"/>
        <v>4</v>
      </c>
    </row>
    <row r="41" spans="1:21" x14ac:dyDescent="0.2">
      <c r="A41" t="str">
        <f t="shared" si="2"/>
        <v>PrelimTaliah QuinnSan Del Earl</v>
      </c>
      <c r="B41" t="s">
        <v>213</v>
      </c>
      <c r="C41" t="s">
        <v>365</v>
      </c>
      <c r="D41" t="s">
        <v>368</v>
      </c>
      <c r="E41" t="s">
        <v>369</v>
      </c>
      <c r="H41">
        <v>0.66600000000000004</v>
      </c>
      <c r="I41">
        <v>3</v>
      </c>
      <c r="S41">
        <v>3</v>
      </c>
      <c r="T41" s="44">
        <f t="shared" si="1"/>
        <v>5</v>
      </c>
    </row>
    <row r="42" spans="1:21" x14ac:dyDescent="0.2">
      <c r="A42" t="str">
        <f t="shared" si="2"/>
        <v>PrelimAva GleesonPhoenix Rising</v>
      </c>
      <c r="B42" t="s">
        <v>213</v>
      </c>
      <c r="C42" t="s">
        <v>365</v>
      </c>
      <c r="D42" t="s">
        <v>370</v>
      </c>
      <c r="E42" t="s">
        <v>371</v>
      </c>
      <c r="H42">
        <v>0.67600000000000005</v>
      </c>
      <c r="I42">
        <v>2</v>
      </c>
      <c r="S42">
        <v>2</v>
      </c>
      <c r="T42" s="44">
        <f t="shared" si="1"/>
        <v>6</v>
      </c>
    </row>
    <row r="43" spans="1:21" x14ac:dyDescent="0.2">
      <c r="A43" t="str">
        <f t="shared" si="2"/>
        <v>PrelimEmma TomlinsonJudaroo Lotus</v>
      </c>
      <c r="B43" t="s">
        <v>213</v>
      </c>
      <c r="C43" t="s">
        <v>365</v>
      </c>
      <c r="D43" t="s">
        <v>355</v>
      </c>
      <c r="E43" t="s">
        <v>210</v>
      </c>
      <c r="H43">
        <v>0.69399999999999995</v>
      </c>
      <c r="I43">
        <v>1</v>
      </c>
      <c r="S43">
        <v>1</v>
      </c>
      <c r="T43" s="44">
        <f t="shared" si="1"/>
        <v>7</v>
      </c>
    </row>
    <row r="44" spans="1:21" x14ac:dyDescent="0.2">
      <c r="A44" t="str">
        <f t="shared" si="2"/>
        <v>PrepMia McdonaldLily</v>
      </c>
      <c r="B44" t="s">
        <v>248</v>
      </c>
      <c r="C44" t="s">
        <v>341</v>
      </c>
      <c r="D44" t="s">
        <v>372</v>
      </c>
      <c r="E44" t="s">
        <v>373</v>
      </c>
      <c r="H44">
        <v>0.60519999999999996</v>
      </c>
      <c r="I44">
        <v>1</v>
      </c>
      <c r="S44">
        <v>1</v>
      </c>
      <c r="T44" s="44">
        <f t="shared" si="1"/>
        <v>7</v>
      </c>
    </row>
    <row r="45" spans="1:21" x14ac:dyDescent="0.2">
      <c r="A45" t="str">
        <f t="shared" si="2"/>
        <v>PrepMilly MathewsRowen Pixie</v>
      </c>
      <c r="B45" t="s">
        <v>248</v>
      </c>
      <c r="C45" t="s">
        <v>345</v>
      </c>
      <c r="D45" t="s">
        <v>137</v>
      </c>
      <c r="E45" t="s">
        <v>138</v>
      </c>
      <c r="H45">
        <v>0.56840000000000002</v>
      </c>
      <c r="I45">
        <v>1</v>
      </c>
      <c r="S45">
        <v>1</v>
      </c>
      <c r="T45" s="44">
        <f t="shared" si="1"/>
        <v>7</v>
      </c>
    </row>
    <row r="46" spans="1:21" x14ac:dyDescent="0.2">
      <c r="A46" t="str">
        <f t="shared" si="2"/>
        <v>OpenDavina BaxterStar Operative</v>
      </c>
      <c r="B46" t="s">
        <v>322</v>
      </c>
      <c r="C46" t="s">
        <v>365</v>
      </c>
      <c r="D46" t="s">
        <v>374</v>
      </c>
      <c r="E46" t="s">
        <v>375</v>
      </c>
      <c r="H46">
        <v>0.61599999999999999</v>
      </c>
      <c r="I46">
        <v>5</v>
      </c>
      <c r="S46">
        <v>5</v>
      </c>
      <c r="T46" s="44">
        <f t="shared" si="1"/>
        <v>3</v>
      </c>
    </row>
    <row r="47" spans="1:21" x14ac:dyDescent="0.2">
      <c r="A47" t="str">
        <f t="shared" si="2"/>
        <v>OpenBernadette HilesAnzac Spirit</v>
      </c>
      <c r="B47" t="s">
        <v>322</v>
      </c>
      <c r="C47" t="s">
        <v>365</v>
      </c>
      <c r="D47" t="s">
        <v>376</v>
      </c>
      <c r="E47" t="s">
        <v>377</v>
      </c>
      <c r="H47">
        <v>0.66800000000000004</v>
      </c>
      <c r="I47">
        <v>4</v>
      </c>
      <c r="S47">
        <v>4</v>
      </c>
      <c r="T47" s="44">
        <f t="shared" si="1"/>
        <v>4</v>
      </c>
    </row>
    <row r="48" spans="1:21" x14ac:dyDescent="0.2">
      <c r="A48" t="str">
        <f t="shared" si="2"/>
        <v>OpenSarah CaldwellChevy</v>
      </c>
      <c r="B48" t="s">
        <v>322</v>
      </c>
      <c r="C48" t="s">
        <v>365</v>
      </c>
      <c r="D48" t="s">
        <v>346</v>
      </c>
      <c r="E48" t="s">
        <v>347</v>
      </c>
      <c r="H48">
        <v>0.7</v>
      </c>
      <c r="I48">
        <v>3</v>
      </c>
      <c r="S48">
        <v>3</v>
      </c>
      <c r="T48" s="44">
        <f t="shared" si="1"/>
        <v>5</v>
      </c>
    </row>
    <row r="49" spans="1:20" x14ac:dyDescent="0.2">
      <c r="A49" t="str">
        <f t="shared" si="2"/>
        <v>OpenPeta JonesCooya Zeph</v>
      </c>
      <c r="B49" t="s">
        <v>322</v>
      </c>
      <c r="C49" t="s">
        <v>365</v>
      </c>
      <c r="D49" t="s">
        <v>378</v>
      </c>
      <c r="E49" t="s">
        <v>379</v>
      </c>
      <c r="H49">
        <v>0.70799999999999996</v>
      </c>
      <c r="I49">
        <v>2</v>
      </c>
      <c r="S49">
        <v>2</v>
      </c>
      <c r="T49" s="44">
        <f t="shared" si="1"/>
        <v>6</v>
      </c>
    </row>
    <row r="50" spans="1:20" x14ac:dyDescent="0.2">
      <c r="A50" t="str">
        <f t="shared" si="2"/>
        <v>OpenSandra ElliotNarcoola Parc Dylan</v>
      </c>
      <c r="B50" t="s">
        <v>322</v>
      </c>
      <c r="C50" t="s">
        <v>365</v>
      </c>
      <c r="D50" t="s">
        <v>380</v>
      </c>
      <c r="E50" t="s">
        <v>381</v>
      </c>
      <c r="H50">
        <v>0.77200000000000002</v>
      </c>
      <c r="I50">
        <v>1</v>
      </c>
      <c r="S50">
        <v>1</v>
      </c>
      <c r="T50" s="44">
        <f t="shared" si="1"/>
        <v>7</v>
      </c>
    </row>
    <row r="51" spans="1:20" x14ac:dyDescent="0.2">
      <c r="A51" t="str">
        <f t="shared" si="2"/>
        <v>OpenJo MorleyMan in the Mirror</v>
      </c>
      <c r="B51" t="s">
        <v>322</v>
      </c>
      <c r="C51" t="s">
        <v>348</v>
      </c>
      <c r="D51" t="s">
        <v>382</v>
      </c>
      <c r="E51" t="s">
        <v>383</v>
      </c>
      <c r="H51">
        <v>0.63390000000000002</v>
      </c>
      <c r="I51">
        <v>3</v>
      </c>
      <c r="S51">
        <v>3</v>
      </c>
      <c r="T51" s="44">
        <f t="shared" si="1"/>
        <v>5</v>
      </c>
    </row>
    <row r="52" spans="1:20" x14ac:dyDescent="0.2">
      <c r="A52" t="str">
        <f t="shared" si="2"/>
        <v>OpenLeanne MercerLowridge Diva</v>
      </c>
      <c r="B52" t="s">
        <v>322</v>
      </c>
      <c r="C52" t="s">
        <v>348</v>
      </c>
      <c r="D52" t="s">
        <v>384</v>
      </c>
      <c r="E52" t="s">
        <v>385</v>
      </c>
      <c r="H52">
        <v>0.64100000000000001</v>
      </c>
      <c r="I52">
        <v>2</v>
      </c>
      <c r="S52">
        <v>2</v>
      </c>
      <c r="T52" s="44">
        <f t="shared" si="1"/>
        <v>6</v>
      </c>
    </row>
    <row r="53" spans="1:20" x14ac:dyDescent="0.2">
      <c r="A53" t="str">
        <f t="shared" si="2"/>
        <v>OpenKellie LinkHunter</v>
      </c>
      <c r="B53" t="s">
        <v>322</v>
      </c>
      <c r="C53" t="s">
        <v>348</v>
      </c>
      <c r="D53" t="s">
        <v>386</v>
      </c>
      <c r="E53" t="s">
        <v>387</v>
      </c>
      <c r="H53">
        <v>0.69820000000000004</v>
      </c>
      <c r="I53">
        <v>1</v>
      </c>
      <c r="S53">
        <v>1</v>
      </c>
      <c r="T53" s="44">
        <f>IF(S53=1,7,IF(S53=2,6,IF(S53=3,5,IF(S53=4,4,IF(S53=5,3,IF(S53=6,2,IF(S53&gt;=6,1,0)))))))</f>
        <v>7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</row>
    <row r="65" spans="1:5" x14ac:dyDescent="0.2">
      <c r="A65" t="str">
        <f t="shared" si="2"/>
        <v/>
      </c>
      <c r="B65" t="s">
        <v>317</v>
      </c>
      <c r="D65" t="s">
        <v>317</v>
      </c>
      <c r="E65" t="s">
        <v>317</v>
      </c>
    </row>
    <row r="66" spans="1:5" x14ac:dyDescent="0.2">
      <c r="A66" t="str">
        <f t="shared" si="2"/>
        <v/>
      </c>
      <c r="B66" t="s">
        <v>317</v>
      </c>
      <c r="D66" t="s">
        <v>317</v>
      </c>
      <c r="E66" t="s">
        <v>317</v>
      </c>
    </row>
    <row r="67" spans="1:5" x14ac:dyDescent="0.2">
      <c r="A67" t="str">
        <f t="shared" si="2"/>
        <v/>
      </c>
      <c r="B67" t="s">
        <v>317</v>
      </c>
      <c r="D67" t="s">
        <v>317</v>
      </c>
      <c r="E67" t="s">
        <v>317</v>
      </c>
    </row>
    <row r="68" spans="1:5" x14ac:dyDescent="0.2">
      <c r="A68" t="str">
        <f t="shared" si="2"/>
        <v/>
      </c>
      <c r="B68" t="s">
        <v>317</v>
      </c>
      <c r="D68" t="s">
        <v>317</v>
      </c>
      <c r="E68" t="s">
        <v>317</v>
      </c>
    </row>
    <row r="69" spans="1:5" x14ac:dyDescent="0.2">
      <c r="A69" t="str">
        <f t="shared" si="2"/>
        <v/>
      </c>
      <c r="B69" t="s">
        <v>317</v>
      </c>
      <c r="D69" t="s">
        <v>317</v>
      </c>
      <c r="E69" t="s">
        <v>317</v>
      </c>
    </row>
    <row r="70" spans="1:5" x14ac:dyDescent="0.2">
      <c r="A70" t="str">
        <f t="shared" si="2"/>
        <v/>
      </c>
      <c r="B70" t="s">
        <v>317</v>
      </c>
      <c r="D70" t="s">
        <v>317</v>
      </c>
      <c r="E70" t="s">
        <v>317</v>
      </c>
    </row>
    <row r="71" spans="1:5" x14ac:dyDescent="0.2">
      <c r="A71" t="str">
        <f t="shared" ref="A71:A81" si="3">CONCATENATE(B71,D71,E71)</f>
        <v/>
      </c>
      <c r="B71" t="s">
        <v>317</v>
      </c>
      <c r="D71" t="s">
        <v>317</v>
      </c>
      <c r="E71" t="s">
        <v>317</v>
      </c>
    </row>
    <row r="72" spans="1:5" x14ac:dyDescent="0.2">
      <c r="A72" t="str">
        <f t="shared" si="3"/>
        <v/>
      </c>
      <c r="B72" t="s">
        <v>317</v>
      </c>
      <c r="D72" t="s">
        <v>317</v>
      </c>
      <c r="E72" t="s">
        <v>317</v>
      </c>
    </row>
    <row r="73" spans="1:5" x14ac:dyDescent="0.2">
      <c r="A73" t="str">
        <f t="shared" si="3"/>
        <v/>
      </c>
      <c r="B73" t="s">
        <v>317</v>
      </c>
      <c r="D73" t="s">
        <v>317</v>
      </c>
      <c r="E73" t="s">
        <v>317</v>
      </c>
    </row>
    <row r="74" spans="1:5" x14ac:dyDescent="0.2">
      <c r="A74" t="str">
        <f t="shared" si="3"/>
        <v/>
      </c>
      <c r="B74" t="s">
        <v>317</v>
      </c>
      <c r="D74" t="s">
        <v>317</v>
      </c>
      <c r="E74" t="s">
        <v>317</v>
      </c>
    </row>
    <row r="75" spans="1:5" x14ac:dyDescent="0.2">
      <c r="A75" t="str">
        <f t="shared" si="3"/>
        <v/>
      </c>
      <c r="B75" t="s">
        <v>317</v>
      </c>
      <c r="D75" t="s">
        <v>317</v>
      </c>
      <c r="E75" t="s">
        <v>317</v>
      </c>
    </row>
    <row r="76" spans="1:5" x14ac:dyDescent="0.2">
      <c r="A76" t="str">
        <f t="shared" si="3"/>
        <v/>
      </c>
      <c r="B76" t="s">
        <v>317</v>
      </c>
      <c r="D76" t="s">
        <v>317</v>
      </c>
      <c r="E76" t="s">
        <v>317</v>
      </c>
    </row>
    <row r="77" spans="1:5" x14ac:dyDescent="0.2">
      <c r="A77" t="str">
        <f t="shared" si="3"/>
        <v/>
      </c>
      <c r="B77" t="s">
        <v>317</v>
      </c>
      <c r="D77" t="s">
        <v>317</v>
      </c>
      <c r="E77" t="s">
        <v>317</v>
      </c>
    </row>
    <row r="78" spans="1:5" x14ac:dyDescent="0.2">
      <c r="A78" t="str">
        <f t="shared" si="3"/>
        <v/>
      </c>
      <c r="B78" t="s">
        <v>317</v>
      </c>
      <c r="D78" t="s">
        <v>317</v>
      </c>
      <c r="E78" t="s">
        <v>317</v>
      </c>
    </row>
    <row r="79" spans="1:5" x14ac:dyDescent="0.2">
      <c r="A79" t="str">
        <f t="shared" si="3"/>
        <v/>
      </c>
      <c r="B79" t="s">
        <v>317</v>
      </c>
      <c r="D79" t="s">
        <v>317</v>
      </c>
      <c r="E79" t="s">
        <v>317</v>
      </c>
    </row>
    <row r="80" spans="1:5" x14ac:dyDescent="0.2">
      <c r="A80" t="str">
        <f t="shared" si="3"/>
        <v/>
      </c>
      <c r="B80" t="s">
        <v>317</v>
      </c>
      <c r="D80" t="s">
        <v>317</v>
      </c>
      <c r="E80" t="s">
        <v>317</v>
      </c>
    </row>
    <row r="81" spans="1:5" x14ac:dyDescent="0.2">
      <c r="A81" t="str">
        <f t="shared" si="3"/>
        <v/>
      </c>
      <c r="B81" t="s">
        <v>317</v>
      </c>
      <c r="D81" t="s">
        <v>317</v>
      </c>
      <c r="E81" t="s">
        <v>317</v>
      </c>
    </row>
  </sheetData>
  <sortState xmlns:xlrd2="http://schemas.microsoft.com/office/spreadsheetml/2017/richdata2" ref="B7:I54">
    <sortCondition ref="B7:B54"/>
    <sortCondition ref="C7:C54"/>
    <sortCondition ref="H7:H54"/>
  </sortState>
  <conditionalFormatting sqref="D82:D1048576">
    <cfRule type="duplicateValues" dxfId="10" priority="180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2819-A909-4B76-99A5-D523260095C6}">
  <sheetPr>
    <tabColor rgb="FF7030A0"/>
  </sheetPr>
  <dimension ref="A1:T97"/>
  <sheetViews>
    <sheetView zoomScale="70" zoomScaleNormal="70" workbookViewId="0">
      <selection activeCell="E22" sqref="E22"/>
    </sheetView>
  </sheetViews>
  <sheetFormatPr defaultRowHeight="12.75" x14ac:dyDescent="0.2"/>
  <cols>
    <col min="1" max="1" width="43.85546875" bestFit="1" customWidth="1"/>
    <col min="2" max="2" width="9.5703125" bestFit="1" customWidth="1"/>
    <col min="3" max="3" width="6.7109375" bestFit="1" customWidth="1"/>
    <col min="4" max="4" width="18.7109375" bestFit="1" customWidth="1"/>
    <col min="5" max="5" width="23.42578125" bestFit="1" customWidth="1"/>
    <col min="6" max="6" width="29.140625" bestFit="1" customWidth="1"/>
    <col min="7" max="7" width="15.28515625" bestFit="1" customWidth="1"/>
    <col min="8" max="9" width="14" bestFit="1" customWidth="1"/>
    <col min="10" max="10" width="8.7109375" bestFit="1" customWidth="1"/>
    <col min="12" max="12" width="9.5703125" bestFit="1" customWidth="1"/>
    <col min="13" max="13" width="8.140625" bestFit="1" customWidth="1"/>
    <col min="14" max="14" width="10.140625" bestFit="1" customWidth="1"/>
    <col min="15" max="15" width="9.5703125" bestFit="1" customWidth="1"/>
    <col min="16" max="16" width="8.140625" bestFit="1" customWidth="1"/>
    <col min="17" max="17" width="9.5703125" bestFit="1" customWidth="1"/>
    <col min="18" max="18" width="10.28515625" bestFit="1" customWidth="1"/>
    <col min="19" max="19" width="8.28515625" bestFit="1" customWidth="1"/>
    <col min="20" max="20" width="15" style="44" bestFit="1" customWidth="1"/>
  </cols>
  <sheetData>
    <row r="1" spans="1:20" x14ac:dyDescent="0.2">
      <c r="B1" t="s">
        <v>252</v>
      </c>
      <c r="D1" t="s">
        <v>253</v>
      </c>
      <c r="E1" t="s">
        <v>388</v>
      </c>
      <c r="M1" t="s">
        <v>255</v>
      </c>
      <c r="O1">
        <v>43883</v>
      </c>
    </row>
    <row r="2" spans="1:20" x14ac:dyDescent="0.2">
      <c r="B2" t="s">
        <v>256</v>
      </c>
    </row>
    <row r="4" spans="1:20" x14ac:dyDescent="0.2"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0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8" si="0">CONCATENATE(B7,D7,E7)</f>
        <v>PrepAshley HaywardMarine Park Sailor Moon</v>
      </c>
      <c r="B7" t="s">
        <v>248</v>
      </c>
      <c r="D7" t="s">
        <v>389</v>
      </c>
      <c r="E7" t="s">
        <v>390</v>
      </c>
      <c r="F7" t="s">
        <v>657</v>
      </c>
      <c r="H7">
        <v>51.052999999999997</v>
      </c>
      <c r="S7">
        <v>1</v>
      </c>
      <c r="T7" s="44">
        <f t="shared" ref="T7:T37" si="1">IF(S7=1,7,IF(S7=2,6,IF(S7=3,5,IF(S7=4,4,IF(S7=5,3,IF(S7=6,2,IF(S7&gt;=6,1,0)))))))</f>
        <v>7</v>
      </c>
    </row>
    <row r="8" spans="1:20" x14ac:dyDescent="0.2">
      <c r="A8" t="str">
        <f t="shared" si="0"/>
        <v>PrepReagan HughesCollusion</v>
      </c>
      <c r="B8" t="s">
        <v>248</v>
      </c>
      <c r="D8" t="s">
        <v>188</v>
      </c>
      <c r="E8" t="s">
        <v>189</v>
      </c>
      <c r="H8">
        <v>50.526000000000003</v>
      </c>
      <c r="S8">
        <v>2</v>
      </c>
      <c r="T8" s="44">
        <f t="shared" si="1"/>
        <v>6</v>
      </c>
    </row>
    <row r="9" spans="1:20" x14ac:dyDescent="0.2">
      <c r="A9" t="str">
        <f t="shared" si="0"/>
        <v>PrelimPenelope FreemanWandoo Topmaster</v>
      </c>
      <c r="B9" t="s">
        <v>213</v>
      </c>
      <c r="D9" t="s">
        <v>391</v>
      </c>
      <c r="E9" t="s">
        <v>392</v>
      </c>
      <c r="H9">
        <v>54.4</v>
      </c>
      <c r="S9">
        <v>1</v>
      </c>
      <c r="T9" s="44">
        <f t="shared" si="1"/>
        <v>7</v>
      </c>
    </row>
    <row r="10" spans="1:20" x14ac:dyDescent="0.2">
      <c r="A10" t="str">
        <f t="shared" si="0"/>
        <v>PrelimEmma TomlinsonJudaroo Lotus</v>
      </c>
      <c r="B10" t="s">
        <v>213</v>
      </c>
      <c r="D10" t="s">
        <v>355</v>
      </c>
      <c r="E10" t="s">
        <v>210</v>
      </c>
      <c r="I10">
        <v>58.6</v>
      </c>
      <c r="S10">
        <v>1</v>
      </c>
      <c r="T10" s="44">
        <f t="shared" si="1"/>
        <v>7</v>
      </c>
    </row>
    <row r="11" spans="1:20" x14ac:dyDescent="0.2">
      <c r="A11" t="str">
        <f t="shared" si="0"/>
        <v>PrelimPortia-Lee FreemanTiimli Enzo</v>
      </c>
      <c r="B11" t="s">
        <v>213</v>
      </c>
      <c r="D11" t="s">
        <v>393</v>
      </c>
      <c r="E11" t="s">
        <v>394</v>
      </c>
      <c r="J11">
        <v>58.6</v>
      </c>
      <c r="S11">
        <v>1</v>
      </c>
      <c r="T11" s="44">
        <f t="shared" si="1"/>
        <v>7</v>
      </c>
    </row>
    <row r="12" spans="1:20" x14ac:dyDescent="0.2">
      <c r="A12" t="str">
        <f t="shared" si="0"/>
        <v>PrelimReagan HughesCollusion</v>
      </c>
      <c r="B12" t="s">
        <v>213</v>
      </c>
      <c r="D12" t="s">
        <v>188</v>
      </c>
      <c r="E12" t="s">
        <v>189</v>
      </c>
      <c r="J12">
        <v>57.8</v>
      </c>
      <c r="S12">
        <v>3</v>
      </c>
      <c r="T12" s="44">
        <f t="shared" si="1"/>
        <v>5</v>
      </c>
    </row>
    <row r="13" spans="1:20" x14ac:dyDescent="0.2">
      <c r="A13" t="str">
        <f t="shared" si="0"/>
        <v>PrelimRuby WeightmanWood Have Been</v>
      </c>
      <c r="B13" t="s">
        <v>213</v>
      </c>
      <c r="D13" t="s">
        <v>395</v>
      </c>
      <c r="E13" t="s">
        <v>396</v>
      </c>
      <c r="F13" t="s">
        <v>313</v>
      </c>
      <c r="K13">
        <v>63.2</v>
      </c>
      <c r="S13">
        <v>1</v>
      </c>
      <c r="T13" s="44">
        <f t="shared" si="1"/>
        <v>7</v>
      </c>
    </row>
    <row r="14" spans="1:20" x14ac:dyDescent="0.2">
      <c r="A14" t="str">
        <f t="shared" si="0"/>
        <v>PrelimNicole DragovichFoxdales Merlin</v>
      </c>
      <c r="B14" t="s">
        <v>213</v>
      </c>
      <c r="D14" t="s">
        <v>397</v>
      </c>
      <c r="E14" t="s">
        <v>398</v>
      </c>
      <c r="F14" t="s">
        <v>313</v>
      </c>
      <c r="K14">
        <v>60.6</v>
      </c>
      <c r="S14">
        <v>2</v>
      </c>
      <c r="T14" s="44">
        <f t="shared" si="1"/>
        <v>6</v>
      </c>
    </row>
    <row r="15" spans="1:20" x14ac:dyDescent="0.2">
      <c r="A15" t="str">
        <f t="shared" si="0"/>
        <v>PrelimAmy-Louise RossHalycon</v>
      </c>
      <c r="B15" t="s">
        <v>213</v>
      </c>
      <c r="D15" t="s">
        <v>49</v>
      </c>
      <c r="E15" t="s">
        <v>309</v>
      </c>
      <c r="F15" t="s">
        <v>310</v>
      </c>
      <c r="L15">
        <v>66.2</v>
      </c>
      <c r="S15">
        <v>1</v>
      </c>
      <c r="T15" s="44">
        <f t="shared" si="1"/>
        <v>7</v>
      </c>
    </row>
    <row r="16" spans="1:20" x14ac:dyDescent="0.2">
      <c r="A16" t="str">
        <f t="shared" si="0"/>
        <v>PrelimIvy-Joy RalphParamour</v>
      </c>
      <c r="B16" t="s">
        <v>213</v>
      </c>
      <c r="D16" t="s">
        <v>399</v>
      </c>
      <c r="E16" t="s">
        <v>400</v>
      </c>
      <c r="F16" t="s">
        <v>313</v>
      </c>
      <c r="L16">
        <v>51</v>
      </c>
      <c r="S16">
        <v>4</v>
      </c>
      <c r="T16" s="44">
        <f t="shared" si="1"/>
        <v>4</v>
      </c>
    </row>
    <row r="17" spans="1:20" x14ac:dyDescent="0.2">
      <c r="A17" t="str">
        <f t="shared" si="0"/>
        <v>PrelimFleur DenneyScandal</v>
      </c>
      <c r="B17" t="s">
        <v>213</v>
      </c>
      <c r="D17" t="s">
        <v>311</v>
      </c>
      <c r="E17" t="s">
        <v>401</v>
      </c>
      <c r="F17" t="s">
        <v>313</v>
      </c>
      <c r="L17">
        <v>62.8</v>
      </c>
      <c r="S17">
        <v>2</v>
      </c>
      <c r="T17" s="44">
        <f t="shared" si="1"/>
        <v>6</v>
      </c>
    </row>
    <row r="18" spans="1:20" x14ac:dyDescent="0.2">
      <c r="A18" t="str">
        <f t="shared" si="0"/>
        <v>PrelimPortia AllanFollyfoot El Toro</v>
      </c>
      <c r="B18" t="s">
        <v>213</v>
      </c>
      <c r="D18" t="s">
        <v>402</v>
      </c>
      <c r="E18" t="s">
        <v>403</v>
      </c>
      <c r="F18" t="s">
        <v>313</v>
      </c>
      <c r="L18">
        <v>58.8</v>
      </c>
      <c r="S18">
        <v>3</v>
      </c>
      <c r="T18" s="44">
        <f t="shared" si="1"/>
        <v>5</v>
      </c>
    </row>
    <row r="19" spans="1:20" x14ac:dyDescent="0.2">
      <c r="A19" t="str">
        <f t="shared" si="0"/>
        <v>NovRuby WeightmanWood Have Been</v>
      </c>
      <c r="B19" t="s">
        <v>80</v>
      </c>
      <c r="D19" t="s">
        <v>395</v>
      </c>
      <c r="E19" t="s">
        <v>396</v>
      </c>
      <c r="F19" t="s">
        <v>313</v>
      </c>
      <c r="N19">
        <v>0.59286000000000005</v>
      </c>
      <c r="S19">
        <v>2</v>
      </c>
      <c r="T19" s="44">
        <f t="shared" si="1"/>
        <v>6</v>
      </c>
    </row>
    <row r="20" spans="1:20" x14ac:dyDescent="0.2">
      <c r="A20" t="str">
        <f t="shared" si="0"/>
        <v>NovNicole DragovichFoxdales Merlin</v>
      </c>
      <c r="B20" t="s">
        <v>80</v>
      </c>
      <c r="D20" t="s">
        <v>397</v>
      </c>
      <c r="E20" t="s">
        <v>398</v>
      </c>
      <c r="F20" t="s">
        <v>313</v>
      </c>
      <c r="N20">
        <v>0.60892999999999997</v>
      </c>
      <c r="S20">
        <v>1</v>
      </c>
      <c r="T20" s="44">
        <f t="shared" si="1"/>
        <v>7</v>
      </c>
    </row>
    <row r="21" spans="1:20" x14ac:dyDescent="0.2">
      <c r="A21" t="str">
        <f t="shared" si="0"/>
        <v>NovAmy-Louise RossHalcyon</v>
      </c>
      <c r="B21" t="s">
        <v>80</v>
      </c>
      <c r="D21" t="s">
        <v>49</v>
      </c>
      <c r="E21" t="s">
        <v>50</v>
      </c>
      <c r="F21" t="s">
        <v>310</v>
      </c>
      <c r="O21">
        <v>68.570999999999998</v>
      </c>
      <c r="S21">
        <v>1</v>
      </c>
      <c r="T21" s="44">
        <f t="shared" si="1"/>
        <v>7</v>
      </c>
    </row>
    <row r="22" spans="1:20" x14ac:dyDescent="0.2">
      <c r="A22" t="str">
        <f t="shared" si="0"/>
        <v>NovSarah CarterCasey</v>
      </c>
      <c r="B22" t="s">
        <v>80</v>
      </c>
      <c r="D22" t="s">
        <v>53</v>
      </c>
      <c r="E22" t="s">
        <v>54</v>
      </c>
      <c r="F22" t="s">
        <v>313</v>
      </c>
      <c r="O22">
        <v>61.963999999999999</v>
      </c>
      <c r="S22">
        <v>3</v>
      </c>
      <c r="T22" s="44">
        <f t="shared" si="1"/>
        <v>5</v>
      </c>
    </row>
    <row r="23" spans="1:20" x14ac:dyDescent="0.2">
      <c r="A23" t="str">
        <f t="shared" si="0"/>
        <v>NovMakayla CarrollGreen Tree Park Shari</v>
      </c>
      <c r="B23" t="s">
        <v>80</v>
      </c>
      <c r="D23" t="s">
        <v>404</v>
      </c>
      <c r="E23" t="s">
        <v>405</v>
      </c>
      <c r="F23" t="s">
        <v>313</v>
      </c>
      <c r="O23">
        <v>59.643000000000001</v>
      </c>
      <c r="S23">
        <v>4</v>
      </c>
      <c r="T23" s="44">
        <f t="shared" si="1"/>
        <v>4</v>
      </c>
    </row>
    <row r="24" spans="1:20" x14ac:dyDescent="0.2">
      <c r="A24" t="str">
        <f t="shared" si="0"/>
        <v>NovAnthea SargisonKardarra Kaldarra</v>
      </c>
      <c r="B24" t="s">
        <v>80</v>
      </c>
      <c r="D24" t="s">
        <v>47</v>
      </c>
      <c r="E24" t="s">
        <v>48</v>
      </c>
      <c r="O24">
        <v>66.070999999999998</v>
      </c>
      <c r="S24">
        <v>2</v>
      </c>
      <c r="T24" s="44">
        <f t="shared" si="1"/>
        <v>6</v>
      </c>
    </row>
    <row r="25" spans="1:20" x14ac:dyDescent="0.2">
      <c r="A25" t="str">
        <f t="shared" si="0"/>
        <v>NovPortia AllanFollyfoot El Toro</v>
      </c>
      <c r="B25" t="s">
        <v>80</v>
      </c>
      <c r="D25" t="s">
        <v>402</v>
      </c>
      <c r="E25" t="s">
        <v>403</v>
      </c>
      <c r="F25" t="s">
        <v>313</v>
      </c>
      <c r="O25">
        <v>58.036000000000001</v>
      </c>
      <c r="S25">
        <v>5</v>
      </c>
      <c r="T25" s="44">
        <f t="shared" si="1"/>
        <v>3</v>
      </c>
    </row>
    <row r="26" spans="1:20" x14ac:dyDescent="0.2">
      <c r="A26" t="str">
        <f t="shared" si="0"/>
        <v>ElemAnthea SargisonKardarra Kaldarra</v>
      </c>
      <c r="B26" t="s">
        <v>46</v>
      </c>
      <c r="D26" t="s">
        <v>47</v>
      </c>
      <c r="E26" t="s">
        <v>48</v>
      </c>
      <c r="Q26">
        <v>63.889000000000003</v>
      </c>
      <c r="S26">
        <v>1</v>
      </c>
      <c r="T26" s="44">
        <f t="shared" si="1"/>
        <v>7</v>
      </c>
    </row>
    <row r="27" spans="1:20" x14ac:dyDescent="0.2">
      <c r="A27" t="str">
        <f t="shared" si="0"/>
        <v/>
      </c>
      <c r="B27" t="s">
        <v>317</v>
      </c>
      <c r="D27" t="s">
        <v>317</v>
      </c>
      <c r="E27" t="s">
        <v>317</v>
      </c>
      <c r="T27" s="44">
        <f t="shared" si="1"/>
        <v>0</v>
      </c>
    </row>
    <row r="28" spans="1:20" x14ac:dyDescent="0.2">
      <c r="A28" t="str">
        <f t="shared" si="0"/>
        <v/>
      </c>
      <c r="B28" t="s">
        <v>317</v>
      </c>
      <c r="D28" t="s">
        <v>317</v>
      </c>
      <c r="E28" t="s">
        <v>317</v>
      </c>
      <c r="T28" s="44">
        <f t="shared" si="1"/>
        <v>0</v>
      </c>
    </row>
    <row r="29" spans="1:20" x14ac:dyDescent="0.2">
      <c r="A29" t="str">
        <f t="shared" si="0"/>
        <v/>
      </c>
      <c r="B29" t="s">
        <v>317</v>
      </c>
      <c r="D29" t="s">
        <v>317</v>
      </c>
      <c r="E29" t="s">
        <v>317</v>
      </c>
      <c r="T29" s="44">
        <f t="shared" si="1"/>
        <v>0</v>
      </c>
    </row>
    <row r="30" spans="1:20" x14ac:dyDescent="0.2">
      <c r="A30" t="str">
        <f t="shared" si="0"/>
        <v/>
      </c>
      <c r="B30" t="s">
        <v>317</v>
      </c>
      <c r="D30" t="s">
        <v>317</v>
      </c>
      <c r="E30" t="s">
        <v>317</v>
      </c>
      <c r="T30" s="44">
        <f t="shared" si="1"/>
        <v>0</v>
      </c>
    </row>
    <row r="31" spans="1:20" x14ac:dyDescent="0.2">
      <c r="A31" t="str">
        <f t="shared" si="0"/>
        <v/>
      </c>
      <c r="B31" t="s">
        <v>317</v>
      </c>
      <c r="D31" t="s">
        <v>317</v>
      </c>
      <c r="E31" t="s">
        <v>317</v>
      </c>
      <c r="T31" s="44">
        <f t="shared" si="1"/>
        <v>0</v>
      </c>
    </row>
    <row r="32" spans="1:20" x14ac:dyDescent="0.2">
      <c r="A32" t="str">
        <f t="shared" si="0"/>
        <v/>
      </c>
      <c r="B32" t="s">
        <v>317</v>
      </c>
      <c r="D32" t="s">
        <v>317</v>
      </c>
      <c r="E32" t="s">
        <v>317</v>
      </c>
      <c r="T32" s="44">
        <f t="shared" si="1"/>
        <v>0</v>
      </c>
    </row>
    <row r="33" spans="1:20" x14ac:dyDescent="0.2">
      <c r="A33" t="str">
        <f t="shared" si="0"/>
        <v/>
      </c>
      <c r="B33" t="s">
        <v>317</v>
      </c>
      <c r="D33" t="s">
        <v>317</v>
      </c>
      <c r="E33" t="s">
        <v>317</v>
      </c>
      <c r="T33" s="44">
        <f t="shared" si="1"/>
        <v>0</v>
      </c>
    </row>
    <row r="34" spans="1:20" x14ac:dyDescent="0.2">
      <c r="A34" t="str">
        <f t="shared" si="0"/>
        <v/>
      </c>
      <c r="B34" t="s">
        <v>317</v>
      </c>
      <c r="D34" t="s">
        <v>317</v>
      </c>
      <c r="E34" t="s">
        <v>317</v>
      </c>
      <c r="T34" s="44">
        <f t="shared" si="1"/>
        <v>0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 s="44">
        <f t="shared" si="1"/>
        <v>0</v>
      </c>
    </row>
    <row r="36" spans="1:20" x14ac:dyDescent="0.2">
      <c r="A36" t="str">
        <f t="shared" si="0"/>
        <v/>
      </c>
      <c r="B36" t="s">
        <v>317</v>
      </c>
      <c r="D36" t="s">
        <v>317</v>
      </c>
      <c r="E36" t="s">
        <v>317</v>
      </c>
      <c r="T36" s="44">
        <f t="shared" si="1"/>
        <v>0</v>
      </c>
    </row>
    <row r="37" spans="1:20" x14ac:dyDescent="0.2">
      <c r="A37" t="str">
        <f t="shared" si="0"/>
        <v/>
      </c>
      <c r="B37" t="s">
        <v>317</v>
      </c>
      <c r="D37" t="s">
        <v>317</v>
      </c>
      <c r="E37" t="s">
        <v>317</v>
      </c>
      <c r="T37" s="44">
        <f t="shared" si="1"/>
        <v>0</v>
      </c>
    </row>
    <row r="38" spans="1:20" x14ac:dyDescent="0.2">
      <c r="A38" t="str">
        <f t="shared" si="0"/>
        <v/>
      </c>
      <c r="B38" t="s">
        <v>317</v>
      </c>
      <c r="D38" t="s">
        <v>317</v>
      </c>
      <c r="E38" t="s">
        <v>317</v>
      </c>
      <c r="T38" s="44">
        <v>0</v>
      </c>
    </row>
    <row r="39" spans="1:20" x14ac:dyDescent="0.2">
      <c r="A39" t="str">
        <f t="shared" ref="A39:A70" si="2">CONCATENATE(B39,D39,E39)</f>
        <v/>
      </c>
      <c r="B39" t="s">
        <v>317</v>
      </c>
      <c r="D39" t="s">
        <v>317</v>
      </c>
      <c r="E39" t="s">
        <v>317</v>
      </c>
      <c r="T39" s="44">
        <v>0</v>
      </c>
    </row>
    <row r="40" spans="1:20" x14ac:dyDescent="0.2">
      <c r="A40" t="str">
        <f t="shared" si="2"/>
        <v/>
      </c>
      <c r="B40" t="s">
        <v>317</v>
      </c>
      <c r="D40" t="s">
        <v>317</v>
      </c>
      <c r="E40" t="s">
        <v>317</v>
      </c>
      <c r="T40" s="44">
        <v>0</v>
      </c>
    </row>
    <row r="41" spans="1:20" x14ac:dyDescent="0.2">
      <c r="A41" t="str">
        <f t="shared" si="2"/>
        <v/>
      </c>
      <c r="B41" t="s">
        <v>317</v>
      </c>
      <c r="D41" t="s">
        <v>317</v>
      </c>
      <c r="E41" t="s">
        <v>317</v>
      </c>
      <c r="T41" s="44">
        <v>0</v>
      </c>
    </row>
    <row r="42" spans="1:20" x14ac:dyDescent="0.2">
      <c r="A42" t="str">
        <f t="shared" si="2"/>
        <v/>
      </c>
      <c r="B42" t="s">
        <v>317</v>
      </c>
      <c r="D42" t="s">
        <v>317</v>
      </c>
      <c r="E42" t="s">
        <v>317</v>
      </c>
      <c r="T42" s="44">
        <v>0</v>
      </c>
    </row>
    <row r="43" spans="1:20" x14ac:dyDescent="0.2">
      <c r="A43" t="str">
        <f t="shared" si="2"/>
        <v/>
      </c>
      <c r="B43" t="s">
        <v>317</v>
      </c>
      <c r="D43" t="s">
        <v>317</v>
      </c>
      <c r="E43" t="s">
        <v>317</v>
      </c>
      <c r="T43" s="44">
        <v>0</v>
      </c>
    </row>
    <row r="44" spans="1:20" x14ac:dyDescent="0.2">
      <c r="A44" t="str">
        <f t="shared" si="2"/>
        <v/>
      </c>
      <c r="B44" t="s">
        <v>317</v>
      </c>
      <c r="D44" t="s">
        <v>317</v>
      </c>
      <c r="E44" t="s">
        <v>317</v>
      </c>
      <c r="T44" s="44">
        <v>0</v>
      </c>
    </row>
    <row r="45" spans="1:20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v>0</v>
      </c>
    </row>
    <row r="46" spans="1:20" x14ac:dyDescent="0.2">
      <c r="A46" t="str">
        <f t="shared" si="2"/>
        <v/>
      </c>
      <c r="B46" t="s">
        <v>317</v>
      </c>
      <c r="D46" t="s">
        <v>317</v>
      </c>
      <c r="E46" t="s">
        <v>317</v>
      </c>
      <c r="T46" s="44">
        <v>0</v>
      </c>
    </row>
    <row r="47" spans="1:20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v>0</v>
      </c>
    </row>
    <row r="48" spans="1:20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v>0</v>
      </c>
    </row>
    <row r="71" spans="1:20" x14ac:dyDescent="0.2">
      <c r="A71" t="str">
        <f t="shared" ref="A71:A94" si="3">CONCATENATE(B71,D71,E71)</f>
        <v/>
      </c>
      <c r="B71" t="s">
        <v>317</v>
      </c>
      <c r="D71" t="s">
        <v>317</v>
      </c>
      <c r="E71" t="s">
        <v>317</v>
      </c>
      <c r="T71" s="44">
        <v>0</v>
      </c>
    </row>
    <row r="72" spans="1:20" x14ac:dyDescent="0.2">
      <c r="A72" t="str">
        <f t="shared" si="3"/>
        <v/>
      </c>
      <c r="B72" t="s">
        <v>317</v>
      </c>
      <c r="D72" t="s">
        <v>317</v>
      </c>
      <c r="E72" t="s">
        <v>317</v>
      </c>
      <c r="T72" s="44"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v>0</v>
      </c>
    </row>
    <row r="82" spans="1:20" x14ac:dyDescent="0.2">
      <c r="A82" t="str">
        <f t="shared" si="3"/>
        <v/>
      </c>
      <c r="T82" s="44">
        <v>0</v>
      </c>
    </row>
    <row r="83" spans="1:20" x14ac:dyDescent="0.2">
      <c r="A83" t="str">
        <f t="shared" si="3"/>
        <v/>
      </c>
      <c r="T83" s="44">
        <v>0</v>
      </c>
    </row>
    <row r="84" spans="1:20" x14ac:dyDescent="0.2">
      <c r="A84" t="str">
        <f t="shared" si="3"/>
        <v/>
      </c>
      <c r="T84" s="44">
        <v>0</v>
      </c>
    </row>
    <row r="85" spans="1:20" x14ac:dyDescent="0.2">
      <c r="A85" t="str">
        <f t="shared" si="3"/>
        <v/>
      </c>
      <c r="T85" s="44">
        <v>0</v>
      </c>
    </row>
    <row r="86" spans="1:20" x14ac:dyDescent="0.2">
      <c r="A86" t="str">
        <f t="shared" si="3"/>
        <v/>
      </c>
      <c r="T86" s="44">
        <v>0</v>
      </c>
    </row>
    <row r="87" spans="1:20" x14ac:dyDescent="0.2">
      <c r="A87" t="str">
        <f t="shared" si="3"/>
        <v/>
      </c>
      <c r="T87" s="44">
        <v>0</v>
      </c>
    </row>
    <row r="88" spans="1:20" x14ac:dyDescent="0.2">
      <c r="A88" t="str">
        <f t="shared" si="3"/>
        <v/>
      </c>
      <c r="T88" s="44">
        <v>0</v>
      </c>
    </row>
    <row r="89" spans="1:20" x14ac:dyDescent="0.2">
      <c r="A89" t="str">
        <f t="shared" si="3"/>
        <v/>
      </c>
      <c r="T89" s="44">
        <v>0</v>
      </c>
    </row>
    <row r="90" spans="1:20" x14ac:dyDescent="0.2">
      <c r="A90" t="str">
        <f t="shared" si="3"/>
        <v/>
      </c>
      <c r="T90" s="44">
        <v>0</v>
      </c>
    </row>
    <row r="91" spans="1:20" x14ac:dyDescent="0.2">
      <c r="A91" t="str">
        <f t="shared" si="3"/>
        <v/>
      </c>
      <c r="T91" s="44">
        <v>0</v>
      </c>
    </row>
    <row r="92" spans="1:20" x14ac:dyDescent="0.2">
      <c r="A92" t="str">
        <f t="shared" si="3"/>
        <v/>
      </c>
      <c r="T92" s="44">
        <v>0</v>
      </c>
    </row>
    <row r="93" spans="1:20" x14ac:dyDescent="0.2">
      <c r="A93" t="str">
        <f t="shared" si="3"/>
        <v/>
      </c>
      <c r="T93" s="44">
        <v>0</v>
      </c>
    </row>
    <row r="94" spans="1:20" x14ac:dyDescent="0.2">
      <c r="A94" t="str">
        <f t="shared" si="3"/>
        <v/>
      </c>
      <c r="T94" s="44">
        <v>0</v>
      </c>
    </row>
    <row r="95" spans="1:20" x14ac:dyDescent="0.2">
      <c r="A95">
        <v>2</v>
      </c>
    </row>
    <row r="96" spans="1:20" x14ac:dyDescent="0.2">
      <c r="A96">
        <v>2</v>
      </c>
    </row>
    <row r="97" spans="1:1" x14ac:dyDescent="0.2">
      <c r="A97">
        <f>SUM(A95-A96)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1CFA-592F-4B2A-A224-90D63A4EA8B5}">
  <sheetPr>
    <tabColor rgb="FF7030A0"/>
  </sheetPr>
  <dimension ref="A1:U81"/>
  <sheetViews>
    <sheetView topLeftCell="B22" workbookViewId="0">
      <selection activeCell="E22" sqref="E22"/>
    </sheetView>
  </sheetViews>
  <sheetFormatPr defaultColWidth="9.140625" defaultRowHeight="12.75" x14ac:dyDescent="0.2"/>
  <cols>
    <col min="1" max="1" width="39.28515625" bestFit="1" customWidth="1"/>
    <col min="2" max="2" width="11.140625" bestFit="1" customWidth="1"/>
    <col min="3" max="3" width="15.5703125" bestFit="1" customWidth="1"/>
    <col min="4" max="4" width="18" bestFit="1" customWidth="1"/>
    <col min="5" max="5" width="26" bestFit="1" customWidth="1"/>
    <col min="6" max="6" width="43" bestFit="1" customWidth="1"/>
    <col min="7" max="7" width="11.42578125" bestFit="1" customWidth="1"/>
    <col min="8" max="8" width="12.42578125" bestFit="1" customWidth="1"/>
    <col min="9" max="9" width="12.42578125" customWidth="1"/>
    <col min="10" max="12" width="7.5703125" customWidth="1"/>
    <col min="13" max="13" width="7.42578125" bestFit="1" customWidth="1"/>
    <col min="14" max="15" width="7.5703125" customWidth="1"/>
    <col min="16" max="16" width="7.42578125" bestFit="1" customWidth="1"/>
    <col min="17" max="17" width="7.5703125" customWidth="1"/>
    <col min="18" max="18" width="9.140625" customWidth="1"/>
    <col min="19" max="19" width="7.42578125" bestFit="1" customWidth="1"/>
    <col min="20" max="20" width="11.42578125" style="44" bestFit="1" customWidth="1"/>
    <col min="21" max="21" width="3.140625" bestFit="1" customWidth="1"/>
    <col min="22" max="22" width="2.140625" bestFit="1" customWidth="1"/>
  </cols>
  <sheetData>
    <row r="1" spans="1:20" s="65" customFormat="1" x14ac:dyDescent="0.2">
      <c r="A1"/>
      <c r="B1" t="s">
        <v>252</v>
      </c>
      <c r="C1"/>
      <c r="D1" t="s">
        <v>253</v>
      </c>
      <c r="E1" t="s">
        <v>406</v>
      </c>
      <c r="F1"/>
      <c r="G1"/>
      <c r="H1"/>
      <c r="I1"/>
      <c r="J1"/>
      <c r="K1"/>
      <c r="L1"/>
      <c r="M1" t="s">
        <v>255</v>
      </c>
      <c r="N1"/>
      <c r="O1"/>
      <c r="P1"/>
      <c r="Q1"/>
      <c r="R1"/>
      <c r="S1"/>
      <c r="T1" s="44"/>
    </row>
    <row r="2" spans="1:20" s="65" customFormat="1" x14ac:dyDescent="0.2">
      <c r="A2"/>
      <c r="B2" t="s">
        <v>256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44"/>
    </row>
    <row r="3" spans="1:20" s="65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44"/>
    </row>
    <row r="4" spans="1:20" s="65" customFormat="1" x14ac:dyDescent="0.2">
      <c r="A4"/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J4"/>
      <c r="K4"/>
      <c r="L4"/>
      <c r="M4" t="s">
        <v>80</v>
      </c>
      <c r="N4"/>
      <c r="O4"/>
      <c r="P4" t="s">
        <v>265</v>
      </c>
      <c r="Q4"/>
      <c r="R4" t="s">
        <v>266</v>
      </c>
      <c r="S4" t="s">
        <v>226</v>
      </c>
      <c r="T4" s="44" t="s">
        <v>267</v>
      </c>
    </row>
    <row r="5" spans="1:20" s="65" customFormat="1" x14ac:dyDescent="0.2">
      <c r="A5"/>
      <c r="B5"/>
      <c r="C5"/>
      <c r="D5"/>
      <c r="E5"/>
      <c r="F5"/>
      <c r="G5"/>
      <c r="H5" t="s">
        <v>268</v>
      </c>
      <c r="I5" t="s">
        <v>268</v>
      </c>
      <c r="J5"/>
      <c r="K5"/>
      <c r="L5"/>
      <c r="M5" t="s">
        <v>268</v>
      </c>
      <c r="N5"/>
      <c r="O5"/>
      <c r="P5" t="s">
        <v>268</v>
      </c>
      <c r="Q5"/>
      <c r="R5" t="s">
        <v>268</v>
      </c>
      <c r="S5"/>
      <c r="T5" s="44"/>
    </row>
    <row r="6" spans="1:20" s="65" customFormat="1" x14ac:dyDescent="0.2">
      <c r="A6"/>
      <c r="B6"/>
      <c r="C6"/>
      <c r="D6"/>
      <c r="E6"/>
      <c r="F6"/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  <c r="S6"/>
      <c r="T6" s="44"/>
    </row>
    <row r="7" spans="1:20" x14ac:dyDescent="0.2">
      <c r="A7" t="str">
        <f t="shared" ref="A7:A38" si="0">_xlfn.CONCAT(B7,D7,E7)</f>
        <v>PrepMikayla HoldenBuffy</v>
      </c>
      <c r="B7" t="s">
        <v>248</v>
      </c>
      <c r="C7" t="s">
        <v>407</v>
      </c>
      <c r="D7" t="s">
        <v>408</v>
      </c>
      <c r="E7" t="s">
        <v>409</v>
      </c>
      <c r="F7" t="s">
        <v>641</v>
      </c>
      <c r="H7">
        <v>0.66579999999999995</v>
      </c>
      <c r="S7">
        <v>1</v>
      </c>
      <c r="T7" s="44">
        <v>7</v>
      </c>
    </row>
    <row r="8" spans="1:20" x14ac:dyDescent="0.2">
      <c r="A8" t="str">
        <f t="shared" si="0"/>
        <v>PrepMaddison ManoliniForget Not Sophie</v>
      </c>
      <c r="B8" t="s">
        <v>248</v>
      </c>
      <c r="C8" t="s">
        <v>407</v>
      </c>
      <c r="D8" t="s">
        <v>410</v>
      </c>
      <c r="E8" t="s">
        <v>411</v>
      </c>
      <c r="F8" t="s">
        <v>201</v>
      </c>
      <c r="H8">
        <v>0.66579999999999995</v>
      </c>
      <c r="S8">
        <v>2</v>
      </c>
      <c r="T8" s="44">
        <v>6</v>
      </c>
    </row>
    <row r="9" spans="1:20" x14ac:dyDescent="0.2">
      <c r="A9" t="str">
        <f t="shared" si="0"/>
        <v>PrepTahlia RuffellPocos Little Miss</v>
      </c>
      <c r="B9" t="s">
        <v>248</v>
      </c>
      <c r="C9" t="s">
        <v>407</v>
      </c>
      <c r="D9" t="s">
        <v>412</v>
      </c>
      <c r="E9" t="s">
        <v>413</v>
      </c>
      <c r="F9" t="s">
        <v>201</v>
      </c>
      <c r="H9">
        <v>0.63160000000000005</v>
      </c>
      <c r="S9">
        <v>3</v>
      </c>
      <c r="T9" s="44">
        <v>5</v>
      </c>
    </row>
    <row r="10" spans="1:20" x14ac:dyDescent="0.2">
      <c r="A10" t="str">
        <f t="shared" si="0"/>
        <v>PrepShakayla FiegertTallarook Pk Tuscanino</v>
      </c>
      <c r="B10" t="s">
        <v>248</v>
      </c>
      <c r="C10" t="s">
        <v>407</v>
      </c>
      <c r="D10" t="s">
        <v>414</v>
      </c>
      <c r="E10" t="s">
        <v>415</v>
      </c>
      <c r="F10" t="s">
        <v>201</v>
      </c>
      <c r="H10">
        <v>0.62370000000000003</v>
      </c>
      <c r="S10">
        <v>4</v>
      </c>
      <c r="T10" s="44">
        <v>4</v>
      </c>
    </row>
    <row r="11" spans="1:20" x14ac:dyDescent="0.2">
      <c r="A11" t="str">
        <f t="shared" si="0"/>
        <v>PrepAmy ChallenorKoonawarra Fighter Pilot</v>
      </c>
      <c r="B11" t="s">
        <v>248</v>
      </c>
      <c r="C11" t="s">
        <v>407</v>
      </c>
      <c r="D11" t="s">
        <v>416</v>
      </c>
      <c r="E11" t="s">
        <v>417</v>
      </c>
      <c r="F11" t="s">
        <v>201</v>
      </c>
      <c r="H11">
        <v>0.58950000000000002</v>
      </c>
      <c r="S11">
        <v>5</v>
      </c>
      <c r="T11" s="44">
        <v>3</v>
      </c>
    </row>
    <row r="12" spans="1:20" x14ac:dyDescent="0.2">
      <c r="A12" t="str">
        <f t="shared" si="0"/>
        <v>PrepSara EastoughRosie</v>
      </c>
      <c r="B12" t="s">
        <v>248</v>
      </c>
      <c r="C12" t="s">
        <v>407</v>
      </c>
      <c r="D12" t="s">
        <v>418</v>
      </c>
      <c r="E12" t="s">
        <v>419</v>
      </c>
      <c r="F12" t="s">
        <v>201</v>
      </c>
      <c r="H12">
        <v>0.58950000000000002</v>
      </c>
      <c r="S12">
        <v>6</v>
      </c>
      <c r="T12" s="44">
        <v>2</v>
      </c>
    </row>
    <row r="13" spans="1:20" x14ac:dyDescent="0.2">
      <c r="A13" t="str">
        <f t="shared" si="0"/>
        <v>PrepChevy GoldsworthyFlynn</v>
      </c>
      <c r="B13" t="s">
        <v>248</v>
      </c>
      <c r="C13" t="s">
        <v>407</v>
      </c>
      <c r="D13" t="s">
        <v>420</v>
      </c>
      <c r="E13" t="s">
        <v>421</v>
      </c>
      <c r="F13" t="s">
        <v>201</v>
      </c>
      <c r="H13">
        <v>0.58420000000000005</v>
      </c>
      <c r="S13">
        <v>7</v>
      </c>
      <c r="T13" s="44">
        <v>1</v>
      </c>
    </row>
    <row r="14" spans="1:20" x14ac:dyDescent="0.2">
      <c r="A14" t="str">
        <f t="shared" si="0"/>
        <v>PrepZarli CurtisK P Glamour Girl</v>
      </c>
      <c r="B14" t="s">
        <v>248</v>
      </c>
      <c r="C14" t="s">
        <v>407</v>
      </c>
      <c r="D14" t="s">
        <v>422</v>
      </c>
      <c r="E14" t="s">
        <v>423</v>
      </c>
      <c r="F14" t="s">
        <v>641</v>
      </c>
      <c r="H14">
        <v>0.58420000000000005</v>
      </c>
      <c r="S14">
        <v>8</v>
      </c>
      <c r="T14" s="44">
        <v>1</v>
      </c>
    </row>
    <row r="15" spans="1:20" x14ac:dyDescent="0.2">
      <c r="A15" t="str">
        <f t="shared" si="0"/>
        <v>PrepSkye NathanTrapalanda Laud Nelson</v>
      </c>
      <c r="B15" t="s">
        <v>248</v>
      </c>
      <c r="C15" t="s">
        <v>407</v>
      </c>
      <c r="D15" t="s">
        <v>424</v>
      </c>
      <c r="E15" t="s">
        <v>425</v>
      </c>
      <c r="F15" t="s">
        <v>223</v>
      </c>
      <c r="H15">
        <v>0.58160000000000001</v>
      </c>
      <c r="S15">
        <v>9</v>
      </c>
      <c r="T15" s="44">
        <v>1</v>
      </c>
    </row>
    <row r="16" spans="1:20" x14ac:dyDescent="0.2">
      <c r="A16" t="str">
        <f t="shared" si="0"/>
        <v/>
      </c>
      <c r="B16" t="s">
        <v>317</v>
      </c>
      <c r="D16" t="s">
        <v>317</v>
      </c>
      <c r="E16" t="s">
        <v>317</v>
      </c>
      <c r="T16" s="44">
        <v>0</v>
      </c>
    </row>
    <row r="17" spans="1:21" x14ac:dyDescent="0.2">
      <c r="A17" t="str">
        <f t="shared" si="0"/>
        <v>PrepSkye NathanTrapalanda Laud Nelson</v>
      </c>
      <c r="B17" t="s">
        <v>248</v>
      </c>
      <c r="C17" t="s">
        <v>426</v>
      </c>
      <c r="D17" t="s">
        <v>424</v>
      </c>
      <c r="E17" t="s">
        <v>425</v>
      </c>
      <c r="F17" t="s">
        <v>223</v>
      </c>
      <c r="H17">
        <v>0.71250000000000002</v>
      </c>
      <c r="S17">
        <v>1</v>
      </c>
      <c r="T17" s="44">
        <v>7</v>
      </c>
    </row>
    <row r="18" spans="1:21" x14ac:dyDescent="0.2">
      <c r="A18" t="str">
        <f t="shared" si="0"/>
        <v>PrepMikayla HoldenBuffy</v>
      </c>
      <c r="B18" t="s">
        <v>248</v>
      </c>
      <c r="C18" t="s">
        <v>426</v>
      </c>
      <c r="D18" t="s">
        <v>408</v>
      </c>
      <c r="E18" t="s">
        <v>409</v>
      </c>
      <c r="H18">
        <v>0.7</v>
      </c>
      <c r="S18">
        <v>2</v>
      </c>
      <c r="T18" s="44">
        <v>6</v>
      </c>
    </row>
    <row r="19" spans="1:21" x14ac:dyDescent="0.2">
      <c r="A19" t="str">
        <f t="shared" si="0"/>
        <v>PrepMaddison ManoliniForget Not Sophie</v>
      </c>
      <c r="B19" t="s">
        <v>248</v>
      </c>
      <c r="C19" t="s">
        <v>426</v>
      </c>
      <c r="D19" t="s">
        <v>410</v>
      </c>
      <c r="E19" t="s">
        <v>411</v>
      </c>
      <c r="F19" t="s">
        <v>201</v>
      </c>
      <c r="H19">
        <v>0.65749999999999997</v>
      </c>
      <c r="S19">
        <v>3</v>
      </c>
      <c r="T19" s="44">
        <v>5</v>
      </c>
    </row>
    <row r="20" spans="1:21" x14ac:dyDescent="0.2">
      <c r="A20" t="str">
        <f t="shared" si="0"/>
        <v>PrepChevy GoldsworthyFlynn</v>
      </c>
      <c r="B20" t="s">
        <v>248</v>
      </c>
      <c r="C20" t="s">
        <v>426</v>
      </c>
      <c r="D20" t="s">
        <v>420</v>
      </c>
      <c r="E20" t="s">
        <v>421</v>
      </c>
      <c r="F20" t="s">
        <v>201</v>
      </c>
      <c r="H20">
        <v>0.65</v>
      </c>
      <c r="S20">
        <v>4</v>
      </c>
      <c r="T20" s="44">
        <v>4</v>
      </c>
    </row>
    <row r="21" spans="1:21" x14ac:dyDescent="0.2">
      <c r="A21" t="str">
        <f t="shared" si="0"/>
        <v/>
      </c>
      <c r="B21" t="s">
        <v>317</v>
      </c>
      <c r="D21" t="s">
        <v>317</v>
      </c>
      <c r="E21" t="s">
        <v>317</v>
      </c>
      <c r="T21" s="44">
        <v>0</v>
      </c>
    </row>
    <row r="22" spans="1:21" x14ac:dyDescent="0.2">
      <c r="A22" t="str">
        <f t="shared" si="0"/>
        <v>PrepTara HardingParkiarrup Salvatore</v>
      </c>
      <c r="B22" t="s">
        <v>248</v>
      </c>
      <c r="C22" t="s">
        <v>784</v>
      </c>
      <c r="D22" t="s">
        <v>427</v>
      </c>
      <c r="E22" t="s">
        <v>428</v>
      </c>
      <c r="F22" t="s">
        <v>429</v>
      </c>
      <c r="H22">
        <v>0.70530000000000004</v>
      </c>
      <c r="S22">
        <v>1</v>
      </c>
      <c r="T22" s="44">
        <v>7</v>
      </c>
    </row>
    <row r="23" spans="1:21" x14ac:dyDescent="0.2">
      <c r="A23" t="str">
        <f t="shared" si="0"/>
        <v>PrepCaitlin PritchardTouchstone Rooster</v>
      </c>
      <c r="B23" t="s">
        <v>248</v>
      </c>
      <c r="C23" t="s">
        <v>784</v>
      </c>
      <c r="D23" t="s">
        <v>430</v>
      </c>
      <c r="E23" t="s">
        <v>431</v>
      </c>
      <c r="F23" t="s">
        <v>223</v>
      </c>
      <c r="H23">
        <v>0.65259999999999996</v>
      </c>
      <c r="S23">
        <v>2</v>
      </c>
      <c r="T23" s="44">
        <v>6</v>
      </c>
    </row>
    <row r="24" spans="1:21" x14ac:dyDescent="0.2">
      <c r="A24" t="str">
        <f t="shared" si="0"/>
        <v>PrepTaiah CurtisEydis</v>
      </c>
      <c r="B24" t="s">
        <v>248</v>
      </c>
      <c r="C24" t="s">
        <v>784</v>
      </c>
      <c r="D24" t="s">
        <v>432</v>
      </c>
      <c r="E24" t="s">
        <v>433</v>
      </c>
      <c r="F24" t="s">
        <v>641</v>
      </c>
      <c r="H24">
        <v>0.65</v>
      </c>
      <c r="S24">
        <v>3</v>
      </c>
      <c r="T24" s="44">
        <v>5</v>
      </c>
    </row>
    <row r="25" spans="1:21" x14ac:dyDescent="0.2">
      <c r="A25" t="str">
        <f t="shared" si="0"/>
        <v>PrepEllysha HalePeacemaker Alice Ross King</v>
      </c>
      <c r="B25" t="s">
        <v>248</v>
      </c>
      <c r="C25" t="s">
        <v>784</v>
      </c>
      <c r="D25" t="s">
        <v>434</v>
      </c>
      <c r="E25" t="s">
        <v>435</v>
      </c>
      <c r="F25" t="s">
        <v>201</v>
      </c>
      <c r="H25">
        <v>0.6421</v>
      </c>
      <c r="S25">
        <v>4</v>
      </c>
      <c r="T25" s="44">
        <v>4</v>
      </c>
    </row>
    <row r="26" spans="1:21" x14ac:dyDescent="0.2">
      <c r="A26" t="str">
        <f t="shared" si="0"/>
        <v/>
      </c>
      <c r="B26" t="s">
        <v>317</v>
      </c>
      <c r="D26" t="s">
        <v>317</v>
      </c>
      <c r="E26" t="s">
        <v>317</v>
      </c>
      <c r="T26" s="44">
        <v>0</v>
      </c>
    </row>
    <row r="27" spans="1:21" x14ac:dyDescent="0.2">
      <c r="A27" t="str">
        <f t="shared" si="0"/>
        <v>PrepTara HardingParkiarrup Salvatore</v>
      </c>
      <c r="B27" t="s">
        <v>248</v>
      </c>
      <c r="C27" t="s">
        <v>426</v>
      </c>
      <c r="D27" t="s">
        <v>427</v>
      </c>
      <c r="E27" t="s">
        <v>428</v>
      </c>
      <c r="F27" t="s">
        <v>429</v>
      </c>
      <c r="H27">
        <v>0.65500000000000003</v>
      </c>
      <c r="S27">
        <v>1</v>
      </c>
      <c r="T27" s="44">
        <v>7</v>
      </c>
    </row>
    <row r="28" spans="1:21" x14ac:dyDescent="0.2">
      <c r="A28" t="str">
        <f t="shared" si="0"/>
        <v>PrepTaiah CurtisEydis</v>
      </c>
      <c r="B28" t="s">
        <v>248</v>
      </c>
      <c r="C28" t="s">
        <v>426</v>
      </c>
      <c r="D28" t="s">
        <v>432</v>
      </c>
      <c r="E28" t="s">
        <v>433</v>
      </c>
      <c r="F28" t="s">
        <v>641</v>
      </c>
      <c r="H28">
        <v>0.65</v>
      </c>
      <c r="S28">
        <v>2</v>
      </c>
      <c r="T28" s="44">
        <v>6</v>
      </c>
    </row>
    <row r="29" spans="1:21" x14ac:dyDescent="0.2">
      <c r="A29" t="str">
        <f t="shared" si="0"/>
        <v/>
      </c>
      <c r="B29" t="s">
        <v>317</v>
      </c>
      <c r="D29" t="s">
        <v>317</v>
      </c>
      <c r="E29" t="s">
        <v>317</v>
      </c>
      <c r="T29" s="44">
        <v>0</v>
      </c>
    </row>
    <row r="30" spans="1:21" x14ac:dyDescent="0.2">
      <c r="A30" t="str">
        <f t="shared" si="0"/>
        <v>PrelimSavannah BeveridgeHillside William</v>
      </c>
      <c r="B30" t="s">
        <v>213</v>
      </c>
      <c r="C30" t="s">
        <v>281</v>
      </c>
      <c r="D30" t="s">
        <v>436</v>
      </c>
      <c r="E30" t="s">
        <v>437</v>
      </c>
      <c r="F30" t="s">
        <v>201</v>
      </c>
      <c r="I30">
        <v>0.74</v>
      </c>
      <c r="S30">
        <v>1</v>
      </c>
      <c r="T30" s="44">
        <v>7</v>
      </c>
    </row>
    <row r="31" spans="1:21" x14ac:dyDescent="0.2">
      <c r="A31" t="str">
        <f t="shared" si="0"/>
        <v>PrelimSavannah BeveridgeMidas Parrison Affair</v>
      </c>
      <c r="B31" t="s">
        <v>213</v>
      </c>
      <c r="C31" t="s">
        <v>281</v>
      </c>
      <c r="D31" s="27" t="s">
        <v>436</v>
      </c>
      <c r="E31" s="28" t="s">
        <v>438</v>
      </c>
      <c r="F31" t="s">
        <v>201</v>
      </c>
      <c r="I31">
        <v>0.71599999999999997</v>
      </c>
      <c r="S31">
        <v>2</v>
      </c>
      <c r="T31" s="44">
        <v>6</v>
      </c>
    </row>
    <row r="32" spans="1:21" x14ac:dyDescent="0.2">
      <c r="A32" t="str">
        <f t="shared" si="0"/>
        <v>PrelimMaddison ManoliniFinal Cut</v>
      </c>
      <c r="B32" t="s">
        <v>213</v>
      </c>
      <c r="C32" t="s">
        <v>281</v>
      </c>
      <c r="D32" t="s">
        <v>410</v>
      </c>
      <c r="E32" t="s">
        <v>439</v>
      </c>
      <c r="F32" t="s">
        <v>201</v>
      </c>
      <c r="I32">
        <v>0.66600000000000004</v>
      </c>
      <c r="S32">
        <v>0</v>
      </c>
      <c r="T32" s="44">
        <v>0</v>
      </c>
      <c r="U32" s="11" t="s">
        <v>1211</v>
      </c>
    </row>
    <row r="33" spans="1:20" x14ac:dyDescent="0.2">
      <c r="A33" t="str">
        <f t="shared" si="0"/>
        <v>PrelimRosie McConigleyBramley Stars &amp; Stripes</v>
      </c>
      <c r="B33" t="s">
        <v>213</v>
      </c>
      <c r="C33" t="s">
        <v>281</v>
      </c>
      <c r="D33" t="s">
        <v>440</v>
      </c>
      <c r="E33" t="s">
        <v>441</v>
      </c>
      <c r="F33" t="s">
        <v>223</v>
      </c>
      <c r="I33">
        <v>0.66200000000000003</v>
      </c>
      <c r="S33">
        <v>4</v>
      </c>
      <c r="T33" s="44">
        <v>4</v>
      </c>
    </row>
    <row r="34" spans="1:20" x14ac:dyDescent="0.2">
      <c r="A34" t="str">
        <f t="shared" si="0"/>
        <v>PrelimFelicity EricssonWattlepark Topez</v>
      </c>
      <c r="B34" t="s">
        <v>213</v>
      </c>
      <c r="C34" t="s">
        <v>281</v>
      </c>
      <c r="D34" t="s">
        <v>442</v>
      </c>
      <c r="E34" t="s">
        <v>443</v>
      </c>
      <c r="F34" t="s">
        <v>223</v>
      </c>
      <c r="I34">
        <v>0.64600000000000002</v>
      </c>
      <c r="S34">
        <v>5</v>
      </c>
      <c r="T34" s="44">
        <v>3</v>
      </c>
    </row>
    <row r="35" spans="1:20" x14ac:dyDescent="0.2">
      <c r="A35" t="str">
        <f t="shared" si="0"/>
        <v>PrelimSarah McConigleyCheval’s Sihouette</v>
      </c>
      <c r="B35" t="s">
        <v>213</v>
      </c>
      <c r="C35" t="s">
        <v>281</v>
      </c>
      <c r="D35" t="s">
        <v>444</v>
      </c>
      <c r="E35" t="s">
        <v>445</v>
      </c>
      <c r="F35" t="s">
        <v>223</v>
      </c>
      <c r="I35">
        <v>0.63400000000000001</v>
      </c>
      <c r="S35">
        <v>6</v>
      </c>
      <c r="T35" s="44">
        <v>2</v>
      </c>
    </row>
    <row r="36" spans="1:20" x14ac:dyDescent="0.2">
      <c r="A36" t="str">
        <f t="shared" si="0"/>
        <v>PrelimShakayla FiegertTallarook Park Tuscanino</v>
      </c>
      <c r="B36" t="s">
        <v>213</v>
      </c>
      <c r="C36" t="s">
        <v>281</v>
      </c>
      <c r="D36" t="s">
        <v>414</v>
      </c>
      <c r="E36" t="s">
        <v>446</v>
      </c>
      <c r="F36" t="s">
        <v>201</v>
      </c>
      <c r="I36">
        <v>0.61399999999999999</v>
      </c>
      <c r="S36">
        <v>7</v>
      </c>
      <c r="T36" s="44">
        <v>1</v>
      </c>
    </row>
    <row r="37" spans="1:20" x14ac:dyDescent="0.2">
      <c r="A37" t="str">
        <f t="shared" si="0"/>
        <v>PrelimZarli CurtisK P Glamour Girl</v>
      </c>
      <c r="B37" t="s">
        <v>213</v>
      </c>
      <c r="C37" t="s">
        <v>281</v>
      </c>
      <c r="D37" t="s">
        <v>422</v>
      </c>
      <c r="E37" t="s">
        <v>423</v>
      </c>
      <c r="F37" t="s">
        <v>641</v>
      </c>
      <c r="I37">
        <v>0.61199999999999999</v>
      </c>
      <c r="S37">
        <v>8</v>
      </c>
      <c r="T37" s="44">
        <v>1</v>
      </c>
    </row>
    <row r="38" spans="1:20" x14ac:dyDescent="0.2">
      <c r="A38" t="str">
        <f t="shared" si="0"/>
        <v>PrelimAmy ChallenorKoonawarra Fighter Pilot</v>
      </c>
      <c r="B38" t="s">
        <v>213</v>
      </c>
      <c r="C38" t="s">
        <v>281</v>
      </c>
      <c r="D38" t="s">
        <v>416</v>
      </c>
      <c r="E38" t="s">
        <v>417</v>
      </c>
      <c r="F38" t="s">
        <v>201</v>
      </c>
      <c r="I38">
        <v>0.60199999999999998</v>
      </c>
      <c r="S38">
        <v>9</v>
      </c>
      <c r="T38" s="44">
        <v>1</v>
      </c>
    </row>
    <row r="39" spans="1:20" x14ac:dyDescent="0.2">
      <c r="A39" t="str">
        <f t="shared" ref="A39:A70" si="1">_xlfn.CONCAT(B39,D39,E39)</f>
        <v>PrelimTahlia RuffellPocos Little Miss</v>
      </c>
      <c r="B39" t="s">
        <v>213</v>
      </c>
      <c r="C39" t="s">
        <v>281</v>
      </c>
      <c r="D39" t="s">
        <v>412</v>
      </c>
      <c r="E39" t="s">
        <v>413</v>
      </c>
      <c r="F39" t="s">
        <v>201</v>
      </c>
      <c r="I39">
        <v>0.6</v>
      </c>
      <c r="S39">
        <v>10</v>
      </c>
      <c r="T39" s="44">
        <v>1</v>
      </c>
    </row>
    <row r="40" spans="1:20" x14ac:dyDescent="0.2">
      <c r="A40" t="str">
        <f t="shared" si="1"/>
        <v/>
      </c>
      <c r="B40" t="s">
        <v>317</v>
      </c>
      <c r="D40" t="s">
        <v>317</v>
      </c>
      <c r="E40" t="s">
        <v>317</v>
      </c>
      <c r="T40" s="44">
        <v>0</v>
      </c>
    </row>
    <row r="41" spans="1:20" x14ac:dyDescent="0.2">
      <c r="A41" t="str">
        <f t="shared" si="1"/>
        <v>PrelimTaiah CurtisJus Poppin</v>
      </c>
      <c r="B41" t="s">
        <v>213</v>
      </c>
      <c r="C41" t="s">
        <v>281</v>
      </c>
      <c r="D41" t="s">
        <v>432</v>
      </c>
      <c r="E41" t="s">
        <v>447</v>
      </c>
      <c r="F41" t="s">
        <v>641</v>
      </c>
      <c r="J41">
        <v>0.752</v>
      </c>
      <c r="S41">
        <v>1</v>
      </c>
      <c r="T41" s="44">
        <v>7</v>
      </c>
    </row>
    <row r="42" spans="1:20" x14ac:dyDescent="0.2">
      <c r="A42" t="str">
        <f t="shared" si="1"/>
        <v>PrelimCaitlin PritchardBaylaurel Spring Cruz</v>
      </c>
      <c r="B42" t="s">
        <v>213</v>
      </c>
      <c r="C42" t="s">
        <v>281</v>
      </c>
      <c r="D42" t="s">
        <v>430</v>
      </c>
      <c r="E42" t="s">
        <v>448</v>
      </c>
      <c r="F42" t="s">
        <v>223</v>
      </c>
      <c r="J42">
        <v>0.71799999999999997</v>
      </c>
      <c r="S42">
        <v>2</v>
      </c>
      <c r="T42" s="44">
        <v>6</v>
      </c>
    </row>
    <row r="43" spans="1:20" x14ac:dyDescent="0.2">
      <c r="A43" t="str">
        <f t="shared" si="1"/>
        <v>PrelimJoanne LangeJackson’s Lucky Charm</v>
      </c>
      <c r="B43" t="s">
        <v>213</v>
      </c>
      <c r="C43" t="s">
        <v>281</v>
      </c>
      <c r="D43" t="s">
        <v>449</v>
      </c>
      <c r="E43" t="s">
        <v>450</v>
      </c>
      <c r="F43" t="s">
        <v>201</v>
      </c>
      <c r="J43">
        <v>0.62</v>
      </c>
      <c r="S43">
        <v>3</v>
      </c>
      <c r="T43" s="44">
        <v>5</v>
      </c>
    </row>
    <row r="44" spans="1:20" x14ac:dyDescent="0.2">
      <c r="A44" t="str">
        <f t="shared" si="1"/>
        <v>PrelimSummer ThornHe’s Smokin</v>
      </c>
      <c r="B44" t="s">
        <v>213</v>
      </c>
      <c r="C44" t="s">
        <v>281</v>
      </c>
      <c r="D44" t="s">
        <v>451</v>
      </c>
      <c r="E44" t="s">
        <v>452</v>
      </c>
      <c r="F44" t="s">
        <v>201</v>
      </c>
      <c r="J44">
        <v>0.61799999999999999</v>
      </c>
      <c r="S44">
        <v>4</v>
      </c>
      <c r="T44" s="44">
        <v>4</v>
      </c>
    </row>
    <row r="45" spans="1:20" x14ac:dyDescent="0.2">
      <c r="A45" t="str">
        <f t="shared" si="1"/>
        <v>PrelimAshleigh PritchardBaylaurel Panache</v>
      </c>
      <c r="B45" t="s">
        <v>213</v>
      </c>
      <c r="C45" t="s">
        <v>281</v>
      </c>
      <c r="D45" t="s">
        <v>453</v>
      </c>
      <c r="E45" t="s">
        <v>454</v>
      </c>
      <c r="F45" t="s">
        <v>223</v>
      </c>
      <c r="J45">
        <v>0.61199999999999999</v>
      </c>
      <c r="S45">
        <v>5</v>
      </c>
      <c r="T45" s="44">
        <v>3</v>
      </c>
    </row>
    <row r="46" spans="1:20" x14ac:dyDescent="0.2">
      <c r="A46" t="str">
        <f t="shared" si="1"/>
        <v>PrelimCaitlin PritchardTouchstone Rooster</v>
      </c>
      <c r="B46" t="s">
        <v>213</v>
      </c>
      <c r="C46" t="s">
        <v>281</v>
      </c>
      <c r="D46" t="s">
        <v>430</v>
      </c>
      <c r="E46" t="s">
        <v>431</v>
      </c>
      <c r="F46" t="s">
        <v>223</v>
      </c>
      <c r="J46">
        <v>0.61</v>
      </c>
      <c r="S46">
        <v>6</v>
      </c>
      <c r="T46" s="44">
        <v>2</v>
      </c>
    </row>
    <row r="47" spans="1:20" x14ac:dyDescent="0.2">
      <c r="A47" t="str">
        <f t="shared" si="1"/>
        <v>PrelimGeorgia O’MearaBoarding Pass</v>
      </c>
      <c r="B47" t="s">
        <v>213</v>
      </c>
      <c r="C47" t="s">
        <v>281</v>
      </c>
      <c r="D47" t="s">
        <v>455</v>
      </c>
      <c r="E47" t="s">
        <v>456</v>
      </c>
      <c r="F47" t="s">
        <v>1003</v>
      </c>
      <c r="J47">
        <v>0.59</v>
      </c>
      <c r="S47">
        <v>7</v>
      </c>
      <c r="T47" s="44">
        <v>1</v>
      </c>
    </row>
    <row r="48" spans="1:20" x14ac:dyDescent="0.2">
      <c r="A48" t="str">
        <f t="shared" si="1"/>
        <v>PrelimEllysha HalePeacemaker Alice Ross King</v>
      </c>
      <c r="B48" t="s">
        <v>213</v>
      </c>
      <c r="C48" t="s">
        <v>281</v>
      </c>
      <c r="D48" t="s">
        <v>434</v>
      </c>
      <c r="E48" t="s">
        <v>435</v>
      </c>
      <c r="F48" t="s">
        <v>201</v>
      </c>
      <c r="J48">
        <v>0.58599999999999997</v>
      </c>
      <c r="S48">
        <v>8</v>
      </c>
      <c r="T48" s="44">
        <v>1</v>
      </c>
    </row>
    <row r="49" spans="1:20" x14ac:dyDescent="0.2">
      <c r="A49" t="str">
        <f t="shared" si="1"/>
        <v/>
      </c>
      <c r="B49" t="s">
        <v>317</v>
      </c>
      <c r="D49" t="s">
        <v>317</v>
      </c>
      <c r="E49" t="s">
        <v>317</v>
      </c>
      <c r="T49" s="44">
        <v>0</v>
      </c>
    </row>
    <row r="50" spans="1:20" x14ac:dyDescent="0.2">
      <c r="A50" t="str">
        <f t="shared" si="1"/>
        <v>NovSavannah BeveridgeHillside William</v>
      </c>
      <c r="B50" t="s">
        <v>80</v>
      </c>
      <c r="C50" t="s">
        <v>280</v>
      </c>
      <c r="D50" t="s">
        <v>436</v>
      </c>
      <c r="E50" t="s">
        <v>437</v>
      </c>
      <c r="F50" t="s">
        <v>201</v>
      </c>
      <c r="M50">
        <v>0.70889999999999997</v>
      </c>
      <c r="S50">
        <v>1</v>
      </c>
      <c r="T50" s="44">
        <v>7</v>
      </c>
    </row>
    <row r="51" spans="1:20" x14ac:dyDescent="0.2">
      <c r="A51" t="str">
        <f t="shared" si="1"/>
        <v>NovSavannah BeveridgeMidas Parrison Affair</v>
      </c>
      <c r="B51" t="s">
        <v>80</v>
      </c>
      <c r="C51" t="s">
        <v>280</v>
      </c>
      <c r="D51" s="27" t="s">
        <v>436</v>
      </c>
      <c r="E51" s="28" t="s">
        <v>438</v>
      </c>
      <c r="F51" t="s">
        <v>201</v>
      </c>
      <c r="M51">
        <v>0.6804</v>
      </c>
      <c r="S51">
        <v>2</v>
      </c>
      <c r="T51" s="44">
        <v>6</v>
      </c>
    </row>
    <row r="52" spans="1:20" x14ac:dyDescent="0.2">
      <c r="A52" t="str">
        <f t="shared" si="1"/>
        <v>NovFelicity EricssonWattlepark Topez</v>
      </c>
      <c r="B52" t="s">
        <v>80</v>
      </c>
      <c r="C52" t="s">
        <v>280</v>
      </c>
      <c r="D52" t="s">
        <v>442</v>
      </c>
      <c r="E52" t="s">
        <v>443</v>
      </c>
      <c r="F52" t="s">
        <v>223</v>
      </c>
      <c r="M52">
        <v>0.6179</v>
      </c>
      <c r="S52">
        <v>3</v>
      </c>
      <c r="T52" s="44">
        <v>5</v>
      </c>
    </row>
    <row r="53" spans="1:20" x14ac:dyDescent="0.2">
      <c r="A53" t="str">
        <f t="shared" si="1"/>
        <v>NovRosie McConigleyBramley Stars &amp; Stripes</v>
      </c>
      <c r="B53" t="s">
        <v>80</v>
      </c>
      <c r="C53" t="s">
        <v>280</v>
      </c>
      <c r="D53" t="s">
        <v>440</v>
      </c>
      <c r="E53" t="s">
        <v>441</v>
      </c>
      <c r="F53" t="s">
        <v>223</v>
      </c>
      <c r="M53">
        <v>0.61250000000000004</v>
      </c>
      <c r="S53">
        <v>4</v>
      </c>
      <c r="T53" s="44">
        <v>4</v>
      </c>
    </row>
    <row r="54" spans="1:20" x14ac:dyDescent="0.2">
      <c r="A54" t="str">
        <f t="shared" si="1"/>
        <v>NovMaddison ManoliniFinal Cut</v>
      </c>
      <c r="B54" t="s">
        <v>80</v>
      </c>
      <c r="C54" t="s">
        <v>280</v>
      </c>
      <c r="D54" t="s">
        <v>410</v>
      </c>
      <c r="E54" t="s">
        <v>439</v>
      </c>
      <c r="F54" t="s">
        <v>201</v>
      </c>
      <c r="M54">
        <v>0.58389999999999997</v>
      </c>
      <c r="S54">
        <v>5</v>
      </c>
      <c r="T54" s="44">
        <v>3</v>
      </c>
    </row>
    <row r="55" spans="1:20" x14ac:dyDescent="0.2">
      <c r="A55" t="str">
        <f t="shared" si="1"/>
        <v/>
      </c>
      <c r="B55" t="s">
        <v>317</v>
      </c>
      <c r="D55" t="s">
        <v>317</v>
      </c>
      <c r="E55" t="s">
        <v>317</v>
      </c>
      <c r="T55" s="44">
        <v>0</v>
      </c>
    </row>
    <row r="56" spans="1:20" x14ac:dyDescent="0.2">
      <c r="A56" t="str">
        <f t="shared" si="1"/>
        <v>NovCaitlin PritchardBaylaurel Spring Cruz</v>
      </c>
      <c r="B56" t="s">
        <v>80</v>
      </c>
      <c r="C56" t="s">
        <v>280</v>
      </c>
      <c r="D56" t="s">
        <v>430</v>
      </c>
      <c r="E56" t="s">
        <v>448</v>
      </c>
      <c r="F56" t="s">
        <v>223</v>
      </c>
      <c r="N56">
        <v>0.67500000000000004</v>
      </c>
      <c r="S56">
        <v>1</v>
      </c>
      <c r="T56" s="44">
        <v>7</v>
      </c>
    </row>
    <row r="57" spans="1:20" x14ac:dyDescent="0.2">
      <c r="A57" t="str">
        <f t="shared" si="1"/>
        <v>NovTara HardingParkiarrup Salvatore</v>
      </c>
      <c r="B57" t="s">
        <v>80</v>
      </c>
      <c r="C57" t="s">
        <v>280</v>
      </c>
      <c r="D57" t="s">
        <v>427</v>
      </c>
      <c r="E57" t="s">
        <v>428</v>
      </c>
      <c r="F57" t="s">
        <v>429</v>
      </c>
      <c r="N57">
        <v>0.66249999999999998</v>
      </c>
      <c r="S57">
        <v>2</v>
      </c>
      <c r="T57" s="44">
        <v>6</v>
      </c>
    </row>
    <row r="58" spans="1:20" x14ac:dyDescent="0.2">
      <c r="A58" t="str">
        <f t="shared" si="1"/>
        <v>NovTiffany HollandMartello Silver</v>
      </c>
      <c r="B58" t="s">
        <v>80</v>
      </c>
      <c r="C58" t="s">
        <v>280</v>
      </c>
      <c r="D58" t="s">
        <v>817</v>
      </c>
      <c r="E58" t="s">
        <v>457</v>
      </c>
      <c r="F58" t="s">
        <v>223</v>
      </c>
      <c r="N58">
        <v>0.65</v>
      </c>
      <c r="S58">
        <v>3</v>
      </c>
      <c r="T58" s="44">
        <v>5</v>
      </c>
    </row>
    <row r="59" spans="1:20" x14ac:dyDescent="0.2">
      <c r="A59" t="str">
        <f t="shared" si="1"/>
        <v>NovTaiah CurtisJus Poppin</v>
      </c>
      <c r="B59" t="s">
        <v>80</v>
      </c>
      <c r="C59" t="s">
        <v>280</v>
      </c>
      <c r="D59" t="s">
        <v>432</v>
      </c>
      <c r="E59" t="s">
        <v>447</v>
      </c>
      <c r="F59" t="s">
        <v>641</v>
      </c>
      <c r="N59">
        <v>0.64639999999999997</v>
      </c>
      <c r="S59">
        <v>4</v>
      </c>
      <c r="T59" s="44">
        <v>4</v>
      </c>
    </row>
    <row r="60" spans="1:20" x14ac:dyDescent="0.2">
      <c r="A60" t="str">
        <f t="shared" si="1"/>
        <v>NovSummer ThornHe’s Smokin</v>
      </c>
      <c r="B60" t="s">
        <v>80</v>
      </c>
      <c r="C60" t="s">
        <v>280</v>
      </c>
      <c r="D60" t="s">
        <v>451</v>
      </c>
      <c r="E60" t="s">
        <v>452</v>
      </c>
      <c r="F60" t="s">
        <v>201</v>
      </c>
      <c r="N60">
        <v>0.59289999999999998</v>
      </c>
      <c r="S60">
        <v>5</v>
      </c>
      <c r="T60" s="44">
        <v>3</v>
      </c>
    </row>
    <row r="61" spans="1:20" x14ac:dyDescent="0.2">
      <c r="A61" t="str">
        <f t="shared" si="1"/>
        <v>NovJoanne LangeJackson’s Lucky Charm</v>
      </c>
      <c r="B61" t="s">
        <v>80</v>
      </c>
      <c r="C61" t="s">
        <v>280</v>
      </c>
      <c r="D61" t="s">
        <v>449</v>
      </c>
      <c r="E61" t="s">
        <v>450</v>
      </c>
      <c r="F61" t="s">
        <v>201</v>
      </c>
      <c r="N61">
        <v>0.59109999999999996</v>
      </c>
      <c r="S61">
        <v>6</v>
      </c>
      <c r="T61" s="44">
        <v>2</v>
      </c>
    </row>
    <row r="62" spans="1:20" x14ac:dyDescent="0.2">
      <c r="A62" t="str">
        <f t="shared" si="1"/>
        <v>NovGeorgia O’MearaBoarding Pass</v>
      </c>
      <c r="B62" t="s">
        <v>80</v>
      </c>
      <c r="C62" t="s">
        <v>280</v>
      </c>
      <c r="D62" t="s">
        <v>455</v>
      </c>
      <c r="E62" t="s">
        <v>456</v>
      </c>
      <c r="F62" t="s">
        <v>1003</v>
      </c>
      <c r="N62">
        <v>0.58930000000000005</v>
      </c>
      <c r="S62">
        <v>7</v>
      </c>
      <c r="T62" s="44">
        <v>1</v>
      </c>
    </row>
    <row r="63" spans="1:20" x14ac:dyDescent="0.2">
      <c r="A63" t="str">
        <f t="shared" si="1"/>
        <v>NovAshleigh PritchardBaylaurel Panache</v>
      </c>
      <c r="B63" t="s">
        <v>80</v>
      </c>
      <c r="C63" t="s">
        <v>280</v>
      </c>
      <c r="D63" t="s">
        <v>453</v>
      </c>
      <c r="E63" t="s">
        <v>454</v>
      </c>
      <c r="F63" t="s">
        <v>223</v>
      </c>
      <c r="N63">
        <v>0.57320000000000004</v>
      </c>
      <c r="S63">
        <v>8</v>
      </c>
      <c r="T63" s="44">
        <v>1</v>
      </c>
    </row>
    <row r="64" spans="1:20" x14ac:dyDescent="0.2">
      <c r="A64" t="str">
        <f t="shared" si="1"/>
        <v/>
      </c>
      <c r="B64" t="s">
        <v>317</v>
      </c>
      <c r="D64" t="s">
        <v>317</v>
      </c>
      <c r="E64" t="s">
        <v>317</v>
      </c>
      <c r="T64" s="44">
        <v>0</v>
      </c>
    </row>
    <row r="65" spans="1:20" x14ac:dyDescent="0.2">
      <c r="A65" t="str">
        <f t="shared" si="1"/>
        <v>ElemTiffany HollandMartello Silver</v>
      </c>
      <c r="B65" t="s">
        <v>46</v>
      </c>
      <c r="C65" t="s">
        <v>316</v>
      </c>
      <c r="D65" t="s">
        <v>817</v>
      </c>
      <c r="E65" t="s">
        <v>457</v>
      </c>
      <c r="F65" t="s">
        <v>223</v>
      </c>
      <c r="Q65">
        <v>0.6583</v>
      </c>
      <c r="S65">
        <v>1</v>
      </c>
      <c r="T65" s="44">
        <v>7</v>
      </c>
    </row>
    <row r="66" spans="1:20" x14ac:dyDescent="0.2">
      <c r="A66" t="str">
        <f t="shared" si="1"/>
        <v/>
      </c>
      <c r="B66" t="s">
        <v>317</v>
      </c>
      <c r="D66" t="s">
        <v>317</v>
      </c>
      <c r="E66" t="s">
        <v>317</v>
      </c>
    </row>
    <row r="67" spans="1:20" x14ac:dyDescent="0.2">
      <c r="A67" t="str">
        <f t="shared" si="1"/>
        <v/>
      </c>
      <c r="B67" t="s">
        <v>317</v>
      </c>
      <c r="D67" t="s">
        <v>317</v>
      </c>
      <c r="E67" t="s">
        <v>317</v>
      </c>
    </row>
    <row r="68" spans="1:20" x14ac:dyDescent="0.2">
      <c r="A68" t="str">
        <f t="shared" si="1"/>
        <v/>
      </c>
      <c r="B68" t="s">
        <v>317</v>
      </c>
      <c r="D68" t="s">
        <v>317</v>
      </c>
      <c r="E68" t="s">
        <v>317</v>
      </c>
    </row>
    <row r="69" spans="1:20" x14ac:dyDescent="0.2">
      <c r="A69" t="str">
        <f t="shared" si="1"/>
        <v/>
      </c>
      <c r="B69" t="s">
        <v>317</v>
      </c>
      <c r="D69" t="s">
        <v>317</v>
      </c>
      <c r="E69" t="s">
        <v>317</v>
      </c>
    </row>
    <row r="70" spans="1:20" x14ac:dyDescent="0.2">
      <c r="A70" t="str">
        <f t="shared" si="1"/>
        <v/>
      </c>
      <c r="B70" t="s">
        <v>317</v>
      </c>
      <c r="D70" t="s">
        <v>317</v>
      </c>
      <c r="E70" t="s">
        <v>317</v>
      </c>
    </row>
    <row r="71" spans="1:20" x14ac:dyDescent="0.2">
      <c r="A71" t="str">
        <f t="shared" ref="A71:A81" si="2">_xlfn.CONCAT(B71,D71,E71)</f>
        <v/>
      </c>
      <c r="B71" t="s">
        <v>317</v>
      </c>
      <c r="D71" t="s">
        <v>317</v>
      </c>
      <c r="E71" t="s">
        <v>317</v>
      </c>
    </row>
    <row r="72" spans="1:20" x14ac:dyDescent="0.2">
      <c r="A72" t="str">
        <f t="shared" si="2"/>
        <v/>
      </c>
      <c r="B72" t="s">
        <v>317</v>
      </c>
      <c r="D72" t="s">
        <v>317</v>
      </c>
      <c r="E72" t="s">
        <v>317</v>
      </c>
    </row>
    <row r="73" spans="1:20" x14ac:dyDescent="0.2">
      <c r="A73" t="str">
        <f t="shared" si="2"/>
        <v/>
      </c>
      <c r="B73" t="s">
        <v>317</v>
      </c>
      <c r="D73" t="s">
        <v>317</v>
      </c>
      <c r="E73" t="s">
        <v>317</v>
      </c>
    </row>
    <row r="74" spans="1:20" x14ac:dyDescent="0.2">
      <c r="A74" t="str">
        <f t="shared" si="2"/>
        <v/>
      </c>
      <c r="B74" t="s">
        <v>317</v>
      </c>
      <c r="D74" t="s">
        <v>317</v>
      </c>
      <c r="E74" t="s">
        <v>317</v>
      </c>
    </row>
    <row r="75" spans="1:20" x14ac:dyDescent="0.2">
      <c r="A75" t="str">
        <f t="shared" si="2"/>
        <v/>
      </c>
      <c r="B75" t="s">
        <v>317</v>
      </c>
      <c r="D75" t="s">
        <v>317</v>
      </c>
      <c r="E75" t="s">
        <v>317</v>
      </c>
    </row>
    <row r="76" spans="1:20" x14ac:dyDescent="0.2">
      <c r="A76" t="str">
        <f t="shared" si="2"/>
        <v/>
      </c>
      <c r="B76" t="s">
        <v>317</v>
      </c>
      <c r="D76" t="s">
        <v>317</v>
      </c>
      <c r="E76" t="s">
        <v>317</v>
      </c>
    </row>
    <row r="77" spans="1:20" x14ac:dyDescent="0.2">
      <c r="A77" t="str">
        <f t="shared" si="2"/>
        <v/>
      </c>
      <c r="B77" t="s">
        <v>317</v>
      </c>
      <c r="D77" t="s">
        <v>317</v>
      </c>
      <c r="E77" t="s">
        <v>317</v>
      </c>
    </row>
    <row r="78" spans="1:20" x14ac:dyDescent="0.2">
      <c r="A78" t="str">
        <f t="shared" si="2"/>
        <v/>
      </c>
      <c r="B78" t="s">
        <v>317</v>
      </c>
      <c r="D78" t="s">
        <v>317</v>
      </c>
      <c r="E78" t="s">
        <v>317</v>
      </c>
    </row>
    <row r="79" spans="1:20" x14ac:dyDescent="0.2">
      <c r="A79" t="str">
        <f t="shared" si="2"/>
        <v/>
      </c>
      <c r="B79" t="s">
        <v>317</v>
      </c>
      <c r="D79" t="s">
        <v>317</v>
      </c>
      <c r="E79" t="s">
        <v>317</v>
      </c>
    </row>
    <row r="80" spans="1:20" x14ac:dyDescent="0.2">
      <c r="A80" t="str">
        <f t="shared" si="2"/>
        <v/>
      </c>
      <c r="B80" t="s">
        <v>317</v>
      </c>
      <c r="D80" t="s">
        <v>317</v>
      </c>
      <c r="E80" t="s">
        <v>317</v>
      </c>
    </row>
    <row r="81" spans="1:5" x14ac:dyDescent="0.2">
      <c r="A81" t="str">
        <f t="shared" si="2"/>
        <v/>
      </c>
      <c r="B81" t="s">
        <v>317</v>
      </c>
      <c r="D81" t="s">
        <v>317</v>
      </c>
      <c r="E81" t="s">
        <v>317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7E65-063E-4365-BB83-B6E91629E354}">
  <sheetPr>
    <tabColor rgb="FF7030A0"/>
  </sheetPr>
  <dimension ref="A1:U103"/>
  <sheetViews>
    <sheetView topLeftCell="A7" zoomScale="89" zoomScaleNormal="89" workbookViewId="0">
      <selection activeCell="E22" sqref="E22"/>
    </sheetView>
  </sheetViews>
  <sheetFormatPr defaultColWidth="10" defaultRowHeight="12.75" x14ac:dyDescent="0.2"/>
  <cols>
    <col min="1" max="1" width="44.28515625" style="40" bestFit="1" customWidth="1"/>
    <col min="2" max="2" width="16.7109375" style="41" bestFit="1" customWidth="1"/>
    <col min="3" max="3" width="5.28515625" style="41" bestFit="1" customWidth="1"/>
    <col min="4" max="4" width="16.85546875" customWidth="1"/>
    <col min="5" max="5" width="26.85546875" bestFit="1" customWidth="1"/>
    <col min="6" max="6" width="13.140625" bestFit="1" customWidth="1"/>
    <col min="7" max="7" width="11" bestFit="1" customWidth="1"/>
    <col min="8" max="8" width="10.28515625" style="41" bestFit="1" customWidth="1"/>
    <col min="9" max="9" width="10.7109375" style="41" bestFit="1" customWidth="1"/>
    <col min="10" max="12" width="6.7109375" style="41" bestFit="1" customWidth="1"/>
    <col min="13" max="13" width="11.140625" style="41" bestFit="1" customWidth="1"/>
    <col min="14" max="15" width="8.5703125" style="41" bestFit="1" customWidth="1"/>
    <col min="16" max="16" width="10.7109375" style="41" bestFit="1" customWidth="1"/>
    <col min="17" max="17" width="6.7109375" style="41" bestFit="1" customWidth="1"/>
    <col min="18" max="18" width="8.5703125" style="41" bestFit="1" customWidth="1"/>
    <col min="19" max="19" width="6.28515625" style="42" bestFit="1" customWidth="1"/>
    <col min="20" max="20" width="11.7109375" style="45" bestFit="1" customWidth="1"/>
  </cols>
  <sheetData>
    <row r="1" spans="1:20" s="38" customFormat="1" ht="26.25" customHeight="1" x14ac:dyDescent="0.25">
      <c r="A1"/>
      <c r="B1" t="s">
        <v>252</v>
      </c>
      <c r="C1"/>
      <c r="D1" t="s">
        <v>253</v>
      </c>
      <c r="E1"/>
      <c r="F1"/>
      <c r="G1"/>
      <c r="H1"/>
      <c r="I1"/>
      <c r="J1"/>
      <c r="K1"/>
      <c r="L1"/>
      <c r="M1" t="s">
        <v>255</v>
      </c>
      <c r="N1"/>
      <c r="O1"/>
      <c r="P1"/>
      <c r="Q1"/>
      <c r="R1"/>
      <c r="S1"/>
      <c r="T1" s="44"/>
    </row>
    <row r="2" spans="1:20" s="39" customFormat="1" ht="18.75" customHeight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 s="44"/>
    </row>
    <row r="3" spans="1:20" s="39" customFormat="1" ht="26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44"/>
    </row>
    <row r="4" spans="1:20" ht="18.75" customHeight="1" x14ac:dyDescent="0.2">
      <c r="A4"/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J4"/>
      <c r="K4"/>
      <c r="L4"/>
      <c r="M4" t="s">
        <v>318</v>
      </c>
      <c r="N4"/>
      <c r="O4"/>
      <c r="P4" t="s">
        <v>265</v>
      </c>
      <c r="Q4"/>
      <c r="R4" t="s">
        <v>266</v>
      </c>
      <c r="S4" t="s">
        <v>226</v>
      </c>
      <c r="T4" s="44" t="s">
        <v>267</v>
      </c>
    </row>
    <row r="5" spans="1:20" ht="18.75" customHeight="1" x14ac:dyDescent="0.2">
      <c r="A5"/>
      <c r="B5"/>
      <c r="C5"/>
      <c r="H5" t="s">
        <v>268</v>
      </c>
      <c r="I5" t="s">
        <v>268</v>
      </c>
      <c r="J5"/>
      <c r="K5"/>
      <c r="L5"/>
      <c r="M5" t="s">
        <v>268</v>
      </c>
      <c r="N5"/>
      <c r="O5"/>
      <c r="P5" t="s">
        <v>268</v>
      </c>
      <c r="Q5"/>
      <c r="R5" t="s">
        <v>268</v>
      </c>
      <c r="S5"/>
      <c r="T5" s="44"/>
    </row>
    <row r="6" spans="1:20" ht="18.75" customHeight="1" x14ac:dyDescent="0.2">
      <c r="A6"/>
      <c r="B6"/>
      <c r="C6"/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  <c r="S6"/>
      <c r="T6" s="44"/>
    </row>
    <row r="7" spans="1:20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I7"/>
      <c r="J7"/>
      <c r="K7"/>
      <c r="L7"/>
      <c r="M7"/>
      <c r="N7"/>
      <c r="O7"/>
      <c r="P7"/>
      <c r="Q7"/>
      <c r="R7"/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ref="A8:A39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H8"/>
      <c r="I8"/>
      <c r="J8"/>
      <c r="K8">
        <v>0.64</v>
      </c>
      <c r="L8"/>
      <c r="M8"/>
      <c r="N8"/>
      <c r="O8"/>
      <c r="P8"/>
      <c r="Q8"/>
      <c r="R8"/>
      <c r="S8">
        <v>3</v>
      </c>
      <c r="T8" s="44">
        <f>IF(S8=1,7,IF(S8=2,6,IF(S8=3,5,IF(S8=4,4,IF(S8=5,3,IF(S8=6,2,IF(S8&gt;=6,1,0)))))))</f>
        <v>5</v>
      </c>
    </row>
    <row r="9" spans="1:20" x14ac:dyDescent="0.2">
      <c r="A9" t="str">
        <f t="shared" si="0"/>
        <v>PrepRuby DouglasSecret Valley Rockstar</v>
      </c>
      <c r="B9" t="s">
        <v>248</v>
      </c>
      <c r="C9" t="s">
        <v>277</v>
      </c>
      <c r="D9" t="s">
        <v>458</v>
      </c>
      <c r="E9" t="s">
        <v>459</v>
      </c>
      <c r="F9" t="s">
        <v>220</v>
      </c>
      <c r="H9">
        <v>0.56579000000000002</v>
      </c>
      <c r="I9"/>
      <c r="J9"/>
      <c r="K9"/>
      <c r="L9"/>
      <c r="M9"/>
      <c r="N9"/>
      <c r="O9"/>
      <c r="P9"/>
      <c r="Q9"/>
      <c r="R9"/>
      <c r="S9">
        <v>1</v>
      </c>
      <c r="T9" s="44">
        <f t="shared" ref="T9:T72" si="1">IF(S9=1,7,IF(S9=2,6,IF(S9=3,5,IF(S9=4,4,IF(S9=5,3,IF(S9=6,2,IF(S9&gt;=6,1,0)))))))</f>
        <v>7</v>
      </c>
    </row>
    <row r="10" spans="1:20" x14ac:dyDescent="0.2">
      <c r="A10" t="str">
        <f t="shared" si="0"/>
        <v>PrelimLila SeberryBP Flash Fox</v>
      </c>
      <c r="B10" t="s">
        <v>213</v>
      </c>
      <c r="C10" t="s">
        <v>281</v>
      </c>
      <c r="D10" t="s">
        <v>151</v>
      </c>
      <c r="E10" t="s">
        <v>152</v>
      </c>
      <c r="F10" t="s">
        <v>220</v>
      </c>
      <c r="H10"/>
      <c r="I10">
        <v>0.66800000000000004</v>
      </c>
      <c r="J10"/>
      <c r="K10"/>
      <c r="L10"/>
      <c r="M10"/>
      <c r="N10"/>
      <c r="O10"/>
      <c r="P10"/>
      <c r="Q10"/>
      <c r="R10"/>
      <c r="S10">
        <v>1</v>
      </c>
      <c r="T10" s="44">
        <f t="shared" si="1"/>
        <v>7</v>
      </c>
    </row>
    <row r="11" spans="1:20" x14ac:dyDescent="0.2">
      <c r="A11" t="str">
        <f t="shared" si="0"/>
        <v>PrelimCleo MillerOwendale Rhayada</v>
      </c>
      <c r="B11" t="s">
        <v>213</v>
      </c>
      <c r="C11" t="s">
        <v>281</v>
      </c>
      <c r="D11" t="s">
        <v>460</v>
      </c>
      <c r="E11" t="s">
        <v>461</v>
      </c>
      <c r="F11" t="s">
        <v>220</v>
      </c>
      <c r="H11"/>
      <c r="I11">
        <v>0.66400000000000003</v>
      </c>
      <c r="J11"/>
      <c r="K11"/>
      <c r="L11"/>
      <c r="M11"/>
      <c r="N11"/>
      <c r="O11"/>
      <c r="P11"/>
      <c r="Q11"/>
      <c r="R11"/>
      <c r="S11">
        <v>2</v>
      </c>
      <c r="T11" s="44">
        <f t="shared" si="1"/>
        <v>6</v>
      </c>
    </row>
    <row r="12" spans="1:20" x14ac:dyDescent="0.2">
      <c r="A12" t="str">
        <f t="shared" si="0"/>
        <v>PrelimStella BrownBevanlee Banter</v>
      </c>
      <c r="B12" t="s">
        <v>213</v>
      </c>
      <c r="C12" t="s">
        <v>281</v>
      </c>
      <c r="D12" t="s">
        <v>250</v>
      </c>
      <c r="E12" t="s">
        <v>245</v>
      </c>
      <c r="F12" t="s">
        <v>220</v>
      </c>
      <c r="H12"/>
      <c r="I12">
        <v>0.64200000000000002</v>
      </c>
      <c r="J12"/>
      <c r="K12"/>
      <c r="L12"/>
      <c r="M12"/>
      <c r="N12"/>
      <c r="O12"/>
      <c r="P12"/>
      <c r="Q12"/>
      <c r="R12"/>
      <c r="S12">
        <v>3</v>
      </c>
      <c r="T12" s="44">
        <f t="shared" si="1"/>
        <v>5</v>
      </c>
    </row>
    <row r="13" spans="1:20" x14ac:dyDescent="0.2">
      <c r="A13" t="str">
        <f t="shared" si="0"/>
        <v>PrelimEmmi KnealeJames Bond</v>
      </c>
      <c r="B13" t="s">
        <v>213</v>
      </c>
      <c r="C13" t="s">
        <v>281</v>
      </c>
      <c r="D13" t="s">
        <v>229</v>
      </c>
      <c r="E13" t="s">
        <v>230</v>
      </c>
      <c r="F13" t="s">
        <v>220</v>
      </c>
      <c r="H13"/>
      <c r="I13">
        <v>0.58799999999999997</v>
      </c>
      <c r="J13"/>
      <c r="K13"/>
      <c r="L13"/>
      <c r="M13"/>
      <c r="N13"/>
      <c r="O13"/>
      <c r="P13"/>
      <c r="Q13"/>
      <c r="R13"/>
      <c r="S13">
        <v>4</v>
      </c>
      <c r="T13" s="44">
        <f t="shared" si="1"/>
        <v>4</v>
      </c>
    </row>
    <row r="14" spans="1:20" x14ac:dyDescent="0.2">
      <c r="A14" t="str">
        <f t="shared" si="0"/>
        <v>PrelimMalikah RudgeLilyview Park Dixie Ray</v>
      </c>
      <c r="B14" t="s">
        <v>213</v>
      </c>
      <c r="C14" t="s">
        <v>281</v>
      </c>
      <c r="D14" t="s">
        <v>462</v>
      </c>
      <c r="E14" t="s">
        <v>463</v>
      </c>
      <c r="H14"/>
      <c r="I14">
        <v>0.56399999999999995</v>
      </c>
      <c r="J14"/>
      <c r="K14"/>
      <c r="L14"/>
      <c r="M14"/>
      <c r="N14"/>
      <c r="O14"/>
      <c r="P14"/>
      <c r="Q14"/>
      <c r="R14"/>
      <c r="S14">
        <v>5</v>
      </c>
      <c r="T14" s="44">
        <f t="shared" si="1"/>
        <v>3</v>
      </c>
    </row>
    <row r="15" spans="1:20" x14ac:dyDescent="0.2">
      <c r="A15" t="str">
        <f t="shared" si="0"/>
        <v>PrelimRuby DouglasSecret Valley Rockstar</v>
      </c>
      <c r="B15" t="s">
        <v>213</v>
      </c>
      <c r="C15" t="s">
        <v>281</v>
      </c>
      <c r="D15" t="s">
        <v>458</v>
      </c>
      <c r="E15" t="s">
        <v>459</v>
      </c>
      <c r="F15" t="s">
        <v>220</v>
      </c>
      <c r="H15"/>
      <c r="I15">
        <v>0.55400000000000005</v>
      </c>
      <c r="J15"/>
      <c r="K15"/>
      <c r="L15"/>
      <c r="M15"/>
      <c r="N15"/>
      <c r="O15"/>
      <c r="P15"/>
      <c r="Q15"/>
      <c r="R15"/>
      <c r="S15">
        <v>6</v>
      </c>
      <c r="T15" s="44">
        <f t="shared" si="1"/>
        <v>2</v>
      </c>
    </row>
    <row r="16" spans="1:20" x14ac:dyDescent="0.2">
      <c r="A16" t="str">
        <f t="shared" si="0"/>
        <v>PrelimTeagan ChristieAmani Phantasie</v>
      </c>
      <c r="B16" t="s">
        <v>213</v>
      </c>
      <c r="C16" t="s">
        <v>281</v>
      </c>
      <c r="D16" t="s">
        <v>168</v>
      </c>
      <c r="E16" t="s">
        <v>464</v>
      </c>
      <c r="F16" t="s">
        <v>169</v>
      </c>
      <c r="H16"/>
      <c r="I16"/>
      <c r="J16">
        <v>0.71799999999999997</v>
      </c>
      <c r="K16"/>
      <c r="L16"/>
      <c r="M16"/>
      <c r="N16"/>
      <c r="O16"/>
      <c r="P16"/>
      <c r="Q16"/>
      <c r="R16"/>
      <c r="S16">
        <v>1</v>
      </c>
      <c r="T16" s="44">
        <f t="shared" si="1"/>
        <v>7</v>
      </c>
    </row>
    <row r="17" spans="1:20" x14ac:dyDescent="0.2">
      <c r="A17" t="str">
        <f t="shared" si="0"/>
        <v>PrelimLyla ValuriAscot Magnum Silk</v>
      </c>
      <c r="B17" t="s">
        <v>213</v>
      </c>
      <c r="C17" t="s">
        <v>281</v>
      </c>
      <c r="D17" t="s">
        <v>465</v>
      </c>
      <c r="E17" t="s">
        <v>466</v>
      </c>
      <c r="F17" t="s">
        <v>467</v>
      </c>
      <c r="H17"/>
      <c r="I17"/>
      <c r="J17">
        <v>0.71</v>
      </c>
      <c r="K17"/>
      <c r="L17"/>
      <c r="M17"/>
      <c r="N17"/>
      <c r="O17"/>
      <c r="P17"/>
      <c r="Q17"/>
      <c r="R17"/>
      <c r="S17">
        <v>2</v>
      </c>
      <c r="T17" s="44">
        <f t="shared" si="1"/>
        <v>6</v>
      </c>
    </row>
    <row r="18" spans="1:20" x14ac:dyDescent="0.2">
      <c r="A18" t="str">
        <f t="shared" si="0"/>
        <v>PrelimJorja WarehamNadalla Park Im So Special</v>
      </c>
      <c r="B18" t="s">
        <v>213</v>
      </c>
      <c r="C18" t="s">
        <v>281</v>
      </c>
      <c r="D18" s="115" t="s">
        <v>146</v>
      </c>
      <c r="E18" s="28" t="s">
        <v>1224</v>
      </c>
      <c r="F18" t="s">
        <v>468</v>
      </c>
      <c r="H18"/>
      <c r="I18"/>
      <c r="J18">
        <v>0.70199999999999996</v>
      </c>
      <c r="K18"/>
      <c r="L18"/>
      <c r="M18"/>
      <c r="N18"/>
      <c r="O18"/>
      <c r="P18"/>
      <c r="Q18"/>
      <c r="R18"/>
      <c r="S18">
        <v>3</v>
      </c>
      <c r="T18" s="44">
        <f t="shared" si="1"/>
        <v>5</v>
      </c>
    </row>
    <row r="19" spans="1:20" x14ac:dyDescent="0.2">
      <c r="A19" t="str">
        <f t="shared" si="0"/>
        <v>PrelimMia FellowsMorningside Music Maker</v>
      </c>
      <c r="B19" t="s">
        <v>213</v>
      </c>
      <c r="C19" t="s">
        <v>281</v>
      </c>
      <c r="D19" t="s">
        <v>155</v>
      </c>
      <c r="E19" t="s">
        <v>156</v>
      </c>
      <c r="F19" t="s">
        <v>307</v>
      </c>
      <c r="H19"/>
      <c r="I19"/>
      <c r="J19">
        <v>0.69799999999999995</v>
      </c>
      <c r="K19"/>
      <c r="L19"/>
      <c r="M19"/>
      <c r="N19"/>
      <c r="O19"/>
      <c r="P19"/>
      <c r="Q19"/>
      <c r="R19"/>
      <c r="S19">
        <v>4</v>
      </c>
      <c r="T19" s="44">
        <f t="shared" si="1"/>
        <v>4</v>
      </c>
    </row>
    <row r="20" spans="1:20" x14ac:dyDescent="0.2">
      <c r="A20" t="str">
        <f t="shared" si="0"/>
        <v>PrelimAva TinsleyMirimar Midnight</v>
      </c>
      <c r="B20" t="s">
        <v>213</v>
      </c>
      <c r="C20" t="s">
        <v>281</v>
      </c>
      <c r="D20" t="s">
        <v>179</v>
      </c>
      <c r="E20" t="s">
        <v>180</v>
      </c>
      <c r="F20" t="s">
        <v>220</v>
      </c>
      <c r="H20"/>
      <c r="I20"/>
      <c r="J20">
        <v>0.67600000000000005</v>
      </c>
      <c r="K20"/>
      <c r="L20"/>
      <c r="M20"/>
      <c r="N20"/>
      <c r="O20"/>
      <c r="P20"/>
      <c r="Q20"/>
      <c r="R20"/>
      <c r="S20">
        <v>5</v>
      </c>
      <c r="T20" s="44">
        <f t="shared" si="1"/>
        <v>3</v>
      </c>
    </row>
    <row r="21" spans="1:20" x14ac:dyDescent="0.2">
      <c r="A21" t="str">
        <f t="shared" si="0"/>
        <v>PrelimAllira BondYatarla Park Paparazzi</v>
      </c>
      <c r="B21" t="s">
        <v>213</v>
      </c>
      <c r="C21" t="s">
        <v>281</v>
      </c>
      <c r="D21" t="s">
        <v>469</v>
      </c>
      <c r="E21" t="s">
        <v>470</v>
      </c>
      <c r="F21" t="s">
        <v>220</v>
      </c>
      <c r="H21"/>
      <c r="I21"/>
      <c r="J21">
        <v>0.64600000000000002</v>
      </c>
      <c r="K21"/>
      <c r="L21"/>
      <c r="M21"/>
      <c r="N21"/>
      <c r="O21"/>
      <c r="P21"/>
      <c r="Q21"/>
      <c r="R21"/>
      <c r="S21">
        <v>6</v>
      </c>
      <c r="T21" s="44">
        <f t="shared" si="1"/>
        <v>2</v>
      </c>
    </row>
    <row r="22" spans="1:20" x14ac:dyDescent="0.2">
      <c r="A22" t="str">
        <f t="shared" si="0"/>
        <v>PrelimJasmine BarronGS Shore Thing</v>
      </c>
      <c r="B22" t="s">
        <v>213</v>
      </c>
      <c r="C22" t="s">
        <v>281</v>
      </c>
      <c r="D22" t="s">
        <v>471</v>
      </c>
      <c r="E22" t="s">
        <v>472</v>
      </c>
      <c r="F22" t="s">
        <v>220</v>
      </c>
      <c r="H22"/>
      <c r="I22"/>
      <c r="J22"/>
      <c r="K22">
        <v>0.70599999999999996</v>
      </c>
      <c r="L22"/>
      <c r="M22"/>
      <c r="N22"/>
      <c r="O22"/>
      <c r="P22"/>
      <c r="Q22"/>
      <c r="R22"/>
      <c r="S22">
        <v>1</v>
      </c>
      <c r="T22" s="44">
        <f t="shared" si="1"/>
        <v>7</v>
      </c>
    </row>
    <row r="23" spans="1:20" x14ac:dyDescent="0.2">
      <c r="A23" t="str">
        <f t="shared" si="0"/>
        <v>PrelimRebecca SuvaljkoSP Obsession</v>
      </c>
      <c r="B23" t="s">
        <v>213</v>
      </c>
      <c r="C23" t="s">
        <v>281</v>
      </c>
      <c r="D23" t="s">
        <v>117</v>
      </c>
      <c r="E23" t="s">
        <v>118</v>
      </c>
      <c r="F23" t="s">
        <v>220</v>
      </c>
      <c r="H23"/>
      <c r="I23"/>
      <c r="J23"/>
      <c r="K23">
        <v>0.69</v>
      </c>
      <c r="L23"/>
      <c r="M23"/>
      <c r="N23"/>
      <c r="O23"/>
      <c r="P23"/>
      <c r="Q23"/>
      <c r="R23"/>
      <c r="S23">
        <v>2</v>
      </c>
      <c r="T23" s="44">
        <f t="shared" si="1"/>
        <v>6</v>
      </c>
    </row>
    <row r="24" spans="1:20" x14ac:dyDescent="0.2">
      <c r="A24" t="str">
        <f t="shared" si="0"/>
        <v>PrelimBella MacriForestdew Calypso</v>
      </c>
      <c r="B24" t="s">
        <v>213</v>
      </c>
      <c r="C24" t="s">
        <v>281</v>
      </c>
      <c r="D24" t="s">
        <v>473</v>
      </c>
      <c r="E24" t="s">
        <v>474</v>
      </c>
      <c r="H24"/>
      <c r="I24"/>
      <c r="J24"/>
      <c r="K24">
        <v>0.66</v>
      </c>
      <c r="L24"/>
      <c r="M24"/>
      <c r="N24"/>
      <c r="O24"/>
      <c r="P24"/>
      <c r="Q24"/>
      <c r="R24"/>
      <c r="S24">
        <v>3</v>
      </c>
      <c r="T24" s="44">
        <f t="shared" si="1"/>
        <v>5</v>
      </c>
    </row>
    <row r="25" spans="1:20" x14ac:dyDescent="0.2">
      <c r="A25" t="str">
        <f t="shared" si="0"/>
        <v>PrelimTiarlie WarehamTiaja Park Dream</v>
      </c>
      <c r="B25" t="s">
        <v>213</v>
      </c>
      <c r="C25" t="s">
        <v>281</v>
      </c>
      <c r="D25" t="s">
        <v>81</v>
      </c>
      <c r="E25" t="s">
        <v>82</v>
      </c>
      <c r="F25" t="s">
        <v>468</v>
      </c>
      <c r="H25"/>
      <c r="I25"/>
      <c r="J25"/>
      <c r="K25"/>
      <c r="L25">
        <v>0.71399999999999997</v>
      </c>
      <c r="M25"/>
      <c r="N25"/>
      <c r="O25"/>
      <c r="P25"/>
      <c r="Q25"/>
      <c r="R25"/>
      <c r="S25">
        <v>1</v>
      </c>
      <c r="T25" s="44">
        <f t="shared" si="1"/>
        <v>7</v>
      </c>
    </row>
    <row r="26" spans="1:20" x14ac:dyDescent="0.2">
      <c r="A26" t="str">
        <f t="shared" si="0"/>
        <v>PrelimAmy-Louise RossHalycon</v>
      </c>
      <c r="B26" t="s">
        <v>213</v>
      </c>
      <c r="C26" t="s">
        <v>281</v>
      </c>
      <c r="D26" t="s">
        <v>49</v>
      </c>
      <c r="E26" t="s">
        <v>309</v>
      </c>
      <c r="F26" t="s">
        <v>310</v>
      </c>
      <c r="H26"/>
      <c r="I26"/>
      <c r="J26"/>
      <c r="K26"/>
      <c r="L26">
        <v>0.66800000000000004</v>
      </c>
      <c r="M26"/>
      <c r="N26"/>
      <c r="O26"/>
      <c r="P26"/>
      <c r="Q26"/>
      <c r="R26"/>
      <c r="S26">
        <v>2</v>
      </c>
      <c r="T26" s="44">
        <f t="shared" si="1"/>
        <v>6</v>
      </c>
    </row>
    <row r="27" spans="1:20" x14ac:dyDescent="0.2">
      <c r="A27" t="str">
        <f t="shared" si="0"/>
        <v>PrelimJazmin AndersonJingella Daydream</v>
      </c>
      <c r="B27" t="s">
        <v>213</v>
      </c>
      <c r="C27" t="s">
        <v>281</v>
      </c>
      <c r="D27" t="s">
        <v>475</v>
      </c>
      <c r="E27" t="s">
        <v>476</v>
      </c>
      <c r="H27"/>
      <c r="I27"/>
      <c r="J27"/>
      <c r="K27"/>
      <c r="L27">
        <v>0.64800000000000002</v>
      </c>
      <c r="M27"/>
      <c r="N27"/>
      <c r="O27"/>
      <c r="P27"/>
      <c r="Q27"/>
      <c r="R27"/>
      <c r="S27">
        <v>3</v>
      </c>
      <c r="T27" s="44">
        <f t="shared" si="1"/>
        <v>5</v>
      </c>
    </row>
    <row r="28" spans="1:20" x14ac:dyDescent="0.2">
      <c r="A28" t="str">
        <f t="shared" si="0"/>
        <v>NovLyla ValuriAscot Magnum Silk</v>
      </c>
      <c r="B28" t="s">
        <v>80</v>
      </c>
      <c r="C28" t="s">
        <v>280</v>
      </c>
      <c r="D28" t="s">
        <v>465</v>
      </c>
      <c r="E28" t="s">
        <v>466</v>
      </c>
      <c r="F28" t="s">
        <v>467</v>
      </c>
      <c r="H28"/>
      <c r="I28"/>
      <c r="J28"/>
      <c r="K28"/>
      <c r="L28"/>
      <c r="M28">
        <v>0.68571000000000004</v>
      </c>
      <c r="N28"/>
      <c r="O28"/>
      <c r="P28"/>
      <c r="Q28"/>
      <c r="R28"/>
      <c r="S28">
        <v>1</v>
      </c>
      <c r="T28" s="44">
        <f t="shared" si="1"/>
        <v>7</v>
      </c>
    </row>
    <row r="29" spans="1:20" x14ac:dyDescent="0.2">
      <c r="A29" t="str">
        <f t="shared" si="0"/>
        <v>NovLila SeberryBP Flash Fox</v>
      </c>
      <c r="B29" t="s">
        <v>80</v>
      </c>
      <c r="C29" t="s">
        <v>280</v>
      </c>
      <c r="D29" t="s">
        <v>151</v>
      </c>
      <c r="E29" t="s">
        <v>152</v>
      </c>
      <c r="F29" t="s">
        <v>220</v>
      </c>
      <c r="H29"/>
      <c r="I29"/>
      <c r="J29"/>
      <c r="K29"/>
      <c r="L29"/>
      <c r="M29">
        <v>0.67857000000000001</v>
      </c>
      <c r="N29"/>
      <c r="O29"/>
      <c r="P29"/>
      <c r="Q29"/>
      <c r="R29"/>
      <c r="S29">
        <v>2</v>
      </c>
      <c r="T29" s="44">
        <f t="shared" si="1"/>
        <v>6</v>
      </c>
    </row>
    <row r="30" spans="1:20" x14ac:dyDescent="0.2">
      <c r="A30" t="str">
        <f t="shared" si="0"/>
        <v>NovOlivia CrossenBarrabadeen Issis</v>
      </c>
      <c r="B30" t="s">
        <v>80</v>
      </c>
      <c r="C30" t="s">
        <v>280</v>
      </c>
      <c r="D30" t="s">
        <v>477</v>
      </c>
      <c r="E30" t="s">
        <v>478</v>
      </c>
      <c r="F30" t="s">
        <v>220</v>
      </c>
      <c r="H30"/>
      <c r="I30"/>
      <c r="J30"/>
      <c r="K30"/>
      <c r="L30"/>
      <c r="M30">
        <v>0.66607000000000005</v>
      </c>
      <c r="N30"/>
      <c r="O30"/>
      <c r="P30"/>
      <c r="Q30"/>
      <c r="R30"/>
      <c r="S30">
        <v>3</v>
      </c>
      <c r="T30" s="44">
        <f t="shared" si="1"/>
        <v>5</v>
      </c>
    </row>
    <row r="31" spans="1:20" x14ac:dyDescent="0.2">
      <c r="A31" t="str">
        <f t="shared" si="0"/>
        <v>NovJorja WarehamNadalla Park Im So Special</v>
      </c>
      <c r="B31" t="s">
        <v>80</v>
      </c>
      <c r="C31" t="s">
        <v>280</v>
      </c>
      <c r="D31" s="115" t="s">
        <v>146</v>
      </c>
      <c r="E31" s="28" t="s">
        <v>1224</v>
      </c>
      <c r="F31" t="s">
        <v>468</v>
      </c>
      <c r="H31"/>
      <c r="I31"/>
      <c r="J31"/>
      <c r="K31"/>
      <c r="L31"/>
      <c r="M31">
        <v>0.65</v>
      </c>
      <c r="N31"/>
      <c r="O31"/>
      <c r="P31"/>
      <c r="Q31"/>
      <c r="R31"/>
      <c r="S31">
        <v>4</v>
      </c>
      <c r="T31" s="44">
        <f t="shared" si="1"/>
        <v>4</v>
      </c>
    </row>
    <row r="32" spans="1:20" x14ac:dyDescent="0.2">
      <c r="A32" t="str">
        <f t="shared" si="0"/>
        <v>NovTeagan ChristieAmani Phantasie</v>
      </c>
      <c r="B32" t="s">
        <v>80</v>
      </c>
      <c r="C32" t="s">
        <v>280</v>
      </c>
      <c r="D32" t="s">
        <v>168</v>
      </c>
      <c r="E32" t="s">
        <v>464</v>
      </c>
      <c r="F32" t="s">
        <v>169</v>
      </c>
      <c r="H32"/>
      <c r="I32"/>
      <c r="J32"/>
      <c r="K32"/>
      <c r="L32"/>
      <c r="M32">
        <v>0.63036000000000003</v>
      </c>
      <c r="N32"/>
      <c r="O32"/>
      <c r="P32"/>
      <c r="Q32"/>
      <c r="R32"/>
      <c r="S32">
        <v>5</v>
      </c>
      <c r="T32" s="44">
        <f t="shared" si="1"/>
        <v>3</v>
      </c>
    </row>
    <row r="33" spans="1:21" x14ac:dyDescent="0.2">
      <c r="A33" t="str">
        <f t="shared" si="0"/>
        <v>NovAllira BondYatarla Park Paparazzi</v>
      </c>
      <c r="B33" t="s">
        <v>80</v>
      </c>
      <c r="C33" t="s">
        <v>280</v>
      </c>
      <c r="D33" t="s">
        <v>469</v>
      </c>
      <c r="E33" t="s">
        <v>470</v>
      </c>
      <c r="F33" t="s">
        <v>220</v>
      </c>
      <c r="H33"/>
      <c r="I33"/>
      <c r="J33"/>
      <c r="K33"/>
      <c r="L33"/>
      <c r="M33">
        <v>0.61070999999999998</v>
      </c>
      <c r="N33"/>
      <c r="O33"/>
      <c r="P33"/>
      <c r="Q33"/>
      <c r="R33"/>
      <c r="S33">
        <v>6</v>
      </c>
      <c r="T33" s="44">
        <f t="shared" si="1"/>
        <v>2</v>
      </c>
    </row>
    <row r="34" spans="1:21" x14ac:dyDescent="0.2">
      <c r="A34" t="str">
        <f t="shared" si="0"/>
        <v>NovGeorgia CrossenClare Downs Mirror Image</v>
      </c>
      <c r="B34" t="s">
        <v>80</v>
      </c>
      <c r="C34" t="s">
        <v>280</v>
      </c>
      <c r="D34" t="s">
        <v>479</v>
      </c>
      <c r="E34" t="s">
        <v>480</v>
      </c>
      <c r="F34" t="s">
        <v>220</v>
      </c>
      <c r="H34"/>
      <c r="I34"/>
      <c r="J34"/>
      <c r="K34"/>
      <c r="L34"/>
      <c r="M34">
        <v>0.56428999999999996</v>
      </c>
      <c r="N34"/>
      <c r="O34"/>
      <c r="P34"/>
      <c r="Q34"/>
      <c r="R34"/>
      <c r="S34">
        <v>7</v>
      </c>
      <c r="T34" s="44">
        <f t="shared" si="1"/>
        <v>1</v>
      </c>
    </row>
    <row r="35" spans="1:21" x14ac:dyDescent="0.2">
      <c r="A35" t="str">
        <f t="shared" si="0"/>
        <v>NovChloe GeeTorridon Park Limited Edition</v>
      </c>
      <c r="B35" t="s">
        <v>80</v>
      </c>
      <c r="C35" t="s">
        <v>280</v>
      </c>
      <c r="D35" t="s">
        <v>60</v>
      </c>
      <c r="E35" t="s">
        <v>481</v>
      </c>
      <c r="F35" t="s">
        <v>220</v>
      </c>
      <c r="H35"/>
      <c r="I35"/>
      <c r="J35"/>
      <c r="K35"/>
      <c r="L35"/>
      <c r="M35"/>
      <c r="N35">
        <v>0.72679000000000005</v>
      </c>
      <c r="O35"/>
      <c r="P35"/>
      <c r="Q35"/>
      <c r="R35"/>
      <c r="S35">
        <v>1</v>
      </c>
      <c r="T35" s="44">
        <f t="shared" si="1"/>
        <v>7</v>
      </c>
    </row>
    <row r="36" spans="1:21" x14ac:dyDescent="0.2">
      <c r="A36" t="str">
        <f t="shared" si="0"/>
        <v>NovHannah JenkinsParkiarrup Carnival</v>
      </c>
      <c r="B36" t="s">
        <v>80</v>
      </c>
      <c r="C36" t="s">
        <v>280</v>
      </c>
      <c r="D36" t="s">
        <v>65</v>
      </c>
      <c r="E36" t="s">
        <v>66</v>
      </c>
      <c r="F36" t="s">
        <v>482</v>
      </c>
      <c r="H36"/>
      <c r="I36"/>
      <c r="J36"/>
      <c r="K36"/>
      <c r="L36"/>
      <c r="M36"/>
      <c r="N36">
        <v>0.66786000000000001</v>
      </c>
      <c r="O36"/>
      <c r="P36"/>
      <c r="Q36"/>
      <c r="R36"/>
      <c r="S36">
        <v>2</v>
      </c>
      <c r="T36" s="44">
        <f t="shared" si="1"/>
        <v>6</v>
      </c>
    </row>
    <row r="37" spans="1:21" x14ac:dyDescent="0.2">
      <c r="A37" t="str">
        <f t="shared" si="0"/>
        <v>NovRebecca CurranEverley Park Luna Eclipse</v>
      </c>
      <c r="B37" t="s">
        <v>80</v>
      </c>
      <c r="C37" t="s">
        <v>280</v>
      </c>
      <c r="D37" t="s">
        <v>483</v>
      </c>
      <c r="E37" t="s">
        <v>484</v>
      </c>
      <c r="F37" t="s">
        <v>220</v>
      </c>
      <c r="H37"/>
      <c r="I37"/>
      <c r="J37"/>
      <c r="K37"/>
      <c r="L37"/>
      <c r="M37"/>
      <c r="N37">
        <v>0.66429000000000005</v>
      </c>
      <c r="O37"/>
      <c r="P37"/>
      <c r="Q37"/>
      <c r="R37"/>
      <c r="S37">
        <v>3</v>
      </c>
      <c r="T37" s="44">
        <f t="shared" si="1"/>
        <v>5</v>
      </c>
    </row>
    <row r="38" spans="1:21" x14ac:dyDescent="0.2">
      <c r="A38" t="str">
        <f t="shared" si="0"/>
        <v>NovScarlett ThomasEgmont Faith</v>
      </c>
      <c r="B38" t="s">
        <v>80</v>
      </c>
      <c r="C38" t="s">
        <v>280</v>
      </c>
      <c r="D38" t="s">
        <v>71</v>
      </c>
      <c r="E38" t="s">
        <v>72</v>
      </c>
      <c r="F38" t="s">
        <v>220</v>
      </c>
      <c r="H38"/>
      <c r="I38"/>
      <c r="J38"/>
      <c r="K38"/>
      <c r="L38"/>
      <c r="M38"/>
      <c r="N38">
        <v>0.65713999999999995</v>
      </c>
      <c r="O38"/>
      <c r="P38"/>
      <c r="Q38"/>
      <c r="R38"/>
      <c r="S38">
        <v>4</v>
      </c>
      <c r="T38" s="44">
        <f t="shared" si="1"/>
        <v>4</v>
      </c>
    </row>
    <row r="39" spans="1:21" x14ac:dyDescent="0.2">
      <c r="A39" t="str">
        <f t="shared" si="0"/>
        <v>NovRebecca SuvaljkoSP Obsession</v>
      </c>
      <c r="B39" t="s">
        <v>80</v>
      </c>
      <c r="C39" t="s">
        <v>280</v>
      </c>
      <c r="D39" t="s">
        <v>117</v>
      </c>
      <c r="E39" t="s">
        <v>118</v>
      </c>
      <c r="F39" t="s">
        <v>220</v>
      </c>
      <c r="H39"/>
      <c r="I39"/>
      <c r="J39"/>
      <c r="K39"/>
      <c r="L39"/>
      <c r="M39"/>
      <c r="N39">
        <v>0.64463999999999999</v>
      </c>
      <c r="O39"/>
      <c r="P39"/>
      <c r="Q39"/>
      <c r="R39"/>
      <c r="S39">
        <v>5</v>
      </c>
      <c r="T39" s="44">
        <f t="shared" si="1"/>
        <v>3</v>
      </c>
    </row>
    <row r="40" spans="1:21" x14ac:dyDescent="0.2">
      <c r="A40" t="str">
        <f t="shared" ref="A40:A71" si="2">CONCATENATE(B40,D40,E40)</f>
        <v>NovChloe GeeBarz Open</v>
      </c>
      <c r="B40" t="s">
        <v>80</v>
      </c>
      <c r="C40" t="s">
        <v>280</v>
      </c>
      <c r="D40" t="s">
        <v>60</v>
      </c>
      <c r="E40" t="s">
        <v>485</v>
      </c>
      <c r="F40" t="s">
        <v>220</v>
      </c>
      <c r="H40"/>
      <c r="I40"/>
      <c r="J40"/>
      <c r="K40"/>
      <c r="L40"/>
      <c r="M40"/>
      <c r="N40">
        <v>0.63392999999999999</v>
      </c>
      <c r="O40"/>
      <c r="P40"/>
      <c r="Q40"/>
      <c r="R40"/>
      <c r="S40">
        <v>6</v>
      </c>
      <c r="T40" s="44">
        <f t="shared" si="1"/>
        <v>2</v>
      </c>
    </row>
    <row r="41" spans="1:21" x14ac:dyDescent="0.2">
      <c r="A41" t="str">
        <f t="shared" si="2"/>
        <v>NovJasmine BarronGS Shore Thing</v>
      </c>
      <c r="B41" t="s">
        <v>80</v>
      </c>
      <c r="C41" t="s">
        <v>280</v>
      </c>
      <c r="D41" t="s">
        <v>471</v>
      </c>
      <c r="E41" t="s">
        <v>472</v>
      </c>
      <c r="F41" t="s">
        <v>220</v>
      </c>
      <c r="H41"/>
      <c r="I41"/>
      <c r="J41"/>
      <c r="K41"/>
      <c r="L41"/>
      <c r="M41"/>
      <c r="N41">
        <v>0.58213999999999999</v>
      </c>
      <c r="O41"/>
      <c r="P41"/>
      <c r="Q41"/>
      <c r="R41"/>
      <c r="S41">
        <v>7</v>
      </c>
      <c r="T41" s="44">
        <f t="shared" si="1"/>
        <v>1</v>
      </c>
    </row>
    <row r="42" spans="1:21" x14ac:dyDescent="0.2">
      <c r="A42" t="str">
        <f t="shared" si="2"/>
        <v>NovHannah JenkinsCabots Cove</v>
      </c>
      <c r="B42" t="s">
        <v>80</v>
      </c>
      <c r="C42" t="s">
        <v>280</v>
      </c>
      <c r="D42" t="s">
        <v>65</v>
      </c>
      <c r="E42" t="s">
        <v>486</v>
      </c>
      <c r="F42" t="s">
        <v>482</v>
      </c>
      <c r="H42"/>
      <c r="I42"/>
      <c r="J42"/>
      <c r="K42"/>
      <c r="L42"/>
      <c r="M42"/>
      <c r="N42">
        <v>0.57142999999999999</v>
      </c>
      <c r="O42"/>
      <c r="P42"/>
      <c r="Q42"/>
      <c r="R42"/>
      <c r="S42">
        <v>8</v>
      </c>
      <c r="T42" s="44">
        <f t="shared" si="1"/>
        <v>1</v>
      </c>
    </row>
    <row r="43" spans="1:21" x14ac:dyDescent="0.2">
      <c r="A43" t="str">
        <f t="shared" si="2"/>
        <v>NovGeorgia VaughanForgotten Fanta-See</v>
      </c>
      <c r="B43" t="s">
        <v>80</v>
      </c>
      <c r="C43" t="s">
        <v>280</v>
      </c>
      <c r="D43" t="s">
        <v>51</v>
      </c>
      <c r="E43" t="s">
        <v>487</v>
      </c>
      <c r="F43" t="s">
        <v>482</v>
      </c>
      <c r="H43"/>
      <c r="I43"/>
      <c r="J43"/>
      <c r="K43"/>
      <c r="L43"/>
      <c r="M43"/>
      <c r="N43"/>
      <c r="O43">
        <v>0.71428999999999998</v>
      </c>
      <c r="P43"/>
      <c r="Q43"/>
      <c r="R43"/>
      <c r="S43">
        <v>1</v>
      </c>
      <c r="T43" s="44">
        <f t="shared" si="1"/>
        <v>7</v>
      </c>
    </row>
    <row r="44" spans="1:21" x14ac:dyDescent="0.2">
      <c r="A44" t="str">
        <f t="shared" si="2"/>
        <v>NovAnthea SargisonKardarra Kaldarra</v>
      </c>
      <c r="B44" t="s">
        <v>80</v>
      </c>
      <c r="C44" t="s">
        <v>280</v>
      </c>
      <c r="D44" t="s">
        <v>47</v>
      </c>
      <c r="E44" t="s">
        <v>48</v>
      </c>
      <c r="F44" t="s">
        <v>310</v>
      </c>
      <c r="H44"/>
      <c r="I44"/>
      <c r="J44"/>
      <c r="K44"/>
      <c r="L44"/>
      <c r="M44"/>
      <c r="N44"/>
      <c r="O44">
        <v>0.70179000000000002</v>
      </c>
      <c r="P44"/>
      <c r="Q44"/>
      <c r="R44"/>
      <c r="S44">
        <v>2</v>
      </c>
      <c r="T44" s="44">
        <f t="shared" si="1"/>
        <v>6</v>
      </c>
    </row>
    <row r="45" spans="1:21" x14ac:dyDescent="0.2">
      <c r="A45" t="str">
        <f t="shared" si="2"/>
        <v>NovAmy-Louise RossHalcyon</v>
      </c>
      <c r="B45" t="s">
        <v>80</v>
      </c>
      <c r="C45" t="s">
        <v>280</v>
      </c>
      <c r="D45" t="s">
        <v>49</v>
      </c>
      <c r="E45" t="s">
        <v>50</v>
      </c>
      <c r="F45" t="s">
        <v>310</v>
      </c>
      <c r="H45"/>
      <c r="I45"/>
      <c r="J45"/>
      <c r="K45"/>
      <c r="L45"/>
      <c r="M45"/>
      <c r="N45"/>
      <c r="O45">
        <v>0.69286000000000003</v>
      </c>
      <c r="P45"/>
      <c r="Q45"/>
      <c r="R45"/>
      <c r="S45">
        <v>3</v>
      </c>
      <c r="T45" s="44">
        <f t="shared" si="1"/>
        <v>5</v>
      </c>
    </row>
    <row r="46" spans="1:21" x14ac:dyDescent="0.2">
      <c r="A46" t="str">
        <f t="shared" si="2"/>
        <v>NovTiarlie WarehamTiaja Park Dream</v>
      </c>
      <c r="B46" t="s">
        <v>80</v>
      </c>
      <c r="C46" t="s">
        <v>280</v>
      </c>
      <c r="D46" t="s">
        <v>81</v>
      </c>
      <c r="E46" t="s">
        <v>82</v>
      </c>
      <c r="F46" t="s">
        <v>468</v>
      </c>
      <c r="H46"/>
      <c r="I46"/>
      <c r="J46"/>
      <c r="K46"/>
      <c r="L46"/>
      <c r="M46"/>
      <c r="N46"/>
      <c r="O46">
        <v>0.64820999999999995</v>
      </c>
      <c r="P46"/>
      <c r="Q46"/>
      <c r="R46"/>
      <c r="S46">
        <v>4</v>
      </c>
      <c r="T46" s="44">
        <f t="shared" si="1"/>
        <v>4</v>
      </c>
    </row>
    <row r="47" spans="1:21" x14ac:dyDescent="0.2">
      <c r="A47" t="str">
        <f t="shared" si="2"/>
        <v>NovKaitlin EdwardsTotally Wild</v>
      </c>
      <c r="B47" t="s">
        <v>80</v>
      </c>
      <c r="C47" t="s">
        <v>280</v>
      </c>
      <c r="D47" t="s">
        <v>85</v>
      </c>
      <c r="E47" t="s">
        <v>86</v>
      </c>
      <c r="F47" t="s">
        <v>488</v>
      </c>
      <c r="H47"/>
      <c r="I47"/>
      <c r="J47"/>
      <c r="K47"/>
      <c r="L47"/>
      <c r="M47"/>
      <c r="N47"/>
      <c r="O47">
        <v>0.63929000000000002</v>
      </c>
      <c r="P47"/>
      <c r="Q47"/>
      <c r="R47"/>
      <c r="S47">
        <v>5</v>
      </c>
      <c r="T47" s="44">
        <f t="shared" si="1"/>
        <v>3</v>
      </c>
    </row>
    <row r="48" spans="1:21" x14ac:dyDescent="0.2">
      <c r="A48" t="str">
        <f t="shared" si="2"/>
        <v>ElemChloe GeeBarz Open</v>
      </c>
      <c r="B48" t="s">
        <v>46</v>
      </c>
      <c r="C48" t="s">
        <v>316</v>
      </c>
      <c r="D48" t="s">
        <v>60</v>
      </c>
      <c r="E48" t="s">
        <v>485</v>
      </c>
      <c r="F48" t="s">
        <v>220</v>
      </c>
      <c r="H48"/>
      <c r="I48"/>
      <c r="J48"/>
      <c r="K48"/>
      <c r="L48"/>
      <c r="M48"/>
      <c r="N48"/>
      <c r="O48"/>
      <c r="P48">
        <v>0.68472</v>
      </c>
      <c r="Q48"/>
      <c r="R48"/>
      <c r="S48">
        <v>0</v>
      </c>
      <c r="T48" s="44">
        <v>0</v>
      </c>
      <c r="U48" s="11" t="s">
        <v>1213</v>
      </c>
    </row>
    <row r="49" spans="1:20" x14ac:dyDescent="0.2">
      <c r="A49" t="str">
        <f t="shared" si="2"/>
        <v>ElemDanielle OuaryFairwind Gabriella</v>
      </c>
      <c r="B49" t="s">
        <v>46</v>
      </c>
      <c r="C49" t="s">
        <v>316</v>
      </c>
      <c r="D49" t="s">
        <v>489</v>
      </c>
      <c r="E49" t="s">
        <v>490</v>
      </c>
      <c r="F49" t="s">
        <v>220</v>
      </c>
      <c r="H49"/>
      <c r="I49"/>
      <c r="J49"/>
      <c r="K49"/>
      <c r="L49"/>
      <c r="M49"/>
      <c r="N49"/>
      <c r="O49"/>
      <c r="P49">
        <v>0.57777999999999996</v>
      </c>
      <c r="Q49"/>
      <c r="R49"/>
      <c r="S49">
        <v>2</v>
      </c>
      <c r="T49" s="44">
        <f t="shared" si="1"/>
        <v>6</v>
      </c>
    </row>
    <row r="50" spans="1:20" x14ac:dyDescent="0.2">
      <c r="A50" t="str">
        <f t="shared" si="2"/>
        <v>ElemRebecca CurranEverley Park Luna Eclipse</v>
      </c>
      <c r="B50" t="s">
        <v>46</v>
      </c>
      <c r="C50" t="s">
        <v>316</v>
      </c>
      <c r="D50" t="s">
        <v>483</v>
      </c>
      <c r="E50" t="s">
        <v>484</v>
      </c>
      <c r="F50" t="s">
        <v>220</v>
      </c>
      <c r="H50"/>
      <c r="I50"/>
      <c r="J50"/>
      <c r="K50"/>
      <c r="L50"/>
      <c r="M50"/>
      <c r="N50"/>
      <c r="O50"/>
      <c r="P50">
        <v>0.5625</v>
      </c>
      <c r="Q50"/>
      <c r="R50"/>
      <c r="S50">
        <v>3</v>
      </c>
      <c r="T50" s="44">
        <f t="shared" si="1"/>
        <v>5</v>
      </c>
    </row>
    <row r="51" spans="1:20" x14ac:dyDescent="0.2">
      <c r="A51" t="str">
        <f t="shared" si="2"/>
        <v>ElemAnthea SargisonKardarra Kaldarra</v>
      </c>
      <c r="B51" t="s">
        <v>46</v>
      </c>
      <c r="C51" t="s">
        <v>316</v>
      </c>
      <c r="D51" t="s">
        <v>47</v>
      </c>
      <c r="E51" t="s">
        <v>48</v>
      </c>
      <c r="F51" t="s">
        <v>310</v>
      </c>
      <c r="H51"/>
      <c r="I51"/>
      <c r="J51"/>
      <c r="K51"/>
      <c r="L51"/>
      <c r="M51"/>
      <c r="N51"/>
      <c r="O51"/>
      <c r="P51">
        <v>0.68889</v>
      </c>
      <c r="Q51"/>
      <c r="R51"/>
      <c r="S51">
        <v>1</v>
      </c>
      <c r="T51" s="44">
        <f t="shared" si="1"/>
        <v>7</v>
      </c>
    </row>
    <row r="52" spans="1:20" x14ac:dyDescent="0.2">
      <c r="A52" t="str">
        <f t="shared" si="2"/>
        <v>ElemGeorgia VaughanForgotten Fanta-See</v>
      </c>
      <c r="B52" t="s">
        <v>46</v>
      </c>
      <c r="C52" t="s">
        <v>316</v>
      </c>
      <c r="D52" t="s">
        <v>51</v>
      </c>
      <c r="E52" t="s">
        <v>487</v>
      </c>
      <c r="F52" t="s">
        <v>482</v>
      </c>
      <c r="H52"/>
      <c r="I52"/>
      <c r="J52"/>
      <c r="K52"/>
      <c r="L52"/>
      <c r="M52"/>
      <c r="N52"/>
      <c r="O52"/>
      <c r="P52">
        <v>0.64861000000000002</v>
      </c>
      <c r="Q52"/>
      <c r="R52"/>
      <c r="S52">
        <v>2</v>
      </c>
      <c r="T52" s="44">
        <f t="shared" si="1"/>
        <v>6</v>
      </c>
    </row>
    <row r="53" spans="1:20" x14ac:dyDescent="0.2">
      <c r="A53" t="str">
        <f t="shared" si="2"/>
        <v>MedSophie ApplebyJimmy Recard</v>
      </c>
      <c r="B53" t="s">
        <v>39</v>
      </c>
      <c r="C53" t="s">
        <v>491</v>
      </c>
      <c r="D53" t="s">
        <v>492</v>
      </c>
      <c r="E53" t="s">
        <v>493</v>
      </c>
      <c r="F53" t="s">
        <v>220</v>
      </c>
      <c r="H53"/>
      <c r="I53"/>
      <c r="J53"/>
      <c r="K53"/>
      <c r="L53"/>
      <c r="M53"/>
      <c r="N53"/>
      <c r="O53"/>
      <c r="P53"/>
      <c r="Q53"/>
      <c r="R53">
        <v>0.66110999999999998</v>
      </c>
      <c r="S53">
        <v>1</v>
      </c>
      <c r="T53" s="44">
        <f t="shared" si="1"/>
        <v>7</v>
      </c>
    </row>
    <row r="54" spans="1:20" x14ac:dyDescent="0.2">
      <c r="A54" t="str">
        <f t="shared" si="2"/>
        <v/>
      </c>
      <c r="B54" t="s">
        <v>317</v>
      </c>
      <c r="C54"/>
      <c r="D54" t="s">
        <v>317</v>
      </c>
      <c r="E54" t="s">
        <v>317</v>
      </c>
      <c r="H54"/>
      <c r="I54"/>
      <c r="J54"/>
      <c r="K54"/>
      <c r="L54"/>
      <c r="M54"/>
      <c r="N54"/>
      <c r="O54"/>
      <c r="P54"/>
      <c r="Q54"/>
      <c r="R54"/>
      <c r="S54"/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C55"/>
      <c r="D55" t="s">
        <v>317</v>
      </c>
      <c r="E55" t="s">
        <v>317</v>
      </c>
      <c r="H55"/>
      <c r="I55"/>
      <c r="J55"/>
      <c r="K55"/>
      <c r="L55"/>
      <c r="M55"/>
      <c r="N55"/>
      <c r="O55"/>
      <c r="P55"/>
      <c r="Q55"/>
      <c r="R55"/>
      <c r="S55"/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C56"/>
      <c r="D56" t="s">
        <v>317</v>
      </c>
      <c r="E56" t="s">
        <v>317</v>
      </c>
      <c r="H56"/>
      <c r="I56"/>
      <c r="J56"/>
      <c r="K56"/>
      <c r="L56"/>
      <c r="M56"/>
      <c r="N56"/>
      <c r="O56"/>
      <c r="P56"/>
      <c r="Q56"/>
      <c r="R56"/>
      <c r="S56"/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C57"/>
      <c r="D57" t="s">
        <v>317</v>
      </c>
      <c r="E57" t="s">
        <v>317</v>
      </c>
      <c r="H57"/>
      <c r="I57"/>
      <c r="J57"/>
      <c r="K57"/>
      <c r="L57"/>
      <c r="M57"/>
      <c r="N57"/>
      <c r="O57"/>
      <c r="P57"/>
      <c r="Q57"/>
      <c r="R57"/>
      <c r="S57"/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C58"/>
      <c r="D58" t="s">
        <v>317</v>
      </c>
      <c r="E58" t="s">
        <v>317</v>
      </c>
      <c r="H58"/>
      <c r="I58"/>
      <c r="J58"/>
      <c r="K58"/>
      <c r="L58"/>
      <c r="M58"/>
      <c r="N58"/>
      <c r="O58"/>
      <c r="P58"/>
      <c r="Q58"/>
      <c r="R58"/>
      <c r="S58"/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C59"/>
      <c r="D59" t="s">
        <v>317</v>
      </c>
      <c r="E59" t="s">
        <v>317</v>
      </c>
      <c r="H59"/>
      <c r="I59"/>
      <c r="J59"/>
      <c r="K59"/>
      <c r="L59"/>
      <c r="M59"/>
      <c r="N59"/>
      <c r="O59"/>
      <c r="P59"/>
      <c r="Q59"/>
      <c r="R59"/>
      <c r="S59"/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C60"/>
      <c r="D60" t="s">
        <v>317</v>
      </c>
      <c r="E60" t="s">
        <v>317</v>
      </c>
      <c r="H60"/>
      <c r="I60"/>
      <c r="J60"/>
      <c r="K60"/>
      <c r="L60"/>
      <c r="M60"/>
      <c r="N60"/>
      <c r="O60"/>
      <c r="P60"/>
      <c r="Q60"/>
      <c r="R60"/>
      <c r="S60"/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C61"/>
      <c r="D61" t="s">
        <v>317</v>
      </c>
      <c r="E61" t="s">
        <v>317</v>
      </c>
      <c r="H61"/>
      <c r="I61"/>
      <c r="J61"/>
      <c r="K61"/>
      <c r="L61"/>
      <c r="M61"/>
      <c r="N61"/>
      <c r="O61"/>
      <c r="P61"/>
      <c r="Q61"/>
      <c r="R61"/>
      <c r="S61"/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C62"/>
      <c r="D62" t="s">
        <v>317</v>
      </c>
      <c r="E62" t="s">
        <v>317</v>
      </c>
      <c r="H62"/>
      <c r="I62"/>
      <c r="J62"/>
      <c r="K62"/>
      <c r="L62"/>
      <c r="M62"/>
      <c r="N62"/>
      <c r="O62"/>
      <c r="P62"/>
      <c r="Q62"/>
      <c r="R62"/>
      <c r="S62"/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C63"/>
      <c r="D63" t="s">
        <v>317</v>
      </c>
      <c r="E63" t="s">
        <v>317</v>
      </c>
      <c r="H63"/>
      <c r="I63"/>
      <c r="J63"/>
      <c r="K63"/>
      <c r="L63"/>
      <c r="M63"/>
      <c r="N63"/>
      <c r="O63"/>
      <c r="P63"/>
      <c r="Q63"/>
      <c r="R63"/>
      <c r="S63"/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C64"/>
      <c r="D64" t="s">
        <v>317</v>
      </c>
      <c r="E64" t="s">
        <v>317</v>
      </c>
      <c r="H64"/>
      <c r="I64"/>
      <c r="J64"/>
      <c r="K64"/>
      <c r="L64"/>
      <c r="M64"/>
      <c r="N64"/>
      <c r="O64"/>
      <c r="P64"/>
      <c r="Q64"/>
      <c r="R64"/>
      <c r="S64"/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C65"/>
      <c r="D65" t="s">
        <v>317</v>
      </c>
      <c r="E65" t="s">
        <v>317</v>
      </c>
      <c r="H65"/>
      <c r="I65"/>
      <c r="J65"/>
      <c r="K65"/>
      <c r="L65"/>
      <c r="M65"/>
      <c r="N65"/>
      <c r="O65"/>
      <c r="P65"/>
      <c r="Q65"/>
      <c r="R65"/>
      <c r="S65"/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C66"/>
      <c r="D66" t="s">
        <v>317</v>
      </c>
      <c r="E66" t="s">
        <v>317</v>
      </c>
      <c r="H66"/>
      <c r="I66"/>
      <c r="J66"/>
      <c r="K66"/>
      <c r="L66"/>
      <c r="M66"/>
      <c r="N66"/>
      <c r="O66"/>
      <c r="P66"/>
      <c r="Q66"/>
      <c r="R66"/>
      <c r="S66"/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C67"/>
      <c r="D67" t="s">
        <v>317</v>
      </c>
      <c r="E67" t="s">
        <v>317</v>
      </c>
      <c r="H67"/>
      <c r="I67"/>
      <c r="J67"/>
      <c r="K67"/>
      <c r="L67"/>
      <c r="M67"/>
      <c r="N67"/>
      <c r="O67"/>
      <c r="P67"/>
      <c r="Q67"/>
      <c r="R67"/>
      <c r="S67"/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C68"/>
      <c r="D68" t="s">
        <v>317</v>
      </c>
      <c r="E68" t="s">
        <v>317</v>
      </c>
      <c r="H68"/>
      <c r="I68"/>
      <c r="J68"/>
      <c r="K68"/>
      <c r="L68"/>
      <c r="M68"/>
      <c r="N68"/>
      <c r="O68"/>
      <c r="P68"/>
      <c r="Q68"/>
      <c r="R68"/>
      <c r="S68"/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C69"/>
      <c r="D69" t="s">
        <v>317</v>
      </c>
      <c r="E69" t="s">
        <v>317</v>
      </c>
      <c r="H69"/>
      <c r="I69"/>
      <c r="J69"/>
      <c r="K69"/>
      <c r="L69"/>
      <c r="M69"/>
      <c r="N69"/>
      <c r="O69"/>
      <c r="P69"/>
      <c r="Q69"/>
      <c r="R69"/>
      <c r="S69"/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C70"/>
      <c r="D70" t="s">
        <v>317</v>
      </c>
      <c r="E70" t="s">
        <v>317</v>
      </c>
      <c r="H70"/>
      <c r="I70"/>
      <c r="J70"/>
      <c r="K70"/>
      <c r="L70"/>
      <c r="M70"/>
      <c r="N70"/>
      <c r="O70"/>
      <c r="P70"/>
      <c r="Q70"/>
      <c r="R70"/>
      <c r="S70"/>
      <c r="T70" s="44">
        <f t="shared" si="1"/>
        <v>0</v>
      </c>
    </row>
    <row r="71" spans="1:20" x14ac:dyDescent="0.2">
      <c r="A71" t="str">
        <f t="shared" si="2"/>
        <v/>
      </c>
      <c r="B71" t="s">
        <v>317</v>
      </c>
      <c r="C71"/>
      <c r="D71" t="s">
        <v>317</v>
      </c>
      <c r="E71" t="s">
        <v>317</v>
      </c>
      <c r="H71"/>
      <c r="I71"/>
      <c r="J71"/>
      <c r="K71"/>
      <c r="L71"/>
      <c r="M71"/>
      <c r="N71"/>
      <c r="O71"/>
      <c r="P71"/>
      <c r="Q71"/>
      <c r="R71"/>
      <c r="S71"/>
      <c r="T71" s="44">
        <f t="shared" si="1"/>
        <v>0</v>
      </c>
    </row>
    <row r="72" spans="1:20" x14ac:dyDescent="0.2">
      <c r="A72" t="str">
        <f t="shared" ref="A72:A99" si="3">CONCATENATE(B72,D72,E72)</f>
        <v/>
      </c>
      <c r="B72" t="s">
        <v>317</v>
      </c>
      <c r="C72"/>
      <c r="D72" t="s">
        <v>317</v>
      </c>
      <c r="E72" t="s">
        <v>317</v>
      </c>
      <c r="H72"/>
      <c r="I72"/>
      <c r="J72"/>
      <c r="K72"/>
      <c r="L72"/>
      <c r="M72"/>
      <c r="N72"/>
      <c r="O72"/>
      <c r="P72"/>
      <c r="Q72"/>
      <c r="R72"/>
      <c r="S72"/>
      <c r="T72" s="44">
        <f t="shared" si="1"/>
        <v>0</v>
      </c>
    </row>
    <row r="73" spans="1:20" x14ac:dyDescent="0.2">
      <c r="A73" t="str">
        <f t="shared" si="3"/>
        <v/>
      </c>
      <c r="B73" t="s">
        <v>317</v>
      </c>
      <c r="C73"/>
      <c r="D73" t="s">
        <v>317</v>
      </c>
      <c r="E73" t="s">
        <v>317</v>
      </c>
      <c r="H73"/>
      <c r="I73"/>
      <c r="J73"/>
      <c r="K73"/>
      <c r="L73"/>
      <c r="M73"/>
      <c r="N73"/>
      <c r="O73"/>
      <c r="P73"/>
      <c r="Q73"/>
      <c r="R73"/>
      <c r="S73"/>
      <c r="T73" s="44">
        <f t="shared" ref="T73:T99" si="4">IF(S73=1,7,IF(S73=2,6,IF(S73=3,5,IF(S73=4,4,IF(S73=5,3,IF(S73=6,2,IF(S73&gt;=6,1,0)))))))</f>
        <v>0</v>
      </c>
    </row>
    <row r="74" spans="1:20" x14ac:dyDescent="0.2">
      <c r="A74" t="str">
        <f t="shared" si="3"/>
        <v/>
      </c>
      <c r="B74" t="s">
        <v>317</v>
      </c>
      <c r="C74"/>
      <c r="D74" t="s">
        <v>317</v>
      </c>
      <c r="E74" t="s">
        <v>317</v>
      </c>
      <c r="H74"/>
      <c r="I74"/>
      <c r="J74"/>
      <c r="K74"/>
      <c r="L74"/>
      <c r="M74"/>
      <c r="N74"/>
      <c r="O74"/>
      <c r="P74"/>
      <c r="Q74"/>
      <c r="R74"/>
      <c r="S74"/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C75"/>
      <c r="D75" t="s">
        <v>317</v>
      </c>
      <c r="E75" t="s">
        <v>317</v>
      </c>
      <c r="H75"/>
      <c r="I75"/>
      <c r="J75"/>
      <c r="K75"/>
      <c r="L75"/>
      <c r="M75"/>
      <c r="N75"/>
      <c r="O75"/>
      <c r="P75"/>
      <c r="Q75"/>
      <c r="R75"/>
      <c r="S75"/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C76"/>
      <c r="D76" t="s">
        <v>317</v>
      </c>
      <c r="E76" t="s">
        <v>317</v>
      </c>
      <c r="H76"/>
      <c r="I76"/>
      <c r="J76"/>
      <c r="K76"/>
      <c r="L76"/>
      <c r="M76"/>
      <c r="N76"/>
      <c r="O76"/>
      <c r="P76"/>
      <c r="Q76"/>
      <c r="R76"/>
      <c r="S76"/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C77"/>
      <c r="D77" t="s">
        <v>317</v>
      </c>
      <c r="E77" t="s">
        <v>317</v>
      </c>
      <c r="H77"/>
      <c r="I77"/>
      <c r="J77"/>
      <c r="K77"/>
      <c r="L77"/>
      <c r="M77"/>
      <c r="N77"/>
      <c r="O77"/>
      <c r="P77"/>
      <c r="Q77"/>
      <c r="R77"/>
      <c r="S77"/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C78"/>
      <c r="D78" t="s">
        <v>317</v>
      </c>
      <c r="E78" t="s">
        <v>317</v>
      </c>
      <c r="H78"/>
      <c r="I78"/>
      <c r="J78"/>
      <c r="K78"/>
      <c r="L78"/>
      <c r="M78"/>
      <c r="N78"/>
      <c r="O78"/>
      <c r="P78"/>
      <c r="Q78"/>
      <c r="R78"/>
      <c r="S78"/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C79"/>
      <c r="D79" t="s">
        <v>317</v>
      </c>
      <c r="E79" t="s">
        <v>317</v>
      </c>
      <c r="H79"/>
      <c r="I79"/>
      <c r="J79"/>
      <c r="K79"/>
      <c r="L79"/>
      <c r="M79"/>
      <c r="N79"/>
      <c r="O79"/>
      <c r="P79"/>
      <c r="Q79"/>
      <c r="R79"/>
      <c r="S79"/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C80"/>
      <c r="D80" t="s">
        <v>317</v>
      </c>
      <c r="E80" t="s">
        <v>317</v>
      </c>
      <c r="H80"/>
      <c r="I80"/>
      <c r="J80"/>
      <c r="K80"/>
      <c r="L80"/>
      <c r="M80"/>
      <c r="N80"/>
      <c r="O80"/>
      <c r="P80"/>
      <c r="Q80"/>
      <c r="R80"/>
      <c r="S80"/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C81"/>
      <c r="D81" t="s">
        <v>317</v>
      </c>
      <c r="E81" t="s">
        <v>317</v>
      </c>
      <c r="H81"/>
      <c r="I81"/>
      <c r="J81"/>
      <c r="K81"/>
      <c r="L81"/>
      <c r="M81"/>
      <c r="N81"/>
      <c r="O81"/>
      <c r="P81"/>
      <c r="Q81"/>
      <c r="R81"/>
      <c r="S81"/>
      <c r="T81" s="44">
        <f t="shared" si="4"/>
        <v>0</v>
      </c>
    </row>
    <row r="82" spans="1:20" x14ac:dyDescent="0.2">
      <c r="A82" t="str">
        <f t="shared" si="3"/>
        <v/>
      </c>
      <c r="B82"/>
      <c r="C82"/>
      <c r="H82"/>
      <c r="I82"/>
      <c r="J82"/>
      <c r="K82"/>
      <c r="L82"/>
      <c r="M82"/>
      <c r="N82"/>
      <c r="O82"/>
      <c r="P82"/>
      <c r="Q82"/>
      <c r="R82"/>
      <c r="S82"/>
      <c r="T82" s="44">
        <f t="shared" si="4"/>
        <v>0</v>
      </c>
    </row>
    <row r="83" spans="1:20" x14ac:dyDescent="0.2">
      <c r="A83" t="str">
        <f t="shared" si="3"/>
        <v/>
      </c>
      <c r="B83"/>
      <c r="C83"/>
      <c r="H83"/>
      <c r="I83"/>
      <c r="J83"/>
      <c r="K83"/>
      <c r="L83"/>
      <c r="M83"/>
      <c r="N83"/>
      <c r="O83"/>
      <c r="P83"/>
      <c r="Q83"/>
      <c r="R83"/>
      <c r="S83"/>
      <c r="T83" s="44">
        <f t="shared" si="4"/>
        <v>0</v>
      </c>
    </row>
    <row r="84" spans="1:20" x14ac:dyDescent="0.2">
      <c r="A84" t="str">
        <f t="shared" si="3"/>
        <v/>
      </c>
      <c r="B84"/>
      <c r="C84"/>
      <c r="H84"/>
      <c r="I84"/>
      <c r="J84"/>
      <c r="K84"/>
      <c r="L84"/>
      <c r="M84"/>
      <c r="N84"/>
      <c r="O84"/>
      <c r="P84"/>
      <c r="Q84"/>
      <c r="R84"/>
      <c r="S84"/>
      <c r="T84" s="44">
        <f t="shared" si="4"/>
        <v>0</v>
      </c>
    </row>
    <row r="85" spans="1:20" x14ac:dyDescent="0.2">
      <c r="A85" t="str">
        <f t="shared" si="3"/>
        <v/>
      </c>
      <c r="B85"/>
      <c r="C85"/>
      <c r="H85"/>
      <c r="I85"/>
      <c r="J85"/>
      <c r="K85"/>
      <c r="L85"/>
      <c r="M85"/>
      <c r="N85"/>
      <c r="O85"/>
      <c r="P85"/>
      <c r="Q85"/>
      <c r="R85"/>
      <c r="S85"/>
      <c r="T85" s="44">
        <f t="shared" si="4"/>
        <v>0</v>
      </c>
    </row>
    <row r="86" spans="1:20" x14ac:dyDescent="0.2">
      <c r="A86" t="str">
        <f t="shared" si="3"/>
        <v/>
      </c>
      <c r="B86"/>
      <c r="C86"/>
      <c r="H86"/>
      <c r="I86"/>
      <c r="J86"/>
      <c r="K86"/>
      <c r="L86"/>
      <c r="M86"/>
      <c r="N86"/>
      <c r="O86"/>
      <c r="P86"/>
      <c r="Q86"/>
      <c r="R86"/>
      <c r="S86"/>
      <c r="T86" s="44">
        <f t="shared" si="4"/>
        <v>0</v>
      </c>
    </row>
    <row r="87" spans="1:20" x14ac:dyDescent="0.2">
      <c r="A87" t="str">
        <f t="shared" si="3"/>
        <v/>
      </c>
      <c r="B87"/>
      <c r="C87"/>
      <c r="H87"/>
      <c r="I87"/>
      <c r="J87"/>
      <c r="K87"/>
      <c r="L87"/>
      <c r="M87"/>
      <c r="N87"/>
      <c r="O87"/>
      <c r="P87"/>
      <c r="Q87"/>
      <c r="R87"/>
      <c r="S87"/>
      <c r="T87" s="44">
        <f t="shared" si="4"/>
        <v>0</v>
      </c>
    </row>
    <row r="88" spans="1:20" x14ac:dyDescent="0.2">
      <c r="A88" t="str">
        <f t="shared" si="3"/>
        <v/>
      </c>
      <c r="B88"/>
      <c r="C88"/>
      <c r="H88"/>
      <c r="I88"/>
      <c r="J88"/>
      <c r="K88"/>
      <c r="L88"/>
      <c r="M88"/>
      <c r="N88"/>
      <c r="O88"/>
      <c r="P88"/>
      <c r="Q88"/>
      <c r="R88"/>
      <c r="S88"/>
      <c r="T88" s="44">
        <f t="shared" si="4"/>
        <v>0</v>
      </c>
    </row>
    <row r="89" spans="1:20" x14ac:dyDescent="0.2">
      <c r="A89" t="str">
        <f t="shared" si="3"/>
        <v/>
      </c>
      <c r="B89"/>
      <c r="C89"/>
      <c r="H89"/>
      <c r="I89"/>
      <c r="J89"/>
      <c r="K89"/>
      <c r="L89"/>
      <c r="M89"/>
      <c r="N89"/>
      <c r="O89"/>
      <c r="P89"/>
      <c r="Q89"/>
      <c r="R89"/>
      <c r="S89"/>
      <c r="T89" s="44">
        <f t="shared" si="4"/>
        <v>0</v>
      </c>
    </row>
    <row r="90" spans="1:20" x14ac:dyDescent="0.2">
      <c r="A90" t="str">
        <f t="shared" si="3"/>
        <v/>
      </c>
      <c r="B90"/>
      <c r="C90"/>
      <c r="H90"/>
      <c r="I90"/>
      <c r="J90"/>
      <c r="K90"/>
      <c r="L90"/>
      <c r="M90"/>
      <c r="N90"/>
      <c r="O90"/>
      <c r="P90"/>
      <c r="Q90"/>
      <c r="R90"/>
      <c r="S90"/>
      <c r="T90" s="44">
        <f t="shared" si="4"/>
        <v>0</v>
      </c>
    </row>
    <row r="91" spans="1:20" x14ac:dyDescent="0.2">
      <c r="A91" t="str">
        <f t="shared" si="3"/>
        <v/>
      </c>
      <c r="B91"/>
      <c r="C91"/>
      <c r="H91"/>
      <c r="I91"/>
      <c r="J91"/>
      <c r="K91"/>
      <c r="L91"/>
      <c r="M91"/>
      <c r="N91"/>
      <c r="O91"/>
      <c r="P91"/>
      <c r="Q91"/>
      <c r="R91"/>
      <c r="S91"/>
      <c r="T91" s="44">
        <f t="shared" si="4"/>
        <v>0</v>
      </c>
    </row>
    <row r="92" spans="1:20" x14ac:dyDescent="0.2">
      <c r="A92" t="str">
        <f t="shared" si="3"/>
        <v/>
      </c>
      <c r="B92"/>
      <c r="C92"/>
      <c r="H92"/>
      <c r="I92"/>
      <c r="J92"/>
      <c r="K92"/>
      <c r="L92"/>
      <c r="M92"/>
      <c r="N92"/>
      <c r="O92"/>
      <c r="P92"/>
      <c r="Q92"/>
      <c r="R92"/>
      <c r="S92"/>
      <c r="T92" s="44">
        <f t="shared" si="4"/>
        <v>0</v>
      </c>
    </row>
    <row r="93" spans="1:20" x14ac:dyDescent="0.2">
      <c r="A93" t="str">
        <f t="shared" si="3"/>
        <v/>
      </c>
      <c r="B93"/>
      <c r="C93"/>
      <c r="H93"/>
      <c r="I93"/>
      <c r="J93"/>
      <c r="K93"/>
      <c r="L93"/>
      <c r="M93"/>
      <c r="N93"/>
      <c r="O93"/>
      <c r="P93"/>
      <c r="Q93"/>
      <c r="R93"/>
      <c r="S93"/>
      <c r="T93" s="44">
        <f t="shared" si="4"/>
        <v>0</v>
      </c>
    </row>
    <row r="94" spans="1:20" x14ac:dyDescent="0.2">
      <c r="A94" t="str">
        <f t="shared" si="3"/>
        <v/>
      </c>
      <c r="B94"/>
      <c r="C94"/>
      <c r="H94"/>
      <c r="I94"/>
      <c r="J94"/>
      <c r="K94"/>
      <c r="L94"/>
      <c r="M94"/>
      <c r="N94"/>
      <c r="O94"/>
      <c r="P94"/>
      <c r="Q94"/>
      <c r="R94"/>
      <c r="S94"/>
      <c r="T94" s="44">
        <f t="shared" si="4"/>
        <v>0</v>
      </c>
    </row>
    <row r="95" spans="1:20" x14ac:dyDescent="0.2">
      <c r="A95" t="str">
        <f t="shared" si="3"/>
        <v/>
      </c>
      <c r="B95"/>
      <c r="C95"/>
      <c r="H95"/>
      <c r="I95"/>
      <c r="J95"/>
      <c r="K95"/>
      <c r="L95"/>
      <c r="M95"/>
      <c r="N95"/>
      <c r="O95"/>
      <c r="P95"/>
      <c r="Q95"/>
      <c r="R95"/>
      <c r="S95"/>
      <c r="T95" s="44">
        <f t="shared" si="4"/>
        <v>0</v>
      </c>
    </row>
    <row r="96" spans="1:20" x14ac:dyDescent="0.2">
      <c r="A96" t="str">
        <f t="shared" si="3"/>
        <v/>
      </c>
      <c r="B96"/>
      <c r="C96"/>
      <c r="H96"/>
      <c r="I96"/>
      <c r="J96"/>
      <c r="K96"/>
      <c r="L96"/>
      <c r="M96"/>
      <c r="N96"/>
      <c r="O96"/>
      <c r="P96"/>
      <c r="Q96"/>
      <c r="R96"/>
      <c r="S96"/>
      <c r="T96" s="44">
        <f t="shared" si="4"/>
        <v>0</v>
      </c>
    </row>
    <row r="97" spans="1:20" x14ac:dyDescent="0.2">
      <c r="A97" t="str">
        <f t="shared" si="3"/>
        <v/>
      </c>
      <c r="B97"/>
      <c r="C97"/>
      <c r="H97"/>
      <c r="I97"/>
      <c r="J97"/>
      <c r="K97"/>
      <c r="L97"/>
      <c r="M97"/>
      <c r="N97"/>
      <c r="O97"/>
      <c r="P97"/>
      <c r="Q97"/>
      <c r="R97"/>
      <c r="S97"/>
      <c r="T97" s="44">
        <f t="shared" si="4"/>
        <v>0</v>
      </c>
    </row>
    <row r="98" spans="1:20" x14ac:dyDescent="0.2">
      <c r="A98" t="str">
        <f t="shared" si="3"/>
        <v/>
      </c>
      <c r="B98"/>
      <c r="C98"/>
      <c r="H98"/>
      <c r="I98"/>
      <c r="J98"/>
      <c r="K98"/>
      <c r="L98"/>
      <c r="M98"/>
      <c r="N98"/>
      <c r="O98"/>
      <c r="P98"/>
      <c r="Q98"/>
      <c r="R98"/>
      <c r="S98"/>
      <c r="T98" s="44">
        <f t="shared" si="4"/>
        <v>0</v>
      </c>
    </row>
    <row r="99" spans="1:20" x14ac:dyDescent="0.2">
      <c r="A99" t="str">
        <f t="shared" si="3"/>
        <v/>
      </c>
      <c r="B99"/>
      <c r="C99"/>
      <c r="H99"/>
      <c r="I99"/>
      <c r="J99"/>
      <c r="K99"/>
      <c r="L99"/>
      <c r="M99"/>
      <c r="N99"/>
      <c r="O99"/>
      <c r="P99"/>
      <c r="Q99"/>
      <c r="R99"/>
      <c r="S99"/>
      <c r="T99" s="44">
        <f t="shared" si="4"/>
        <v>0</v>
      </c>
    </row>
    <row r="100" spans="1:20" s="44" customFormat="1" x14ac:dyDescent="0.2">
      <c r="A100">
        <f t="array" ref="A100">SUMPRODUCT((A7:A99&lt;&gt;"")/COUNTIF(A7:A99,A7:A99&amp;""))</f>
        <v>47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20" s="44" customFormat="1" x14ac:dyDescent="0.2">
      <c r="A101">
        <v>2</v>
      </c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20" s="44" customFormat="1" x14ac:dyDescent="0.2">
      <c r="A102">
        <f>SUM(A100-A101)</f>
        <v>45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20" s="44" customFormat="1" x14ac:dyDescent="0.2">
      <c r="A103" s="46"/>
      <c r="B103" s="43"/>
      <c r="C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5"/>
      <c r="T103" s="45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F00C-7390-4F6C-BAD3-81C687CCE9AB}">
  <sheetPr>
    <tabColor rgb="FF7030A0"/>
  </sheetPr>
  <dimension ref="A1:T102"/>
  <sheetViews>
    <sheetView topLeftCell="B1" zoomScale="50" zoomScaleNormal="50" workbookViewId="0">
      <selection activeCell="E22" sqref="E22"/>
    </sheetView>
  </sheetViews>
  <sheetFormatPr defaultColWidth="10" defaultRowHeight="12.75" x14ac:dyDescent="0.2"/>
  <cols>
    <col min="1" max="1" width="56.140625" customWidth="1"/>
    <col min="2" max="2" width="17.28515625" bestFit="1" customWidth="1"/>
    <col min="3" max="3" width="5.28515625" bestFit="1" customWidth="1"/>
    <col min="4" max="4" width="23" bestFit="1" customWidth="1"/>
    <col min="5" max="5" width="31.85546875" bestFit="1" customWidth="1"/>
    <col min="6" max="6" width="16.7109375" bestFit="1" customWidth="1"/>
    <col min="7" max="7" width="12.140625" bestFit="1" customWidth="1"/>
    <col min="8" max="8" width="11" bestFit="1" customWidth="1"/>
    <col min="9" max="9" width="12.42578125" bestFit="1" customWidth="1"/>
    <col min="10" max="11" width="6.7109375" bestFit="1" customWidth="1"/>
    <col min="12" max="12" width="7" bestFit="1" customWidth="1"/>
    <col min="13" max="13" width="12.140625" bestFit="1" customWidth="1"/>
    <col min="14" max="15" width="8.140625" bestFit="1" customWidth="1"/>
    <col min="16" max="16" width="12.140625" bestFit="1" customWidth="1"/>
    <col min="17" max="17" width="7" bestFit="1" customWidth="1"/>
    <col min="18" max="18" width="8.7109375" bestFit="1" customWidth="1"/>
    <col min="19" max="19" width="6.7109375" bestFit="1" customWidth="1"/>
    <col min="20" max="20" width="12.140625" style="44" bestFit="1" customWidth="1"/>
  </cols>
  <sheetData>
    <row r="1" spans="1:20" ht="18.75" customHeight="1" x14ac:dyDescent="0.2">
      <c r="B1" t="s">
        <v>252</v>
      </c>
      <c r="D1" t="s">
        <v>253</v>
      </c>
      <c r="E1" t="s">
        <v>494</v>
      </c>
      <c r="M1" t="s">
        <v>255</v>
      </c>
      <c r="O1">
        <v>43891</v>
      </c>
    </row>
    <row r="2" spans="1:20" ht="15" customHeight="1" x14ac:dyDescent="0.2"/>
    <row r="3" spans="1:20" ht="15" customHeight="1" x14ac:dyDescent="0.2"/>
    <row r="4" spans="1:20" ht="1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M4" t="s">
        <v>495</v>
      </c>
      <c r="P4" t="s">
        <v>265</v>
      </c>
      <c r="R4" t="s">
        <v>266</v>
      </c>
      <c r="S4" t="s">
        <v>226</v>
      </c>
      <c r="T4" s="44" t="s">
        <v>267</v>
      </c>
    </row>
    <row r="5" spans="1:20" ht="1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8" si="0">CONCATENATE(B7,D7,E7)</f>
        <v>PrepKenzie MansonWendamar Mistletoe</v>
      </c>
      <c r="B7" t="s">
        <v>248</v>
      </c>
      <c r="C7" t="s">
        <v>277</v>
      </c>
      <c r="D7" t="s">
        <v>496</v>
      </c>
      <c r="E7" t="s">
        <v>955</v>
      </c>
      <c r="F7" t="s">
        <v>183</v>
      </c>
      <c r="H7">
        <v>0.64473999999999998</v>
      </c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si="0"/>
        <v/>
      </c>
      <c r="B8" t="s">
        <v>317</v>
      </c>
      <c r="D8" t="s">
        <v>317</v>
      </c>
      <c r="E8" t="s">
        <v>317</v>
      </c>
      <c r="T8" s="44">
        <f>IF(S8=1,7,IF(S8=2,6,IF(S8=3,5,IF(S8=4,4,IF(S8=5,3,IF(S8=6,2,IF(S8&gt;=6,1,0)))))))</f>
        <v>0</v>
      </c>
    </row>
    <row r="9" spans="1:20" x14ac:dyDescent="0.2">
      <c r="A9" t="str">
        <f t="shared" si="0"/>
        <v>PrelimLucie WackerbarthBridge Pegasus</v>
      </c>
      <c r="B9" t="s">
        <v>213</v>
      </c>
      <c r="C9" t="s">
        <v>281</v>
      </c>
      <c r="D9" t="s">
        <v>497</v>
      </c>
      <c r="E9" t="s">
        <v>864</v>
      </c>
      <c r="F9" t="s">
        <v>498</v>
      </c>
      <c r="J9">
        <v>68.2</v>
      </c>
      <c r="S9">
        <v>1</v>
      </c>
      <c r="T9" s="44">
        <f>IF(S9=1,7,IF(S9=2,6,IF(S9=3,5,IF(S9=4,4,IF(S9=5,3,IF(S9=6,2,IF(S9&gt;=6,1,0)))))))</f>
        <v>7</v>
      </c>
    </row>
    <row r="10" spans="1:20" x14ac:dyDescent="0.2">
      <c r="A10" t="str">
        <f t="shared" si="0"/>
        <v>PrelimCharlee Morton-SharpKarma Park Superstar</v>
      </c>
      <c r="B10" t="s">
        <v>213</v>
      </c>
      <c r="C10" t="s">
        <v>281</v>
      </c>
      <c r="D10" t="s">
        <v>499</v>
      </c>
      <c r="E10" t="s">
        <v>956</v>
      </c>
      <c r="F10" t="s">
        <v>500</v>
      </c>
      <c r="J10">
        <v>67.2</v>
      </c>
      <c r="S10">
        <v>2</v>
      </c>
      <c r="T10" s="44">
        <f>IF(S10=1,7,IF(S10=2,6,IF(S10=3,5,IF(S10=4,4,IF(S10=5,3,IF(S10=6,2,IF(S10&gt;=6,1,0)))))))</f>
        <v>6</v>
      </c>
    </row>
    <row r="11" spans="1:20" x14ac:dyDescent="0.2">
      <c r="A11" t="str">
        <f t="shared" si="0"/>
        <v>PrelimGrace MartinGunnadorah Talisman</v>
      </c>
      <c r="B11" t="s">
        <v>213</v>
      </c>
      <c r="C11" t="s">
        <v>281</v>
      </c>
      <c r="D11" t="s">
        <v>501</v>
      </c>
      <c r="E11" t="s">
        <v>957</v>
      </c>
      <c r="F11" t="s">
        <v>183</v>
      </c>
      <c r="J11">
        <v>66.2</v>
      </c>
      <c r="S11">
        <v>3</v>
      </c>
      <c r="T11" s="44">
        <f t="shared" ref="T11:T72" si="1">IF(S11=1,7,IF(S11=2,6,IF(S11=3,5,IF(S11=4,4,IF(S11=5,3,IF(S11=6,2,IF(S11&gt;=6,1,0)))))))</f>
        <v>5</v>
      </c>
    </row>
    <row r="12" spans="1:20" x14ac:dyDescent="0.2">
      <c r="A12" t="str">
        <f t="shared" si="0"/>
        <v>PrelimEbony GillanJoshua Brook Special Effects</v>
      </c>
      <c r="B12" t="s">
        <v>213</v>
      </c>
      <c r="C12" t="s">
        <v>281</v>
      </c>
      <c r="D12" t="s">
        <v>502</v>
      </c>
      <c r="E12" t="s">
        <v>958</v>
      </c>
      <c r="F12" t="s">
        <v>183</v>
      </c>
      <c r="J12">
        <v>66</v>
      </c>
      <c r="S12">
        <v>4</v>
      </c>
      <c r="T12" s="44">
        <f t="shared" si="1"/>
        <v>4</v>
      </c>
    </row>
    <row r="13" spans="1:20" x14ac:dyDescent="0.2">
      <c r="A13" t="str">
        <f t="shared" si="0"/>
        <v>PrelimPippa ReillyJudaroo Tassel</v>
      </c>
      <c r="B13" t="s">
        <v>213</v>
      </c>
      <c r="C13" t="s">
        <v>281</v>
      </c>
      <c r="D13" t="s">
        <v>181</v>
      </c>
      <c r="E13" t="s">
        <v>182</v>
      </c>
      <c r="F13" t="s">
        <v>183</v>
      </c>
      <c r="J13">
        <v>65.400000000000006</v>
      </c>
      <c r="S13">
        <v>5</v>
      </c>
      <c r="T13" s="44">
        <f t="shared" si="1"/>
        <v>3</v>
      </c>
    </row>
    <row r="14" spans="1:20" x14ac:dyDescent="0.2">
      <c r="A14" t="str">
        <f t="shared" si="0"/>
        <v>PrelimCharlee Morton-SharpJaydana Flamin Impressive</v>
      </c>
      <c r="B14" t="s">
        <v>213</v>
      </c>
      <c r="C14" t="s">
        <v>281</v>
      </c>
      <c r="D14" t="s">
        <v>499</v>
      </c>
      <c r="E14" t="s">
        <v>959</v>
      </c>
      <c r="F14" t="s">
        <v>500</v>
      </c>
      <c r="J14">
        <v>65.400000000000006</v>
      </c>
      <c r="S14">
        <v>5</v>
      </c>
      <c r="T14" s="44">
        <f t="shared" si="1"/>
        <v>3</v>
      </c>
    </row>
    <row r="15" spans="1:20" x14ac:dyDescent="0.2">
      <c r="A15" t="str">
        <f t="shared" si="0"/>
        <v>PrelimJorja WarehamNadalla Park Im So Special</v>
      </c>
      <c r="B15" t="s">
        <v>213</v>
      </c>
      <c r="C15" t="s">
        <v>281</v>
      </c>
      <c r="D15" s="115" t="s">
        <v>146</v>
      </c>
      <c r="E15" s="28" t="s">
        <v>1224</v>
      </c>
      <c r="F15" t="s">
        <v>468</v>
      </c>
      <c r="J15">
        <v>62.2</v>
      </c>
      <c r="S15">
        <v>7</v>
      </c>
      <c r="T15" s="44">
        <f t="shared" si="1"/>
        <v>1</v>
      </c>
    </row>
    <row r="16" spans="1:20" x14ac:dyDescent="0.2">
      <c r="A16" t="str">
        <f t="shared" si="0"/>
        <v/>
      </c>
      <c r="B16" t="s">
        <v>317</v>
      </c>
      <c r="D16" t="s">
        <v>317</v>
      </c>
      <c r="E16" t="s">
        <v>317</v>
      </c>
      <c r="T16" s="44">
        <f t="shared" si="1"/>
        <v>0</v>
      </c>
    </row>
    <row r="17" spans="1:20" x14ac:dyDescent="0.2">
      <c r="A17" t="str">
        <f t="shared" si="0"/>
        <v>PrelimJessica RidleyCp Balmain</v>
      </c>
      <c r="B17" t="s">
        <v>213</v>
      </c>
      <c r="C17" t="s">
        <v>281</v>
      </c>
      <c r="D17" t="s">
        <v>70</v>
      </c>
      <c r="E17" t="s">
        <v>932</v>
      </c>
      <c r="F17" t="s">
        <v>498</v>
      </c>
      <c r="K17">
        <v>72</v>
      </c>
      <c r="S17">
        <v>1</v>
      </c>
      <c r="T17" s="44">
        <f t="shared" si="1"/>
        <v>7</v>
      </c>
    </row>
    <row r="18" spans="1:20" x14ac:dyDescent="0.2">
      <c r="A18" t="str">
        <f t="shared" si="0"/>
        <v>PrelimChloe WhiteCaballo Jax</v>
      </c>
      <c r="B18" t="s">
        <v>213</v>
      </c>
      <c r="C18" t="s">
        <v>281</v>
      </c>
      <c r="D18" t="s">
        <v>503</v>
      </c>
      <c r="E18" t="s">
        <v>556</v>
      </c>
      <c r="F18" t="s">
        <v>468</v>
      </c>
      <c r="K18">
        <v>64.400000000000006</v>
      </c>
      <c r="S18">
        <v>2</v>
      </c>
      <c r="T18" s="44">
        <f t="shared" si="1"/>
        <v>6</v>
      </c>
    </row>
    <row r="19" spans="1:20" x14ac:dyDescent="0.2">
      <c r="A19" t="str">
        <f t="shared" si="0"/>
        <v>PrelimRuby FullartonLadies Man</v>
      </c>
      <c r="B19" t="s">
        <v>213</v>
      </c>
      <c r="C19" t="s">
        <v>281</v>
      </c>
      <c r="D19" t="s">
        <v>504</v>
      </c>
      <c r="E19" t="s">
        <v>960</v>
      </c>
      <c r="F19" t="s">
        <v>498</v>
      </c>
      <c r="K19">
        <v>60.4</v>
      </c>
      <c r="S19">
        <v>3</v>
      </c>
      <c r="T19" s="44">
        <f t="shared" si="1"/>
        <v>5</v>
      </c>
    </row>
    <row r="20" spans="1:20" x14ac:dyDescent="0.2">
      <c r="A20" t="str">
        <f t="shared" si="0"/>
        <v>PrelimIvy Millichamp-ParryClare Downs Lisheen</v>
      </c>
      <c r="B20" t="s">
        <v>213</v>
      </c>
      <c r="C20" t="s">
        <v>281</v>
      </c>
      <c r="D20" t="s">
        <v>505</v>
      </c>
      <c r="E20" t="s">
        <v>961</v>
      </c>
      <c r="F20" t="s">
        <v>506</v>
      </c>
      <c r="K20">
        <v>56.2</v>
      </c>
      <c r="S20">
        <v>4</v>
      </c>
      <c r="T20" s="44">
        <f t="shared" si="1"/>
        <v>4</v>
      </c>
    </row>
    <row r="21" spans="1:20" x14ac:dyDescent="0.2">
      <c r="A21" t="str">
        <f t="shared" si="0"/>
        <v/>
      </c>
      <c r="B21" t="s">
        <v>317</v>
      </c>
      <c r="D21" t="s">
        <v>317</v>
      </c>
      <c r="E21" t="s">
        <v>317</v>
      </c>
      <c r="T21" s="44">
        <f t="shared" si="1"/>
        <v>0</v>
      </c>
    </row>
    <row r="22" spans="1:20" x14ac:dyDescent="0.2">
      <c r="A22" t="str">
        <f t="shared" si="0"/>
        <v>PrelimKate EiszeleSanrose Prima Donna</v>
      </c>
      <c r="B22" t="s">
        <v>213</v>
      </c>
      <c r="C22" t="s">
        <v>281</v>
      </c>
      <c r="D22" t="s">
        <v>83</v>
      </c>
      <c r="E22" t="s">
        <v>84</v>
      </c>
      <c r="F22" t="s">
        <v>498</v>
      </c>
      <c r="L22">
        <v>64.2</v>
      </c>
      <c r="S22">
        <v>1</v>
      </c>
      <c r="T22" s="44">
        <f t="shared" si="1"/>
        <v>7</v>
      </c>
    </row>
    <row r="23" spans="1:20" x14ac:dyDescent="0.2">
      <c r="A23" t="str">
        <f t="shared" si="0"/>
        <v>PrelimTiarlie WarehamTiaja Park Dream</v>
      </c>
      <c r="B23" t="s">
        <v>213</v>
      </c>
      <c r="C23" t="s">
        <v>281</v>
      </c>
      <c r="D23" t="s">
        <v>81</v>
      </c>
      <c r="E23" t="s">
        <v>82</v>
      </c>
      <c r="F23" t="s">
        <v>468</v>
      </c>
      <c r="L23">
        <v>61.4</v>
      </c>
      <c r="S23">
        <v>2</v>
      </c>
      <c r="T23" s="44">
        <f t="shared" si="1"/>
        <v>6</v>
      </c>
    </row>
    <row r="24" spans="1:20" x14ac:dyDescent="0.2">
      <c r="A24" t="str">
        <f t="shared" si="0"/>
        <v/>
      </c>
      <c r="B24" t="s">
        <v>317</v>
      </c>
      <c r="D24" t="s">
        <v>317</v>
      </c>
      <c r="E24" t="s">
        <v>317</v>
      </c>
      <c r="T24" s="44">
        <f t="shared" si="1"/>
        <v>0</v>
      </c>
    </row>
    <row r="25" spans="1:20" x14ac:dyDescent="0.2">
      <c r="A25" t="str">
        <f t="shared" si="0"/>
        <v>novJorja WarehamNadalla Park Im So Special</v>
      </c>
      <c r="B25" t="s">
        <v>495</v>
      </c>
      <c r="C25" t="s">
        <v>280</v>
      </c>
      <c r="D25" s="115" t="s">
        <v>146</v>
      </c>
      <c r="E25" s="28" t="s">
        <v>1224</v>
      </c>
      <c r="F25" t="s">
        <v>468</v>
      </c>
      <c r="M25">
        <v>65.536000000000001</v>
      </c>
      <c r="S25">
        <v>1</v>
      </c>
      <c r="T25" s="44">
        <f t="shared" si="1"/>
        <v>7</v>
      </c>
    </row>
    <row r="26" spans="1:20" x14ac:dyDescent="0.2">
      <c r="A26" t="str">
        <f t="shared" si="0"/>
        <v>novLucie WackerbarthBridge Pegasus</v>
      </c>
      <c r="B26" t="s">
        <v>495</v>
      </c>
      <c r="C26" t="s">
        <v>280</v>
      </c>
      <c r="D26" t="s">
        <v>497</v>
      </c>
      <c r="E26" t="s">
        <v>864</v>
      </c>
      <c r="F26" t="s">
        <v>498</v>
      </c>
      <c r="M26">
        <v>65</v>
      </c>
      <c r="S26">
        <v>2</v>
      </c>
      <c r="T26" s="44">
        <f t="shared" si="1"/>
        <v>6</v>
      </c>
    </row>
    <row r="27" spans="1:20" x14ac:dyDescent="0.2">
      <c r="A27" t="str">
        <f t="shared" si="0"/>
        <v/>
      </c>
      <c r="B27" t="s">
        <v>317</v>
      </c>
      <c r="D27" t="s">
        <v>317</v>
      </c>
      <c r="E27" t="s">
        <v>317</v>
      </c>
      <c r="T27" s="44">
        <f t="shared" si="1"/>
        <v>0</v>
      </c>
    </row>
    <row r="28" spans="1:20" x14ac:dyDescent="0.2">
      <c r="A28" t="str">
        <f t="shared" si="0"/>
        <v>novJessica RidleyCp Balmain</v>
      </c>
      <c r="B28" t="s">
        <v>495</v>
      </c>
      <c r="C28" t="s">
        <v>280</v>
      </c>
      <c r="D28" t="s">
        <v>70</v>
      </c>
      <c r="E28" t="s">
        <v>932</v>
      </c>
      <c r="F28" t="s">
        <v>498</v>
      </c>
      <c r="N28">
        <v>66.963999999999999</v>
      </c>
      <c r="S28">
        <v>1</v>
      </c>
      <c r="T28" s="44">
        <f t="shared" si="1"/>
        <v>7</v>
      </c>
    </row>
    <row r="29" spans="1:20" x14ac:dyDescent="0.2">
      <c r="A29" t="str">
        <f t="shared" si="0"/>
        <v>novHannah SimpsonRuby Rose</v>
      </c>
      <c r="B29" t="s">
        <v>495</v>
      </c>
      <c r="C29" t="s">
        <v>280</v>
      </c>
      <c r="D29" t="s">
        <v>61</v>
      </c>
      <c r="E29" t="s">
        <v>62</v>
      </c>
      <c r="F29" t="s">
        <v>183</v>
      </c>
      <c r="N29">
        <v>66.963999999999999</v>
      </c>
      <c r="S29">
        <v>1</v>
      </c>
      <c r="T29" s="44">
        <f t="shared" si="1"/>
        <v>7</v>
      </c>
    </row>
    <row r="30" spans="1:20" x14ac:dyDescent="0.2">
      <c r="A30" t="str">
        <f t="shared" si="0"/>
        <v>novKaityln BrownJoshua Brook Chase Me Charlie</v>
      </c>
      <c r="B30" t="s">
        <v>495</v>
      </c>
      <c r="C30" t="s">
        <v>280</v>
      </c>
      <c r="D30" t="s">
        <v>507</v>
      </c>
      <c r="E30" t="s">
        <v>122</v>
      </c>
      <c r="F30" t="s">
        <v>506</v>
      </c>
      <c r="N30">
        <v>65.893000000000001</v>
      </c>
      <c r="S30">
        <v>3</v>
      </c>
      <c r="T30" s="44">
        <f t="shared" si="1"/>
        <v>5</v>
      </c>
    </row>
    <row r="31" spans="1:20" x14ac:dyDescent="0.2">
      <c r="A31" t="str">
        <f t="shared" si="0"/>
        <v>novChloe WhiteCaballo Jax</v>
      </c>
      <c r="B31" t="s">
        <v>495</v>
      </c>
      <c r="C31" t="s">
        <v>280</v>
      </c>
      <c r="D31" t="s">
        <v>503</v>
      </c>
      <c r="E31" t="s">
        <v>556</v>
      </c>
      <c r="F31" t="s">
        <v>468</v>
      </c>
      <c r="N31">
        <v>65.893000000000001</v>
      </c>
      <c r="S31">
        <v>4</v>
      </c>
      <c r="T31" s="44">
        <f t="shared" si="1"/>
        <v>4</v>
      </c>
    </row>
    <row r="32" spans="1:20" x14ac:dyDescent="0.2">
      <c r="A32" t="str">
        <f t="shared" si="0"/>
        <v/>
      </c>
      <c r="B32" t="s">
        <v>317</v>
      </c>
      <c r="D32" t="s">
        <v>317</v>
      </c>
      <c r="E32" t="s">
        <v>317</v>
      </c>
      <c r="T32" s="44">
        <f t="shared" si="1"/>
        <v>0</v>
      </c>
    </row>
    <row r="33" spans="1:20" x14ac:dyDescent="0.2">
      <c r="A33" t="str">
        <f t="shared" si="0"/>
        <v>novTiarlie WarehamTiaja Park Dream</v>
      </c>
      <c r="B33" t="s">
        <v>495</v>
      </c>
      <c r="C33" t="s">
        <v>280</v>
      </c>
      <c r="D33" t="s">
        <v>81</v>
      </c>
      <c r="E33" t="s">
        <v>82</v>
      </c>
      <c r="F33" t="s">
        <v>468</v>
      </c>
      <c r="O33">
        <v>65.536000000000001</v>
      </c>
      <c r="S33">
        <v>1</v>
      </c>
      <c r="T33" s="44">
        <f t="shared" si="1"/>
        <v>7</v>
      </c>
    </row>
    <row r="34" spans="1:20" x14ac:dyDescent="0.2">
      <c r="A34" t="str">
        <f t="shared" si="0"/>
        <v>novCaitlyn HoweTell Me Nothing</v>
      </c>
      <c r="B34" t="s">
        <v>495</v>
      </c>
      <c r="C34" t="s">
        <v>280</v>
      </c>
      <c r="D34" t="s">
        <v>90</v>
      </c>
      <c r="E34" t="s">
        <v>564</v>
      </c>
      <c r="F34" t="s">
        <v>468</v>
      </c>
      <c r="O34">
        <v>58.929000000000002</v>
      </c>
      <c r="S34">
        <v>2</v>
      </c>
      <c r="T34" s="44">
        <f t="shared" si="1"/>
        <v>6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 s="44">
        <f t="shared" si="1"/>
        <v>0</v>
      </c>
    </row>
    <row r="36" spans="1:20" x14ac:dyDescent="0.2">
      <c r="A36" t="str">
        <f t="shared" si="0"/>
        <v>ElemHannah SimpsonRuby Rose</v>
      </c>
      <c r="B36" t="s">
        <v>46</v>
      </c>
      <c r="C36" t="s">
        <v>316</v>
      </c>
      <c r="D36" t="s">
        <v>61</v>
      </c>
      <c r="E36" t="s">
        <v>62</v>
      </c>
      <c r="F36" t="s">
        <v>183</v>
      </c>
      <c r="P36">
        <v>60.625</v>
      </c>
      <c r="S36">
        <v>1</v>
      </c>
      <c r="T36" s="44">
        <f t="shared" si="1"/>
        <v>7</v>
      </c>
    </row>
    <row r="37" spans="1:20" x14ac:dyDescent="0.2">
      <c r="A37" t="str">
        <f t="shared" si="0"/>
        <v/>
      </c>
      <c r="B37" t="s">
        <v>317</v>
      </c>
      <c r="D37" t="s">
        <v>317</v>
      </c>
      <c r="E37" t="s">
        <v>317</v>
      </c>
      <c r="T37" s="44">
        <f t="shared" si="1"/>
        <v>0</v>
      </c>
    </row>
    <row r="38" spans="1:20" x14ac:dyDescent="0.2">
      <c r="A38" t="str">
        <f t="shared" si="0"/>
        <v/>
      </c>
      <c r="B38" t="s">
        <v>317</v>
      </c>
      <c r="D38" t="s">
        <v>317</v>
      </c>
      <c r="E38" t="s">
        <v>317</v>
      </c>
      <c r="T38" s="44">
        <f t="shared" si="1"/>
        <v>0</v>
      </c>
    </row>
    <row r="39" spans="1:20" x14ac:dyDescent="0.2">
      <c r="A39" t="str">
        <f t="shared" ref="A39:A70" si="2">CONCATENATE(B39,D39,E39)</f>
        <v/>
      </c>
      <c r="B39" t="s">
        <v>317</v>
      </c>
      <c r="D39" t="s">
        <v>317</v>
      </c>
      <c r="E39" t="s">
        <v>317</v>
      </c>
      <c r="T39" s="44">
        <f t="shared" si="1"/>
        <v>0</v>
      </c>
    </row>
    <row r="40" spans="1:20" x14ac:dyDescent="0.2">
      <c r="A40" t="str">
        <f t="shared" si="2"/>
        <v/>
      </c>
      <c r="B40" t="s">
        <v>317</v>
      </c>
      <c r="D40" t="s">
        <v>317</v>
      </c>
      <c r="E40" t="s">
        <v>317</v>
      </c>
      <c r="T40" s="44">
        <f t="shared" si="1"/>
        <v>0</v>
      </c>
    </row>
    <row r="41" spans="1:20" x14ac:dyDescent="0.2">
      <c r="A41" t="str">
        <f t="shared" si="2"/>
        <v/>
      </c>
      <c r="B41" t="s">
        <v>317</v>
      </c>
      <c r="D41" t="s">
        <v>317</v>
      </c>
      <c r="E41" t="s">
        <v>317</v>
      </c>
      <c r="T41" s="44">
        <f t="shared" si="1"/>
        <v>0</v>
      </c>
    </row>
    <row r="42" spans="1:20" x14ac:dyDescent="0.2">
      <c r="A42" t="str">
        <f t="shared" si="2"/>
        <v/>
      </c>
      <c r="B42" t="s">
        <v>317</v>
      </c>
      <c r="D42" t="s">
        <v>317</v>
      </c>
      <c r="E42" t="s">
        <v>317</v>
      </c>
      <c r="T42" s="44">
        <f t="shared" si="1"/>
        <v>0</v>
      </c>
    </row>
    <row r="43" spans="1:20" x14ac:dyDescent="0.2">
      <c r="A43" t="str">
        <f t="shared" si="2"/>
        <v/>
      </c>
      <c r="B43" t="s">
        <v>317</v>
      </c>
      <c r="D43" t="s">
        <v>317</v>
      </c>
      <c r="E43" t="s">
        <v>317</v>
      </c>
      <c r="T43" s="44">
        <f t="shared" si="1"/>
        <v>0</v>
      </c>
    </row>
    <row r="44" spans="1:20" x14ac:dyDescent="0.2">
      <c r="A44" t="str">
        <f t="shared" si="2"/>
        <v/>
      </c>
      <c r="B44" t="s">
        <v>317</v>
      </c>
      <c r="D44" t="s">
        <v>317</v>
      </c>
      <c r="E44" t="s">
        <v>317</v>
      </c>
      <c r="T44" s="44">
        <f t="shared" si="1"/>
        <v>0</v>
      </c>
    </row>
    <row r="45" spans="1:20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f t="shared" si="1"/>
        <v>0</v>
      </c>
    </row>
    <row r="46" spans="1:20" x14ac:dyDescent="0.2">
      <c r="A46" t="str">
        <f t="shared" si="2"/>
        <v/>
      </c>
      <c r="B46" t="s">
        <v>317</v>
      </c>
      <c r="D46" t="s">
        <v>317</v>
      </c>
      <c r="E46" t="s">
        <v>317</v>
      </c>
      <c r="T46" s="44">
        <f t="shared" si="1"/>
        <v>0</v>
      </c>
    </row>
    <row r="47" spans="1:20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f t="shared" si="1"/>
        <v>0</v>
      </c>
    </row>
    <row r="48" spans="1:20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f t="shared" si="1"/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f t="shared" si="1"/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f t="shared" si="1"/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f t="shared" si="1"/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f t="shared" si="1"/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f t="shared" si="1"/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ref="A71:A99" si="3">CONCATENATE(B71,D71,E71)</f>
        <v/>
      </c>
      <c r="B71" t="s">
        <v>317</v>
      </c>
      <c r="D71" t="s">
        <v>317</v>
      </c>
      <c r="E71" t="s">
        <v>317</v>
      </c>
      <c r="T71" s="44">
        <f t="shared" si="1"/>
        <v>0</v>
      </c>
    </row>
    <row r="72" spans="1:20" x14ac:dyDescent="0.2">
      <c r="A72" t="str">
        <f t="shared" si="3"/>
        <v/>
      </c>
      <c r="B72" t="s">
        <v>317</v>
      </c>
      <c r="D72" t="s">
        <v>317</v>
      </c>
      <c r="E72" t="s">
        <v>317</v>
      </c>
      <c r="T72" s="44">
        <f t="shared" si="1"/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f t="shared" ref="T73:T99" si="4">IF(S73=1,7,IF(S73=2,6,IF(S73=3,5,IF(S73=4,4,IF(S73=5,3,IF(S73=6,2,IF(S73&gt;=6,1,0)))))))</f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f t="shared" si="4"/>
        <v>0</v>
      </c>
    </row>
    <row r="82" spans="1:20" x14ac:dyDescent="0.2">
      <c r="A82" t="str">
        <f t="shared" si="3"/>
        <v/>
      </c>
      <c r="E82" t="s">
        <v>317</v>
      </c>
      <c r="T82" s="44">
        <f t="shared" si="4"/>
        <v>0</v>
      </c>
    </row>
    <row r="83" spans="1:20" x14ac:dyDescent="0.2">
      <c r="A83" t="str">
        <f t="shared" si="3"/>
        <v/>
      </c>
      <c r="E83" t="s">
        <v>317</v>
      </c>
      <c r="T83" s="44">
        <f t="shared" si="4"/>
        <v>0</v>
      </c>
    </row>
    <row r="84" spans="1:20" x14ac:dyDescent="0.2">
      <c r="A84" t="str">
        <f t="shared" si="3"/>
        <v/>
      </c>
      <c r="E84" t="s">
        <v>317</v>
      </c>
      <c r="T84" s="44">
        <f t="shared" si="4"/>
        <v>0</v>
      </c>
    </row>
    <row r="85" spans="1:20" x14ac:dyDescent="0.2">
      <c r="A85" t="str">
        <f t="shared" si="3"/>
        <v/>
      </c>
      <c r="E85" t="s">
        <v>317</v>
      </c>
      <c r="T85" s="44">
        <f t="shared" si="4"/>
        <v>0</v>
      </c>
    </row>
    <row r="86" spans="1:20" x14ac:dyDescent="0.2">
      <c r="A86" t="str">
        <f t="shared" si="3"/>
        <v/>
      </c>
      <c r="E86" t="s">
        <v>317</v>
      </c>
      <c r="T86" s="44">
        <f t="shared" si="4"/>
        <v>0</v>
      </c>
    </row>
    <row r="87" spans="1:20" x14ac:dyDescent="0.2">
      <c r="A87" t="str">
        <f t="shared" si="3"/>
        <v/>
      </c>
      <c r="E87" t="s">
        <v>317</v>
      </c>
      <c r="T87" s="44">
        <f t="shared" si="4"/>
        <v>0</v>
      </c>
    </row>
    <row r="88" spans="1:20" x14ac:dyDescent="0.2">
      <c r="A88" t="str">
        <f t="shared" si="3"/>
        <v/>
      </c>
      <c r="E88" t="s">
        <v>317</v>
      </c>
      <c r="T88" s="44">
        <f t="shared" si="4"/>
        <v>0</v>
      </c>
    </row>
    <row r="89" spans="1:20" x14ac:dyDescent="0.2">
      <c r="A89" t="str">
        <f t="shared" si="3"/>
        <v/>
      </c>
      <c r="E89" t="s">
        <v>317</v>
      </c>
      <c r="T89" s="44">
        <f t="shared" si="4"/>
        <v>0</v>
      </c>
    </row>
    <row r="90" spans="1:20" x14ac:dyDescent="0.2">
      <c r="A90" t="str">
        <f t="shared" si="3"/>
        <v/>
      </c>
      <c r="E90" t="s">
        <v>317</v>
      </c>
      <c r="T90" s="44">
        <f t="shared" si="4"/>
        <v>0</v>
      </c>
    </row>
    <row r="91" spans="1:20" x14ac:dyDescent="0.2">
      <c r="A91" t="str">
        <f t="shared" si="3"/>
        <v/>
      </c>
      <c r="E91" t="s">
        <v>317</v>
      </c>
      <c r="T91" s="44">
        <f t="shared" si="4"/>
        <v>0</v>
      </c>
    </row>
    <row r="92" spans="1:20" x14ac:dyDescent="0.2">
      <c r="A92" t="str">
        <f t="shared" si="3"/>
        <v/>
      </c>
      <c r="E92" t="s">
        <v>317</v>
      </c>
      <c r="T92" s="44">
        <f t="shared" si="4"/>
        <v>0</v>
      </c>
    </row>
    <row r="93" spans="1:20" x14ac:dyDescent="0.2">
      <c r="A93" t="str">
        <f t="shared" si="3"/>
        <v/>
      </c>
      <c r="E93" t="s">
        <v>317</v>
      </c>
      <c r="T93" s="44">
        <f t="shared" si="4"/>
        <v>0</v>
      </c>
    </row>
    <row r="94" spans="1:20" x14ac:dyDescent="0.2">
      <c r="A94" t="str">
        <f t="shared" si="3"/>
        <v/>
      </c>
      <c r="E94" t="s">
        <v>317</v>
      </c>
      <c r="T94" s="44">
        <f t="shared" si="4"/>
        <v>0</v>
      </c>
    </row>
    <row r="95" spans="1:20" x14ac:dyDescent="0.2">
      <c r="A95" t="str">
        <f t="shared" si="3"/>
        <v/>
      </c>
      <c r="E95" t="s">
        <v>317</v>
      </c>
      <c r="T95" s="44">
        <f t="shared" si="4"/>
        <v>0</v>
      </c>
    </row>
    <row r="96" spans="1:20" x14ac:dyDescent="0.2">
      <c r="A96" t="str">
        <f t="shared" si="3"/>
        <v/>
      </c>
      <c r="E96" t="s">
        <v>317</v>
      </c>
      <c r="T96" s="44">
        <f t="shared" si="4"/>
        <v>0</v>
      </c>
    </row>
    <row r="97" spans="1:20" x14ac:dyDescent="0.2">
      <c r="A97" t="str">
        <f t="shared" si="3"/>
        <v/>
      </c>
      <c r="E97" t="s">
        <v>317</v>
      </c>
      <c r="T97" s="44">
        <f t="shared" si="4"/>
        <v>0</v>
      </c>
    </row>
    <row r="98" spans="1:20" x14ac:dyDescent="0.2">
      <c r="A98" t="str">
        <f t="shared" si="3"/>
        <v/>
      </c>
      <c r="E98" t="s">
        <v>317</v>
      </c>
      <c r="T98" s="44">
        <f t="shared" si="4"/>
        <v>0</v>
      </c>
    </row>
    <row r="99" spans="1:20" x14ac:dyDescent="0.2">
      <c r="A99" t="str">
        <f t="shared" si="3"/>
        <v/>
      </c>
      <c r="E99" t="s">
        <v>317</v>
      </c>
      <c r="T99" s="44">
        <f t="shared" si="4"/>
        <v>0</v>
      </c>
    </row>
    <row r="100" spans="1:20" x14ac:dyDescent="0.2">
      <c r="A100">
        <f t="array" ref="A100">SUMPRODUCT((A7:A99&lt;&gt;"")/COUNTIF(A7:A99,A7:A99&amp;""))</f>
        <v>23</v>
      </c>
      <c r="E100" t="s">
        <v>317</v>
      </c>
    </row>
    <row r="101" spans="1:20" x14ac:dyDescent="0.2">
      <c r="A101">
        <v>2</v>
      </c>
      <c r="E101" t="s">
        <v>317</v>
      </c>
    </row>
    <row r="102" spans="1:20" x14ac:dyDescent="0.2">
      <c r="A102">
        <f>SUM(A100-A101)</f>
        <v>21</v>
      </c>
      <c r="E102" t="s">
        <v>317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C9BBF-97F6-4579-8075-D4E8512E3416}">
  <sheetPr>
    <tabColor rgb="FF7030A0"/>
  </sheetPr>
  <dimension ref="A1:T81"/>
  <sheetViews>
    <sheetView workbookViewId="0">
      <selection activeCell="E22" sqref="E22"/>
    </sheetView>
  </sheetViews>
  <sheetFormatPr defaultRowHeight="12.75" x14ac:dyDescent="0.2"/>
  <cols>
    <col min="1" max="1" width="50.140625" bestFit="1" customWidth="1"/>
    <col min="2" max="2" width="32.42578125" bestFit="1" customWidth="1"/>
    <col min="3" max="3" width="4.7109375" bestFit="1" customWidth="1"/>
    <col min="4" max="4" width="20.140625" bestFit="1" customWidth="1"/>
    <col min="5" max="5" width="27" bestFit="1" customWidth="1"/>
    <col min="6" max="6" width="10.7109375" bestFit="1" customWidth="1"/>
    <col min="7" max="7" width="10.5703125" bestFit="1" customWidth="1"/>
    <col min="8" max="9" width="10.42578125" bestFit="1" customWidth="1"/>
    <col min="10" max="10" width="7.42578125" bestFit="1" customWidth="1"/>
    <col min="11" max="11" width="7" bestFit="1" customWidth="1"/>
    <col min="12" max="12" width="6.85546875" bestFit="1" customWidth="1"/>
    <col min="13" max="13" width="10.7109375" bestFit="1" customWidth="1"/>
    <col min="14" max="15" width="6.85546875" bestFit="1" customWidth="1"/>
    <col min="16" max="16" width="10.5703125" bestFit="1" customWidth="1"/>
    <col min="17" max="17" width="6.85546875" bestFit="1" customWidth="1"/>
    <col min="18" max="18" width="7.7109375" bestFit="1" customWidth="1"/>
    <col min="19" max="19" width="10" bestFit="1" customWidth="1"/>
    <col min="20" max="20" width="10.85546875" style="44" bestFit="1" customWidth="1"/>
  </cols>
  <sheetData>
    <row r="1" spans="1:20" x14ac:dyDescent="0.2">
      <c r="B1" t="s">
        <v>252</v>
      </c>
      <c r="D1" t="s">
        <v>253</v>
      </c>
      <c r="E1" t="s">
        <v>508</v>
      </c>
      <c r="M1" t="s">
        <v>255</v>
      </c>
    </row>
    <row r="4" spans="1:20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s="44" t="s">
        <v>267</v>
      </c>
    </row>
    <row r="5" spans="1:20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x14ac:dyDescent="0.2">
      <c r="G6" t="s">
        <v>269</v>
      </c>
      <c r="H6" t="s">
        <v>270</v>
      </c>
      <c r="I6" t="s">
        <v>270</v>
      </c>
      <c r="J6">
        <v>44148</v>
      </c>
      <c r="K6" t="s">
        <v>272</v>
      </c>
      <c r="L6" t="s">
        <v>273</v>
      </c>
      <c r="M6">
        <v>44056</v>
      </c>
      <c r="N6" t="s">
        <v>272</v>
      </c>
      <c r="O6" t="s">
        <v>273</v>
      </c>
      <c r="P6">
        <v>44059</v>
      </c>
      <c r="Q6" t="s">
        <v>273</v>
      </c>
      <c r="R6">
        <v>44067</v>
      </c>
    </row>
    <row r="7" spans="1:20" x14ac:dyDescent="0.2">
      <c r="A7" t="str">
        <f t="shared" ref="A7:A38" si="0">CONCATENATE(B7,D7,E7)</f>
        <v>12 years and Under Event Age Group</v>
      </c>
      <c r="B7" t="s">
        <v>509</v>
      </c>
      <c r="D7" t="s">
        <v>317</v>
      </c>
      <c r="E7" t="s">
        <v>317</v>
      </c>
    </row>
    <row r="8" spans="1:20" x14ac:dyDescent="0.2">
      <c r="A8" t="str">
        <f t="shared" si="0"/>
        <v>PrelimBronte FlorissonGordon Park Conquest</v>
      </c>
      <c r="B8" t="s">
        <v>213</v>
      </c>
      <c r="C8" t="s">
        <v>510</v>
      </c>
      <c r="D8" t="s">
        <v>173</v>
      </c>
      <c r="E8" t="s">
        <v>174</v>
      </c>
      <c r="F8" t="s">
        <v>44</v>
      </c>
      <c r="G8">
        <v>10</v>
      </c>
      <c r="I8">
        <v>0.63</v>
      </c>
      <c r="S8">
        <v>3</v>
      </c>
      <c r="T8" s="44">
        <v>5</v>
      </c>
    </row>
    <row r="9" spans="1:20" x14ac:dyDescent="0.2">
      <c r="A9" t="str">
        <f t="shared" si="0"/>
        <v>PrelimLillian ShepheardCE Lakritz</v>
      </c>
      <c r="B9" t="s">
        <v>213</v>
      </c>
      <c r="C9" t="s">
        <v>510</v>
      </c>
      <c r="D9" t="s">
        <v>197</v>
      </c>
      <c r="E9" t="s">
        <v>511</v>
      </c>
      <c r="F9" t="s">
        <v>512</v>
      </c>
      <c r="G9">
        <v>11</v>
      </c>
      <c r="J9">
        <v>0.51400000000000001</v>
      </c>
      <c r="S9">
        <v>4</v>
      </c>
      <c r="T9" s="44">
        <v>4</v>
      </c>
    </row>
    <row r="10" spans="1:20" x14ac:dyDescent="0.2">
      <c r="A10" t="str">
        <f t="shared" si="0"/>
        <v>PrelimMeadow FrenchAsharley Born Ultimatum</v>
      </c>
      <c r="B10" t="s">
        <v>213</v>
      </c>
      <c r="C10" t="s">
        <v>510</v>
      </c>
      <c r="D10" t="s">
        <v>282</v>
      </c>
      <c r="E10" t="s">
        <v>283</v>
      </c>
      <c r="F10" t="s">
        <v>44</v>
      </c>
      <c r="G10">
        <v>12</v>
      </c>
      <c r="J10">
        <v>0.70699999999999996</v>
      </c>
      <c r="S10">
        <v>2</v>
      </c>
      <c r="T10" s="44">
        <v>6</v>
      </c>
    </row>
    <row r="11" spans="1:20" x14ac:dyDescent="0.2">
      <c r="A11" t="str">
        <f t="shared" si="0"/>
        <v>PrelimRose RedmanDamaspia Park Neil’s Reign</v>
      </c>
      <c r="B11" t="s">
        <v>213</v>
      </c>
      <c r="C11" t="s">
        <v>510</v>
      </c>
      <c r="D11" t="s">
        <v>513</v>
      </c>
      <c r="E11" t="s">
        <v>514</v>
      </c>
      <c r="F11" t="s">
        <v>44</v>
      </c>
      <c r="G11">
        <v>11</v>
      </c>
      <c r="J11">
        <v>0.71199999999999997</v>
      </c>
      <c r="S11">
        <v>1</v>
      </c>
      <c r="T11" s="44">
        <v>7</v>
      </c>
    </row>
    <row r="12" spans="1:20" x14ac:dyDescent="0.2">
      <c r="A12" t="str">
        <f t="shared" si="0"/>
        <v/>
      </c>
      <c r="B12" t="s">
        <v>317</v>
      </c>
      <c r="D12" t="s">
        <v>317</v>
      </c>
      <c r="E12" t="s">
        <v>317</v>
      </c>
      <c r="T12" s="44">
        <v>0</v>
      </c>
    </row>
    <row r="13" spans="1:20" x14ac:dyDescent="0.2">
      <c r="A13" t="str">
        <f t="shared" si="0"/>
        <v>13 -15 years Event Age Group</v>
      </c>
      <c r="B13" t="s">
        <v>782</v>
      </c>
      <c r="D13" t="s">
        <v>317</v>
      </c>
      <c r="E13" t="s">
        <v>317</v>
      </c>
      <c r="T13" s="44">
        <v>0</v>
      </c>
    </row>
    <row r="14" spans="1:20" x14ac:dyDescent="0.2">
      <c r="A14" t="str">
        <f t="shared" si="0"/>
        <v>PrepAmber Patupis-RetsasEucla Park Soby</v>
      </c>
      <c r="B14" t="s">
        <v>248</v>
      </c>
      <c r="D14" t="s">
        <v>42</v>
      </c>
      <c r="E14" t="s">
        <v>284</v>
      </c>
      <c r="F14" t="s">
        <v>44</v>
      </c>
      <c r="G14">
        <v>15</v>
      </c>
      <c r="H14" t="s">
        <v>515</v>
      </c>
      <c r="T14" s="44">
        <v>0</v>
      </c>
    </row>
    <row r="15" spans="1:20" x14ac:dyDescent="0.2">
      <c r="A15" t="str">
        <f t="shared" si="0"/>
        <v>NovAmber Patupis-RetsasFelix</v>
      </c>
      <c r="B15" t="s">
        <v>80</v>
      </c>
      <c r="C15" t="s">
        <v>516</v>
      </c>
      <c r="D15" t="s">
        <v>42</v>
      </c>
      <c r="E15" t="s">
        <v>291</v>
      </c>
      <c r="F15" t="s">
        <v>44</v>
      </c>
      <c r="G15">
        <v>15</v>
      </c>
      <c r="N15">
        <v>0.74</v>
      </c>
      <c r="S15">
        <v>1</v>
      </c>
      <c r="T15" s="44">
        <v>7</v>
      </c>
    </row>
    <row r="16" spans="1:20" x14ac:dyDescent="0.2">
      <c r="A16" t="str">
        <f t="shared" si="0"/>
        <v>PrepAnnika StoneMarshall Earp</v>
      </c>
      <c r="B16" t="s">
        <v>248</v>
      </c>
      <c r="D16" t="s">
        <v>517</v>
      </c>
      <c r="E16" t="s">
        <v>518</v>
      </c>
      <c r="F16" t="s">
        <v>44</v>
      </c>
      <c r="G16">
        <v>14</v>
      </c>
      <c r="K16">
        <v>0.52</v>
      </c>
      <c r="S16" t="s">
        <v>519</v>
      </c>
      <c r="T16" s="44">
        <v>1</v>
      </c>
    </row>
    <row r="17" spans="1:20" x14ac:dyDescent="0.2">
      <c r="A17" t="str">
        <f t="shared" si="0"/>
        <v>PrelimElla SmithNike</v>
      </c>
      <c r="B17" t="s">
        <v>213</v>
      </c>
      <c r="C17" t="s">
        <v>510</v>
      </c>
      <c r="D17" t="s">
        <v>289</v>
      </c>
      <c r="E17" t="s">
        <v>290</v>
      </c>
      <c r="F17" t="s">
        <v>44</v>
      </c>
      <c r="G17">
        <v>14</v>
      </c>
      <c r="K17">
        <v>0.54</v>
      </c>
      <c r="S17">
        <v>6</v>
      </c>
      <c r="T17" s="44">
        <v>2</v>
      </c>
    </row>
    <row r="18" spans="1:20" x14ac:dyDescent="0.2">
      <c r="A18" t="str">
        <f t="shared" si="0"/>
        <v>PrelimEmily MollettWhite Corner</v>
      </c>
      <c r="B18" t="s">
        <v>213</v>
      </c>
      <c r="C18" t="s">
        <v>520</v>
      </c>
      <c r="D18" t="s">
        <v>521</v>
      </c>
      <c r="E18" t="s">
        <v>522</v>
      </c>
      <c r="F18" t="s">
        <v>44</v>
      </c>
      <c r="G18">
        <v>15</v>
      </c>
      <c r="K18">
        <v>0.62</v>
      </c>
      <c r="S18">
        <v>4</v>
      </c>
      <c r="T18" s="44">
        <v>4</v>
      </c>
    </row>
    <row r="19" spans="1:20" x14ac:dyDescent="0.2">
      <c r="A19" t="str">
        <f t="shared" si="0"/>
        <v>Prelimisabelle CoxCharisma Edward</v>
      </c>
      <c r="B19" t="s">
        <v>213</v>
      </c>
      <c r="C19" t="s">
        <v>510</v>
      </c>
      <c r="D19" t="s">
        <v>523</v>
      </c>
      <c r="E19" t="s">
        <v>176</v>
      </c>
      <c r="F19" t="s">
        <v>44</v>
      </c>
      <c r="G19">
        <v>13</v>
      </c>
      <c r="K19">
        <v>0.68</v>
      </c>
      <c r="S19">
        <v>2</v>
      </c>
      <c r="T19" s="44">
        <v>6</v>
      </c>
    </row>
    <row r="20" spans="1:20" x14ac:dyDescent="0.2">
      <c r="A20" t="str">
        <f t="shared" si="0"/>
        <v>NovLivinia FlorissonFerndale Springs Your Destiny</v>
      </c>
      <c r="B20" t="s">
        <v>80</v>
      </c>
      <c r="C20" t="s">
        <v>516</v>
      </c>
      <c r="D20" t="s">
        <v>115</v>
      </c>
      <c r="E20" t="s">
        <v>116</v>
      </c>
      <c r="F20" t="s">
        <v>44</v>
      </c>
      <c r="G20">
        <v>15</v>
      </c>
      <c r="N20">
        <v>0.59</v>
      </c>
      <c r="S20">
        <v>2</v>
      </c>
      <c r="T20" s="44">
        <v>6</v>
      </c>
    </row>
    <row r="21" spans="1:20" x14ac:dyDescent="0.2">
      <c r="A21" t="str">
        <f t="shared" si="0"/>
        <v>PrelimLivinia FlorissonFerndale Springs Your Destiny</v>
      </c>
      <c r="B21" t="s">
        <v>213</v>
      </c>
      <c r="C21" t="s">
        <v>510</v>
      </c>
      <c r="D21" t="s">
        <v>115</v>
      </c>
      <c r="E21" t="s">
        <v>116</v>
      </c>
      <c r="F21" t="s">
        <v>44</v>
      </c>
      <c r="G21">
        <v>15</v>
      </c>
      <c r="K21" t="s">
        <v>524</v>
      </c>
      <c r="S21">
        <v>1</v>
      </c>
      <c r="T21" s="44">
        <v>7</v>
      </c>
    </row>
    <row r="22" spans="1:20" x14ac:dyDescent="0.2">
      <c r="A22" t="str">
        <f t="shared" si="0"/>
        <v>NovMadi BessenUnidentified Flying Object</v>
      </c>
      <c r="B22" t="s">
        <v>80</v>
      </c>
      <c r="C22" t="s">
        <v>516</v>
      </c>
      <c r="D22" t="s">
        <v>125</v>
      </c>
      <c r="E22" t="s">
        <v>525</v>
      </c>
      <c r="F22" t="s">
        <v>512</v>
      </c>
      <c r="G22">
        <v>14</v>
      </c>
      <c r="N22">
        <v>0.57999999999999996</v>
      </c>
      <c r="T22" s="44">
        <v>0</v>
      </c>
    </row>
    <row r="23" spans="1:20" x14ac:dyDescent="0.2">
      <c r="A23" t="str">
        <f t="shared" si="0"/>
        <v>Maggie ScottTime Star</v>
      </c>
      <c r="B23" t="s">
        <v>317</v>
      </c>
      <c r="D23" t="s">
        <v>526</v>
      </c>
      <c r="E23" t="s">
        <v>527</v>
      </c>
      <c r="F23" t="s">
        <v>44</v>
      </c>
      <c r="G23">
        <v>15</v>
      </c>
      <c r="H23" t="s">
        <v>515</v>
      </c>
      <c r="S23">
        <v>3</v>
      </c>
      <c r="T23" s="44">
        <v>5</v>
      </c>
    </row>
    <row r="24" spans="1:20" x14ac:dyDescent="0.2">
      <c r="A24" t="str">
        <f t="shared" si="0"/>
        <v>PrelimZara GuestArchibald Zarafino</v>
      </c>
      <c r="B24" t="s">
        <v>213</v>
      </c>
      <c r="C24" t="s">
        <v>510</v>
      </c>
      <c r="D24" t="s">
        <v>528</v>
      </c>
      <c r="E24" t="s">
        <v>529</v>
      </c>
      <c r="F24" t="s">
        <v>44</v>
      </c>
      <c r="G24">
        <v>14</v>
      </c>
      <c r="K24">
        <v>0.64</v>
      </c>
      <c r="S24">
        <v>3</v>
      </c>
      <c r="T24" s="44">
        <v>5</v>
      </c>
    </row>
    <row r="25" spans="1:20" x14ac:dyDescent="0.2">
      <c r="A25" t="str">
        <f t="shared" si="0"/>
        <v/>
      </c>
      <c r="B25" t="s">
        <v>317</v>
      </c>
      <c r="D25" t="s">
        <v>317</v>
      </c>
      <c r="E25" t="s">
        <v>317</v>
      </c>
      <c r="T25" s="44">
        <v>0</v>
      </c>
    </row>
    <row r="26" spans="1:20" x14ac:dyDescent="0.2">
      <c r="A26" t="str">
        <f t="shared" si="0"/>
        <v>16 - 24 years Event Age Group</v>
      </c>
      <c r="B26" t="s">
        <v>785</v>
      </c>
      <c r="D26" t="s">
        <v>317</v>
      </c>
      <c r="E26" t="s">
        <v>317</v>
      </c>
      <c r="T26" s="44">
        <v>0</v>
      </c>
    </row>
    <row r="27" spans="1:20" x14ac:dyDescent="0.2">
      <c r="A27" t="str">
        <f t="shared" si="0"/>
        <v>PrelimDelia TredinnickElle</v>
      </c>
      <c r="B27" t="s">
        <v>213</v>
      </c>
      <c r="C27" t="s">
        <v>510</v>
      </c>
      <c r="D27" t="s">
        <v>530</v>
      </c>
      <c r="E27" t="s">
        <v>531</v>
      </c>
      <c r="F27" t="s">
        <v>44</v>
      </c>
      <c r="G27">
        <v>20</v>
      </c>
      <c r="L27">
        <v>0.69</v>
      </c>
      <c r="S27">
        <v>2</v>
      </c>
      <c r="T27" s="44">
        <v>6</v>
      </c>
    </row>
    <row r="28" spans="1:20" x14ac:dyDescent="0.2">
      <c r="A28" t="str">
        <f t="shared" si="0"/>
        <v>NovIndhi MacdonaldTinela Lodge Baskare</v>
      </c>
      <c r="B28" t="s">
        <v>80</v>
      </c>
      <c r="C28" t="s">
        <v>516</v>
      </c>
      <c r="D28" t="s">
        <v>532</v>
      </c>
      <c r="E28" t="s">
        <v>68</v>
      </c>
      <c r="F28" t="s">
        <v>44</v>
      </c>
      <c r="G28">
        <v>16</v>
      </c>
      <c r="O28">
        <v>0.8</v>
      </c>
      <c r="S28">
        <v>1</v>
      </c>
      <c r="T28" s="44">
        <v>7</v>
      </c>
    </row>
    <row r="29" spans="1:20" x14ac:dyDescent="0.2">
      <c r="A29" t="str">
        <f t="shared" si="0"/>
        <v>PrelimImogen StoneOscar Legend</v>
      </c>
      <c r="B29" t="s">
        <v>213</v>
      </c>
      <c r="C29" t="s">
        <v>510</v>
      </c>
      <c r="D29" t="s">
        <v>533</v>
      </c>
      <c r="E29" t="s">
        <v>534</v>
      </c>
      <c r="F29" t="s">
        <v>44</v>
      </c>
      <c r="G29">
        <v>17</v>
      </c>
      <c r="L29">
        <v>0.7</v>
      </c>
      <c r="S29">
        <v>1</v>
      </c>
      <c r="T29" s="44">
        <v>7</v>
      </c>
    </row>
    <row r="30" spans="1:20" x14ac:dyDescent="0.2">
      <c r="A30" t="str">
        <f t="shared" si="0"/>
        <v/>
      </c>
      <c r="B30" t="s">
        <v>317</v>
      </c>
      <c r="D30" t="s">
        <v>317</v>
      </c>
      <c r="E30" t="s">
        <v>317</v>
      </c>
    </row>
    <row r="31" spans="1:20" x14ac:dyDescent="0.2">
      <c r="A31" t="str">
        <f t="shared" si="0"/>
        <v/>
      </c>
      <c r="B31" t="s">
        <v>317</v>
      </c>
      <c r="D31" t="s">
        <v>317</v>
      </c>
      <c r="E31" t="s">
        <v>317</v>
      </c>
    </row>
    <row r="32" spans="1:20" x14ac:dyDescent="0.2">
      <c r="A32" t="str">
        <f t="shared" si="0"/>
        <v/>
      </c>
      <c r="B32" t="s">
        <v>317</v>
      </c>
      <c r="D32" t="s">
        <v>317</v>
      </c>
      <c r="E32" t="s">
        <v>317</v>
      </c>
    </row>
    <row r="33" spans="1:5" x14ac:dyDescent="0.2">
      <c r="A33" t="str">
        <f t="shared" si="0"/>
        <v/>
      </c>
      <c r="B33" t="s">
        <v>317</v>
      </c>
      <c r="D33" t="s">
        <v>317</v>
      </c>
      <c r="E33" t="s">
        <v>317</v>
      </c>
    </row>
    <row r="34" spans="1:5" x14ac:dyDescent="0.2">
      <c r="A34" t="str">
        <f t="shared" si="0"/>
        <v/>
      </c>
      <c r="B34" t="s">
        <v>317</v>
      </c>
      <c r="D34" t="s">
        <v>317</v>
      </c>
      <c r="E34" t="s">
        <v>317</v>
      </c>
    </row>
    <row r="35" spans="1:5" x14ac:dyDescent="0.2">
      <c r="A35" t="str">
        <f t="shared" si="0"/>
        <v/>
      </c>
      <c r="B35" t="s">
        <v>317</v>
      </c>
      <c r="D35" t="s">
        <v>317</v>
      </c>
      <c r="E35" t="s">
        <v>317</v>
      </c>
    </row>
    <row r="36" spans="1:5" x14ac:dyDescent="0.2">
      <c r="A36" t="str">
        <f t="shared" si="0"/>
        <v/>
      </c>
      <c r="B36" t="s">
        <v>317</v>
      </c>
      <c r="D36" t="s">
        <v>317</v>
      </c>
      <c r="E36" t="s">
        <v>317</v>
      </c>
    </row>
    <row r="37" spans="1:5" x14ac:dyDescent="0.2">
      <c r="A37" t="str">
        <f t="shared" si="0"/>
        <v/>
      </c>
      <c r="B37" t="s">
        <v>317</v>
      </c>
      <c r="D37" t="s">
        <v>317</v>
      </c>
      <c r="E37" t="s">
        <v>317</v>
      </c>
    </row>
    <row r="38" spans="1:5" x14ac:dyDescent="0.2">
      <c r="A38" t="str">
        <f t="shared" si="0"/>
        <v/>
      </c>
      <c r="B38" t="s">
        <v>317</v>
      </c>
      <c r="D38" t="s">
        <v>317</v>
      </c>
      <c r="E38" t="s">
        <v>317</v>
      </c>
    </row>
    <row r="39" spans="1:5" x14ac:dyDescent="0.2">
      <c r="A39" t="str">
        <f t="shared" ref="A39:A70" si="1">CONCATENATE(B39,D39,E39)</f>
        <v/>
      </c>
      <c r="B39" t="s">
        <v>317</v>
      </c>
      <c r="D39" t="s">
        <v>317</v>
      </c>
      <c r="E39" t="s">
        <v>317</v>
      </c>
    </row>
    <row r="40" spans="1:5" x14ac:dyDescent="0.2">
      <c r="A40" t="str">
        <f t="shared" si="1"/>
        <v/>
      </c>
      <c r="B40" t="s">
        <v>317</v>
      </c>
      <c r="D40" t="s">
        <v>317</v>
      </c>
      <c r="E40" t="s">
        <v>317</v>
      </c>
    </row>
    <row r="41" spans="1:5" x14ac:dyDescent="0.2">
      <c r="A41" t="str">
        <f t="shared" si="1"/>
        <v/>
      </c>
      <c r="B41" t="s">
        <v>317</v>
      </c>
      <c r="D41" t="s">
        <v>317</v>
      </c>
      <c r="E41" t="s">
        <v>317</v>
      </c>
    </row>
    <row r="42" spans="1:5" x14ac:dyDescent="0.2">
      <c r="A42" t="str">
        <f t="shared" si="1"/>
        <v/>
      </c>
      <c r="B42" t="s">
        <v>317</v>
      </c>
      <c r="D42" t="s">
        <v>317</v>
      </c>
      <c r="E42" t="s">
        <v>317</v>
      </c>
    </row>
    <row r="43" spans="1:5" x14ac:dyDescent="0.2">
      <c r="A43" t="str">
        <f t="shared" si="1"/>
        <v/>
      </c>
      <c r="B43" t="s">
        <v>317</v>
      </c>
      <c r="D43" t="s">
        <v>317</v>
      </c>
      <c r="E43" t="s">
        <v>317</v>
      </c>
    </row>
    <row r="44" spans="1:5" x14ac:dyDescent="0.2">
      <c r="A44" t="str">
        <f t="shared" si="1"/>
        <v/>
      </c>
      <c r="B44" t="s">
        <v>317</v>
      </c>
      <c r="D44" t="s">
        <v>317</v>
      </c>
      <c r="E44" t="s">
        <v>317</v>
      </c>
    </row>
    <row r="45" spans="1:5" x14ac:dyDescent="0.2">
      <c r="A45" t="str">
        <f t="shared" si="1"/>
        <v/>
      </c>
      <c r="B45" t="s">
        <v>317</v>
      </c>
      <c r="D45" t="s">
        <v>317</v>
      </c>
      <c r="E45" t="s">
        <v>317</v>
      </c>
    </row>
    <row r="46" spans="1:5" x14ac:dyDescent="0.2">
      <c r="A46" t="str">
        <f t="shared" si="1"/>
        <v/>
      </c>
      <c r="B46" t="s">
        <v>317</v>
      </c>
      <c r="D46" t="s">
        <v>317</v>
      </c>
      <c r="E46" t="s">
        <v>317</v>
      </c>
    </row>
    <row r="47" spans="1:5" x14ac:dyDescent="0.2">
      <c r="A47" t="str">
        <f t="shared" si="1"/>
        <v/>
      </c>
      <c r="B47" t="s">
        <v>317</v>
      </c>
      <c r="D47" t="s">
        <v>317</v>
      </c>
      <c r="E47" t="s">
        <v>317</v>
      </c>
    </row>
    <row r="48" spans="1:5" x14ac:dyDescent="0.2">
      <c r="A48" t="str">
        <f t="shared" si="1"/>
        <v/>
      </c>
      <c r="B48" t="s">
        <v>317</v>
      </c>
      <c r="D48" t="s">
        <v>317</v>
      </c>
      <c r="E48" t="s">
        <v>317</v>
      </c>
    </row>
    <row r="49" spans="1:5" x14ac:dyDescent="0.2">
      <c r="A49" t="str">
        <f t="shared" si="1"/>
        <v/>
      </c>
      <c r="B49" t="s">
        <v>317</v>
      </c>
      <c r="D49" t="s">
        <v>317</v>
      </c>
      <c r="E49" t="s">
        <v>317</v>
      </c>
    </row>
    <row r="50" spans="1:5" x14ac:dyDescent="0.2">
      <c r="A50" t="str">
        <f t="shared" si="1"/>
        <v/>
      </c>
      <c r="B50" t="s">
        <v>317</v>
      </c>
      <c r="D50" t="s">
        <v>317</v>
      </c>
      <c r="E50" t="s">
        <v>317</v>
      </c>
    </row>
    <row r="51" spans="1:5" x14ac:dyDescent="0.2">
      <c r="A51" t="str">
        <f t="shared" si="1"/>
        <v/>
      </c>
      <c r="B51" t="s">
        <v>317</v>
      </c>
      <c r="D51" t="s">
        <v>317</v>
      </c>
      <c r="E51" t="s">
        <v>317</v>
      </c>
    </row>
    <row r="52" spans="1:5" x14ac:dyDescent="0.2">
      <c r="A52" t="str">
        <f t="shared" si="1"/>
        <v/>
      </c>
      <c r="B52" t="s">
        <v>317</v>
      </c>
      <c r="D52" t="s">
        <v>317</v>
      </c>
      <c r="E52" t="s">
        <v>317</v>
      </c>
    </row>
    <row r="53" spans="1:5" x14ac:dyDescent="0.2">
      <c r="A53" t="str">
        <f t="shared" si="1"/>
        <v/>
      </c>
      <c r="B53" t="s">
        <v>317</v>
      </c>
      <c r="D53" t="s">
        <v>317</v>
      </c>
      <c r="E53" t="s">
        <v>317</v>
      </c>
    </row>
    <row r="54" spans="1:5" x14ac:dyDescent="0.2">
      <c r="A54" t="str">
        <f t="shared" si="1"/>
        <v/>
      </c>
      <c r="B54" t="s">
        <v>317</v>
      </c>
      <c r="D54" t="s">
        <v>317</v>
      </c>
      <c r="E54" t="s">
        <v>317</v>
      </c>
    </row>
    <row r="55" spans="1:5" x14ac:dyDescent="0.2">
      <c r="A55" t="str">
        <f t="shared" si="1"/>
        <v/>
      </c>
      <c r="B55" t="s">
        <v>317</v>
      </c>
      <c r="D55" t="s">
        <v>317</v>
      </c>
      <c r="E55" t="s">
        <v>317</v>
      </c>
    </row>
    <row r="56" spans="1:5" x14ac:dyDescent="0.2">
      <c r="A56" t="str">
        <f t="shared" si="1"/>
        <v/>
      </c>
      <c r="B56" t="s">
        <v>317</v>
      </c>
      <c r="D56" t="s">
        <v>317</v>
      </c>
      <c r="E56" t="s">
        <v>317</v>
      </c>
    </row>
    <row r="57" spans="1:5" x14ac:dyDescent="0.2">
      <c r="A57" t="str">
        <f t="shared" si="1"/>
        <v/>
      </c>
      <c r="B57" t="s">
        <v>317</v>
      </c>
      <c r="D57" t="s">
        <v>317</v>
      </c>
      <c r="E57" t="s">
        <v>317</v>
      </c>
    </row>
    <row r="58" spans="1:5" x14ac:dyDescent="0.2">
      <c r="A58" t="str">
        <f t="shared" si="1"/>
        <v/>
      </c>
      <c r="B58" t="s">
        <v>317</v>
      </c>
      <c r="D58" t="s">
        <v>317</v>
      </c>
      <c r="E58" t="s">
        <v>317</v>
      </c>
    </row>
    <row r="59" spans="1:5" x14ac:dyDescent="0.2">
      <c r="A59" t="str">
        <f t="shared" si="1"/>
        <v/>
      </c>
      <c r="B59" t="s">
        <v>317</v>
      </c>
      <c r="D59" t="s">
        <v>317</v>
      </c>
      <c r="E59" t="s">
        <v>317</v>
      </c>
    </row>
    <row r="60" spans="1:5" x14ac:dyDescent="0.2">
      <c r="A60" t="str">
        <f t="shared" si="1"/>
        <v/>
      </c>
      <c r="B60" t="s">
        <v>317</v>
      </c>
      <c r="D60" t="s">
        <v>317</v>
      </c>
      <c r="E60" t="s">
        <v>317</v>
      </c>
    </row>
    <row r="61" spans="1:5" x14ac:dyDescent="0.2">
      <c r="A61" t="str">
        <f t="shared" si="1"/>
        <v/>
      </c>
      <c r="B61" t="s">
        <v>317</v>
      </c>
      <c r="D61" t="s">
        <v>317</v>
      </c>
      <c r="E61" t="s">
        <v>317</v>
      </c>
    </row>
    <row r="62" spans="1:5" x14ac:dyDescent="0.2">
      <c r="A62" t="str">
        <f t="shared" si="1"/>
        <v/>
      </c>
      <c r="B62" t="s">
        <v>317</v>
      </c>
      <c r="D62" t="s">
        <v>317</v>
      </c>
      <c r="E62" t="s">
        <v>317</v>
      </c>
    </row>
    <row r="63" spans="1:5" x14ac:dyDescent="0.2">
      <c r="A63" t="str">
        <f t="shared" si="1"/>
        <v/>
      </c>
      <c r="B63" t="s">
        <v>317</v>
      </c>
      <c r="D63" t="s">
        <v>317</v>
      </c>
      <c r="E63" t="s">
        <v>317</v>
      </c>
    </row>
    <row r="64" spans="1:5" x14ac:dyDescent="0.2">
      <c r="A64" t="str">
        <f t="shared" si="1"/>
        <v/>
      </c>
      <c r="B64" t="s">
        <v>317</v>
      </c>
      <c r="D64" t="s">
        <v>317</v>
      </c>
      <c r="E64" t="s">
        <v>317</v>
      </c>
    </row>
    <row r="65" spans="1:5" x14ac:dyDescent="0.2">
      <c r="A65" t="str">
        <f t="shared" si="1"/>
        <v/>
      </c>
      <c r="B65" t="s">
        <v>317</v>
      </c>
      <c r="D65" t="s">
        <v>317</v>
      </c>
      <c r="E65" t="s">
        <v>317</v>
      </c>
    </row>
    <row r="66" spans="1:5" x14ac:dyDescent="0.2">
      <c r="A66" t="str">
        <f t="shared" si="1"/>
        <v/>
      </c>
      <c r="B66" t="s">
        <v>317</v>
      </c>
      <c r="D66" t="s">
        <v>317</v>
      </c>
      <c r="E66" t="s">
        <v>317</v>
      </c>
    </row>
    <row r="67" spans="1:5" x14ac:dyDescent="0.2">
      <c r="A67" t="str">
        <f t="shared" si="1"/>
        <v/>
      </c>
      <c r="B67" t="s">
        <v>317</v>
      </c>
      <c r="D67" t="s">
        <v>317</v>
      </c>
      <c r="E67" t="s">
        <v>317</v>
      </c>
    </row>
    <row r="68" spans="1:5" x14ac:dyDescent="0.2">
      <c r="A68" t="str">
        <f t="shared" si="1"/>
        <v/>
      </c>
      <c r="B68" t="s">
        <v>317</v>
      </c>
      <c r="D68" t="s">
        <v>317</v>
      </c>
      <c r="E68" t="s">
        <v>317</v>
      </c>
    </row>
    <row r="69" spans="1:5" x14ac:dyDescent="0.2">
      <c r="A69" t="str">
        <f t="shared" si="1"/>
        <v/>
      </c>
      <c r="B69" t="s">
        <v>317</v>
      </c>
      <c r="D69" t="s">
        <v>317</v>
      </c>
      <c r="E69" t="s">
        <v>317</v>
      </c>
    </row>
    <row r="70" spans="1:5" x14ac:dyDescent="0.2">
      <c r="A70" t="str">
        <f t="shared" si="1"/>
        <v/>
      </c>
      <c r="B70" t="s">
        <v>317</v>
      </c>
      <c r="D70" t="s">
        <v>317</v>
      </c>
      <c r="E70" t="s">
        <v>317</v>
      </c>
    </row>
    <row r="71" spans="1:5" x14ac:dyDescent="0.2">
      <c r="A71" t="str">
        <f t="shared" ref="A71:A81" si="2">CONCATENATE(B71,D71,E71)</f>
        <v/>
      </c>
      <c r="B71" t="s">
        <v>317</v>
      </c>
      <c r="D71" t="s">
        <v>317</v>
      </c>
      <c r="E71" t="s">
        <v>317</v>
      </c>
    </row>
    <row r="72" spans="1:5" x14ac:dyDescent="0.2">
      <c r="A72" t="str">
        <f t="shared" si="2"/>
        <v/>
      </c>
      <c r="B72" t="s">
        <v>317</v>
      </c>
      <c r="D72" t="s">
        <v>317</v>
      </c>
      <c r="E72" t="s">
        <v>317</v>
      </c>
    </row>
    <row r="73" spans="1:5" x14ac:dyDescent="0.2">
      <c r="A73" t="str">
        <f t="shared" si="2"/>
        <v/>
      </c>
      <c r="B73" t="s">
        <v>317</v>
      </c>
      <c r="D73" t="s">
        <v>317</v>
      </c>
      <c r="E73" t="s">
        <v>317</v>
      </c>
    </row>
    <row r="74" spans="1:5" x14ac:dyDescent="0.2">
      <c r="A74" t="str">
        <f t="shared" si="2"/>
        <v/>
      </c>
      <c r="B74" t="s">
        <v>317</v>
      </c>
      <c r="D74" t="s">
        <v>317</v>
      </c>
      <c r="E74" t="s">
        <v>317</v>
      </c>
    </row>
    <row r="75" spans="1:5" x14ac:dyDescent="0.2">
      <c r="A75" t="str">
        <f t="shared" si="2"/>
        <v/>
      </c>
      <c r="B75" t="s">
        <v>317</v>
      </c>
      <c r="D75" t="s">
        <v>317</v>
      </c>
      <c r="E75" t="s">
        <v>317</v>
      </c>
    </row>
    <row r="76" spans="1:5" x14ac:dyDescent="0.2">
      <c r="A76" t="str">
        <f t="shared" si="2"/>
        <v/>
      </c>
      <c r="B76" t="s">
        <v>317</v>
      </c>
      <c r="D76" t="s">
        <v>317</v>
      </c>
      <c r="E76" t="s">
        <v>317</v>
      </c>
    </row>
    <row r="77" spans="1:5" x14ac:dyDescent="0.2">
      <c r="A77" t="str">
        <f t="shared" si="2"/>
        <v/>
      </c>
      <c r="B77" t="s">
        <v>317</v>
      </c>
      <c r="D77" t="s">
        <v>317</v>
      </c>
      <c r="E77" t="s">
        <v>317</v>
      </c>
    </row>
    <row r="78" spans="1:5" x14ac:dyDescent="0.2">
      <c r="A78" t="str">
        <f t="shared" si="2"/>
        <v/>
      </c>
      <c r="B78" t="s">
        <v>317</v>
      </c>
      <c r="D78" t="s">
        <v>317</v>
      </c>
      <c r="E78" t="s">
        <v>317</v>
      </c>
    </row>
    <row r="79" spans="1:5" x14ac:dyDescent="0.2">
      <c r="A79" t="str">
        <f t="shared" si="2"/>
        <v/>
      </c>
      <c r="B79" t="s">
        <v>317</v>
      </c>
      <c r="D79" t="s">
        <v>317</v>
      </c>
      <c r="E79" t="s">
        <v>317</v>
      </c>
    </row>
    <row r="80" spans="1:5" x14ac:dyDescent="0.2">
      <c r="A80" t="str">
        <f t="shared" si="2"/>
        <v/>
      </c>
      <c r="B80" t="s">
        <v>317</v>
      </c>
      <c r="D80" t="s">
        <v>317</v>
      </c>
      <c r="E80" t="s">
        <v>317</v>
      </c>
    </row>
    <row r="81" spans="1:5" x14ac:dyDescent="0.2">
      <c r="A81" t="str">
        <f t="shared" si="2"/>
        <v/>
      </c>
      <c r="B81" t="s">
        <v>317</v>
      </c>
      <c r="D81" t="s">
        <v>317</v>
      </c>
      <c r="E81" t="s">
        <v>317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55239-E506-4191-B243-4FEB59DEAC4E}">
  <sheetPr>
    <tabColor rgb="FF7030A0"/>
  </sheetPr>
  <dimension ref="A1:U102"/>
  <sheetViews>
    <sheetView zoomScale="70" zoomScaleNormal="70" workbookViewId="0">
      <selection activeCell="E22" sqref="E22"/>
    </sheetView>
  </sheetViews>
  <sheetFormatPr defaultRowHeight="12.75" x14ac:dyDescent="0.2"/>
  <cols>
    <col min="1" max="1" width="44.7109375" bestFit="1" customWidth="1"/>
    <col min="2" max="2" width="10.42578125" bestFit="1" customWidth="1"/>
    <col min="3" max="3" width="7.5703125" bestFit="1" customWidth="1"/>
    <col min="4" max="4" width="20.42578125" bestFit="1" customWidth="1"/>
    <col min="5" max="5" width="26.140625" bestFit="1" customWidth="1"/>
    <col min="6" max="6" width="19" bestFit="1" customWidth="1"/>
    <col min="7" max="7" width="16.5703125" bestFit="1" customWidth="1"/>
    <col min="8" max="9" width="14.42578125" customWidth="1"/>
    <col min="10" max="10" width="8.7109375" bestFit="1" customWidth="1"/>
    <col min="11" max="11" width="9.140625" bestFit="1" customWidth="1"/>
    <col min="12" max="12" width="9.7109375" bestFit="1" customWidth="1"/>
    <col min="13" max="13" width="8.28515625" bestFit="1" customWidth="1"/>
    <col min="14" max="14" width="9.140625" bestFit="1" customWidth="1"/>
    <col min="15" max="15" width="9.7109375" bestFit="1" customWidth="1"/>
    <col min="16" max="16" width="8.28515625" bestFit="1" customWidth="1"/>
    <col min="17" max="17" width="9.7109375" bestFit="1" customWidth="1"/>
    <col min="18" max="18" width="11.5703125" bestFit="1" customWidth="1"/>
    <col min="19" max="19" width="9" bestFit="1" customWidth="1"/>
    <col min="20" max="20" width="17" style="44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ref="A8:A39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K8">
        <v>0.64</v>
      </c>
      <c r="S8">
        <v>3</v>
      </c>
      <c r="T8" s="44">
        <f>IF(S8=1,7,IF(S8=2,6,IF(S8=3,5,IF(S8=4,4,IF(S8=5,3,IF(S8=6,2,IF(S8&gt;=6,1,0)))))))</f>
        <v>5</v>
      </c>
    </row>
    <row r="9" spans="1:20" x14ac:dyDescent="0.2">
      <c r="A9" t="str">
        <f t="shared" si="0"/>
        <v/>
      </c>
      <c r="B9" t="s">
        <v>317</v>
      </c>
      <c r="D9" t="s">
        <v>317</v>
      </c>
      <c r="E9" t="s">
        <v>317</v>
      </c>
      <c r="T9" s="44">
        <f t="shared" ref="T9:T72" si="1">IF(S9=1,7,IF(S9=2,6,IF(S9=3,5,IF(S9=4,4,IF(S9=5,3,IF(S9=6,2,IF(S9&gt;=6,1,0)))))))</f>
        <v>0</v>
      </c>
    </row>
    <row r="10" spans="1:20" x14ac:dyDescent="0.2">
      <c r="A10" t="str">
        <f t="shared" si="0"/>
        <v>PrepHolly KerrFoxy</v>
      </c>
      <c r="B10" t="s">
        <v>248</v>
      </c>
      <c r="C10" t="s">
        <v>277</v>
      </c>
      <c r="D10" t="s">
        <v>535</v>
      </c>
      <c r="E10" t="s">
        <v>536</v>
      </c>
      <c r="F10" t="s">
        <v>498</v>
      </c>
      <c r="G10">
        <v>40295</v>
      </c>
      <c r="H10">
        <v>0.61578999999999995</v>
      </c>
      <c r="S10">
        <v>1</v>
      </c>
      <c r="T10" s="44">
        <f t="shared" si="1"/>
        <v>7</v>
      </c>
    </row>
    <row r="11" spans="1:20" x14ac:dyDescent="0.2">
      <c r="A11" t="str">
        <f t="shared" si="0"/>
        <v>PrepJenaveve PageMinstrals Spirit</v>
      </c>
      <c r="B11" t="s">
        <v>248</v>
      </c>
      <c r="C11" t="s">
        <v>277</v>
      </c>
      <c r="D11" t="s">
        <v>537</v>
      </c>
      <c r="E11" t="s">
        <v>538</v>
      </c>
      <c r="F11" t="s">
        <v>539</v>
      </c>
      <c r="G11">
        <v>40759</v>
      </c>
      <c r="H11">
        <v>0.61578999999999995</v>
      </c>
      <c r="S11">
        <v>2</v>
      </c>
      <c r="T11" s="44">
        <f t="shared" si="1"/>
        <v>6</v>
      </c>
    </row>
    <row r="12" spans="1:20" x14ac:dyDescent="0.2">
      <c r="A12" t="str">
        <f t="shared" si="0"/>
        <v>PrepBronte HorsfallMy Promise</v>
      </c>
      <c r="B12" t="s">
        <v>248</v>
      </c>
      <c r="C12" t="s">
        <v>277</v>
      </c>
      <c r="D12" t="s">
        <v>540</v>
      </c>
      <c r="E12" t="s">
        <v>541</v>
      </c>
      <c r="F12" t="s">
        <v>498</v>
      </c>
      <c r="G12">
        <v>41151</v>
      </c>
      <c r="H12">
        <v>0.59736999999999996</v>
      </c>
      <c r="S12">
        <v>3</v>
      </c>
      <c r="T12" s="44">
        <f t="shared" si="1"/>
        <v>5</v>
      </c>
    </row>
    <row r="13" spans="1:20" x14ac:dyDescent="0.2">
      <c r="A13" t="str">
        <f t="shared" si="0"/>
        <v/>
      </c>
      <c r="B13" t="s">
        <v>317</v>
      </c>
      <c r="D13" t="s">
        <v>317</v>
      </c>
      <c r="E13" t="s">
        <v>317</v>
      </c>
      <c r="T13" s="44">
        <f t="shared" si="1"/>
        <v>0</v>
      </c>
    </row>
    <row r="14" spans="1:20" x14ac:dyDescent="0.2">
      <c r="A14" t="str">
        <f t="shared" si="0"/>
        <v/>
      </c>
      <c r="B14" t="s">
        <v>317</v>
      </c>
      <c r="D14" t="s">
        <v>317</v>
      </c>
      <c r="E14" t="s">
        <v>317</v>
      </c>
      <c r="T14" s="44">
        <f t="shared" si="1"/>
        <v>0</v>
      </c>
    </row>
    <row r="15" spans="1:20" x14ac:dyDescent="0.2">
      <c r="A15" t="str">
        <f t="shared" si="0"/>
        <v>PrelimAnnalyce PageWatchwood Druid</v>
      </c>
      <c r="B15" t="s">
        <v>213</v>
      </c>
      <c r="C15" t="s">
        <v>281</v>
      </c>
      <c r="D15" t="s">
        <v>160</v>
      </c>
      <c r="E15" t="s">
        <v>542</v>
      </c>
      <c r="F15" t="s">
        <v>543</v>
      </c>
      <c r="G15">
        <v>40058</v>
      </c>
      <c r="I15">
        <v>0.626</v>
      </c>
      <c r="S15">
        <v>1</v>
      </c>
      <c r="T15" s="44">
        <f t="shared" si="1"/>
        <v>7</v>
      </c>
    </row>
    <row r="16" spans="1:20" x14ac:dyDescent="0.2">
      <c r="A16" t="str">
        <f t="shared" si="0"/>
        <v>PrelimHolly GreeningJudaroo Toledo</v>
      </c>
      <c r="B16" t="s">
        <v>213</v>
      </c>
      <c r="C16" t="s">
        <v>281</v>
      </c>
      <c r="D16" t="s">
        <v>544</v>
      </c>
      <c r="E16" t="s">
        <v>545</v>
      </c>
      <c r="F16" t="s">
        <v>498</v>
      </c>
      <c r="G16">
        <v>40194</v>
      </c>
      <c r="I16">
        <v>0.56000000000000005</v>
      </c>
      <c r="S16">
        <v>2</v>
      </c>
      <c r="T16" s="44">
        <f t="shared" si="1"/>
        <v>6</v>
      </c>
    </row>
    <row r="17" spans="1:21" x14ac:dyDescent="0.2">
      <c r="A17" t="str">
        <f t="shared" si="0"/>
        <v/>
      </c>
      <c r="B17" t="s">
        <v>317</v>
      </c>
      <c r="D17" t="s">
        <v>317</v>
      </c>
      <c r="E17" t="s">
        <v>317</v>
      </c>
      <c r="T17" s="44">
        <f t="shared" si="1"/>
        <v>0</v>
      </c>
    </row>
    <row r="18" spans="1:21" x14ac:dyDescent="0.2">
      <c r="A18" t="str">
        <f t="shared" si="0"/>
        <v>PrelimJorja WarehamNadalla Park Im So Special</v>
      </c>
      <c r="B18" t="s">
        <v>213</v>
      </c>
      <c r="C18" t="s">
        <v>281</v>
      </c>
      <c r="D18" s="115" t="s">
        <v>146</v>
      </c>
      <c r="E18" s="28" t="s">
        <v>1224</v>
      </c>
      <c r="F18" t="s">
        <v>546</v>
      </c>
      <c r="G18">
        <v>39381</v>
      </c>
      <c r="J18">
        <v>0.68200000000000005</v>
      </c>
      <c r="S18">
        <v>1</v>
      </c>
      <c r="T18" s="44">
        <f t="shared" si="1"/>
        <v>7</v>
      </c>
    </row>
    <row r="19" spans="1:21" x14ac:dyDescent="0.2">
      <c r="A19" t="str">
        <f t="shared" si="0"/>
        <v>PrelimMaddison DoustWestend Fine Design</v>
      </c>
      <c r="B19" t="s">
        <v>213</v>
      </c>
      <c r="C19" t="s">
        <v>281</v>
      </c>
      <c r="D19" t="s">
        <v>547</v>
      </c>
      <c r="E19" t="s">
        <v>548</v>
      </c>
      <c r="F19" t="s">
        <v>549</v>
      </c>
      <c r="G19">
        <v>38993</v>
      </c>
      <c r="J19">
        <v>0.66200000000000003</v>
      </c>
      <c r="S19">
        <v>2</v>
      </c>
      <c r="T19" s="44">
        <f t="shared" si="1"/>
        <v>6</v>
      </c>
    </row>
    <row r="20" spans="1:21" x14ac:dyDescent="0.2">
      <c r="A20" t="str">
        <f t="shared" si="0"/>
        <v>PrelimPippa ReillyJudaroo Tassell</v>
      </c>
      <c r="B20" t="s">
        <v>213</v>
      </c>
      <c r="C20" t="s">
        <v>281</v>
      </c>
      <c r="D20" t="s">
        <v>181</v>
      </c>
      <c r="E20" t="s">
        <v>550</v>
      </c>
      <c r="F20" t="s">
        <v>183</v>
      </c>
      <c r="G20">
        <v>39307</v>
      </c>
      <c r="J20">
        <v>0.61799999999999999</v>
      </c>
      <c r="S20">
        <v>3</v>
      </c>
      <c r="T20" s="44">
        <f t="shared" si="1"/>
        <v>5</v>
      </c>
    </row>
    <row r="21" spans="1:21" x14ac:dyDescent="0.2">
      <c r="A21" t="str">
        <f t="shared" si="0"/>
        <v>PrelimCarlie ConnellTurbo</v>
      </c>
      <c r="B21" t="s">
        <v>213</v>
      </c>
      <c r="C21" t="s">
        <v>281</v>
      </c>
      <c r="D21" t="s">
        <v>551</v>
      </c>
      <c r="E21" t="s">
        <v>552</v>
      </c>
      <c r="F21" t="s">
        <v>498</v>
      </c>
      <c r="G21">
        <v>39771</v>
      </c>
      <c r="J21">
        <v>0.60199999999999998</v>
      </c>
      <c r="S21">
        <v>4</v>
      </c>
      <c r="T21" s="44">
        <f t="shared" si="1"/>
        <v>4</v>
      </c>
    </row>
    <row r="22" spans="1:21" x14ac:dyDescent="0.2">
      <c r="A22" t="str">
        <f t="shared" si="0"/>
        <v>PrelimHannah KerrPatrick</v>
      </c>
      <c r="B22" t="s">
        <v>213</v>
      </c>
      <c r="C22" t="s">
        <v>281</v>
      </c>
      <c r="D22" t="s">
        <v>553</v>
      </c>
      <c r="E22" t="s">
        <v>554</v>
      </c>
      <c r="F22" t="s">
        <v>498</v>
      </c>
      <c r="G22">
        <v>39637</v>
      </c>
      <c r="J22">
        <v>0.57799999999999996</v>
      </c>
      <c r="S22">
        <v>5</v>
      </c>
      <c r="T22" s="44">
        <f t="shared" si="1"/>
        <v>3</v>
      </c>
    </row>
    <row r="23" spans="1:21" x14ac:dyDescent="0.2">
      <c r="A23" t="str">
        <f t="shared" si="0"/>
        <v>PrelimZalie RyanBryalana Second Cloud</v>
      </c>
      <c r="B23" t="s">
        <v>213</v>
      </c>
      <c r="C23" t="s">
        <v>281</v>
      </c>
      <c r="D23" t="s">
        <v>555</v>
      </c>
      <c r="E23" t="s">
        <v>222</v>
      </c>
      <c r="F23" t="s">
        <v>498</v>
      </c>
      <c r="G23">
        <v>39538</v>
      </c>
      <c r="J23">
        <v>0.55600000000000005</v>
      </c>
      <c r="S23">
        <v>6</v>
      </c>
      <c r="T23" s="44">
        <f t="shared" si="1"/>
        <v>2</v>
      </c>
    </row>
    <row r="24" spans="1:21" x14ac:dyDescent="0.2">
      <c r="A24" t="str">
        <f t="shared" si="0"/>
        <v/>
      </c>
      <c r="B24" t="s">
        <v>317</v>
      </c>
      <c r="D24" t="s">
        <v>317</v>
      </c>
      <c r="E24" t="s">
        <v>317</v>
      </c>
      <c r="T24" s="44">
        <f t="shared" si="1"/>
        <v>0</v>
      </c>
    </row>
    <row r="25" spans="1:21" x14ac:dyDescent="0.2">
      <c r="A25" t="str">
        <f t="shared" si="0"/>
        <v>PrelimChloe WhiteCaballo Jax</v>
      </c>
      <c r="B25" t="s">
        <v>213</v>
      </c>
      <c r="C25" t="s">
        <v>281</v>
      </c>
      <c r="D25" t="s">
        <v>503</v>
      </c>
      <c r="E25" t="s">
        <v>556</v>
      </c>
      <c r="F25" t="s">
        <v>546</v>
      </c>
      <c r="G25">
        <v>37957</v>
      </c>
      <c r="K25">
        <v>0.66800000000000004</v>
      </c>
      <c r="S25">
        <v>1</v>
      </c>
      <c r="T25" s="44">
        <f t="shared" si="1"/>
        <v>7</v>
      </c>
    </row>
    <row r="26" spans="1:21" x14ac:dyDescent="0.2">
      <c r="A26" t="str">
        <f t="shared" si="0"/>
        <v/>
      </c>
      <c r="B26" t="s">
        <v>317</v>
      </c>
      <c r="D26" t="s">
        <v>317</v>
      </c>
      <c r="E26" t="s">
        <v>317</v>
      </c>
      <c r="T26" s="44">
        <f t="shared" si="1"/>
        <v>0</v>
      </c>
    </row>
    <row r="27" spans="1:21" x14ac:dyDescent="0.2">
      <c r="A27" t="str">
        <f t="shared" si="0"/>
        <v>PrelimKate EiszeleSanrose Prima Donna</v>
      </c>
      <c r="B27" t="s">
        <v>213</v>
      </c>
      <c r="C27" t="s">
        <v>281</v>
      </c>
      <c r="D27" t="s">
        <v>83</v>
      </c>
      <c r="E27" t="s">
        <v>84</v>
      </c>
      <c r="F27" t="s">
        <v>498</v>
      </c>
      <c r="G27">
        <v>34792</v>
      </c>
      <c r="L27">
        <v>0.74199999999999999</v>
      </c>
      <c r="S27">
        <v>1</v>
      </c>
      <c r="T27" s="44">
        <f t="shared" si="1"/>
        <v>7</v>
      </c>
    </row>
    <row r="28" spans="1:21" x14ac:dyDescent="0.2">
      <c r="A28" t="str">
        <f t="shared" si="0"/>
        <v>PrelimTiarlie WarehamTiaja Park Dream</v>
      </c>
      <c r="B28" t="s">
        <v>213</v>
      </c>
      <c r="C28" t="s">
        <v>281</v>
      </c>
      <c r="D28" t="s">
        <v>81</v>
      </c>
      <c r="E28" t="s">
        <v>82</v>
      </c>
      <c r="F28" t="s">
        <v>546</v>
      </c>
      <c r="G28">
        <v>37230</v>
      </c>
      <c r="L28">
        <v>0.70599999999999996</v>
      </c>
      <c r="S28">
        <v>2</v>
      </c>
      <c r="T28" s="44">
        <f t="shared" si="1"/>
        <v>6</v>
      </c>
    </row>
    <row r="29" spans="1:21" x14ac:dyDescent="0.2">
      <c r="A29" t="str">
        <f t="shared" si="0"/>
        <v/>
      </c>
      <c r="B29" t="s">
        <v>317</v>
      </c>
      <c r="D29" t="s">
        <v>317</v>
      </c>
      <c r="E29" t="s">
        <v>317</v>
      </c>
      <c r="T29" s="44">
        <f t="shared" si="1"/>
        <v>0</v>
      </c>
    </row>
    <row r="30" spans="1:21" x14ac:dyDescent="0.2">
      <c r="A30" t="str">
        <f t="shared" si="0"/>
        <v/>
      </c>
      <c r="B30" t="s">
        <v>317</v>
      </c>
      <c r="D30" t="s">
        <v>317</v>
      </c>
      <c r="E30" t="s">
        <v>317</v>
      </c>
      <c r="T30" s="44">
        <f t="shared" si="1"/>
        <v>0</v>
      </c>
    </row>
    <row r="31" spans="1:21" x14ac:dyDescent="0.2">
      <c r="A31" t="str">
        <f t="shared" si="0"/>
        <v>NovHarriet ForrestOakover Too Much Chatter</v>
      </c>
      <c r="B31" t="s">
        <v>80</v>
      </c>
      <c r="C31" t="s">
        <v>280</v>
      </c>
      <c r="D31" t="s">
        <v>557</v>
      </c>
      <c r="E31" t="s">
        <v>73</v>
      </c>
      <c r="F31" t="s">
        <v>558</v>
      </c>
      <c r="G31">
        <v>39589</v>
      </c>
      <c r="M31">
        <v>0.67142999999999997</v>
      </c>
      <c r="S31">
        <v>1</v>
      </c>
      <c r="T31" s="44">
        <v>7</v>
      </c>
      <c r="U31" s="11"/>
    </row>
    <row r="32" spans="1:21" x14ac:dyDescent="0.2">
      <c r="A32" t="str">
        <f t="shared" si="0"/>
        <v>NovZara Ward LeahyKenwyn in Style</v>
      </c>
      <c r="B32" t="s">
        <v>80</v>
      </c>
      <c r="C32" t="s">
        <v>280</v>
      </c>
      <c r="D32" t="s">
        <v>559</v>
      </c>
      <c r="E32" t="s">
        <v>560</v>
      </c>
      <c r="F32" t="s">
        <v>498</v>
      </c>
      <c r="G32">
        <v>39045</v>
      </c>
      <c r="M32">
        <v>0.64463999999999999</v>
      </c>
      <c r="S32">
        <v>2</v>
      </c>
      <c r="T32" s="44">
        <f t="shared" si="1"/>
        <v>6</v>
      </c>
    </row>
    <row r="33" spans="1:20" x14ac:dyDescent="0.2">
      <c r="A33" t="str">
        <f t="shared" si="0"/>
        <v>NovJorja WarehamNadalla Park Im So Special</v>
      </c>
      <c r="B33" t="s">
        <v>80</v>
      </c>
      <c r="C33" t="s">
        <v>280</v>
      </c>
      <c r="D33" s="115" t="s">
        <v>146</v>
      </c>
      <c r="E33" s="28" t="s">
        <v>1224</v>
      </c>
      <c r="F33" t="s">
        <v>546</v>
      </c>
      <c r="G33">
        <v>39381</v>
      </c>
      <c r="M33">
        <v>0.61250000000000004</v>
      </c>
      <c r="S33">
        <v>3</v>
      </c>
      <c r="T33" s="44">
        <f t="shared" si="1"/>
        <v>5</v>
      </c>
    </row>
    <row r="34" spans="1:20" x14ac:dyDescent="0.2">
      <c r="A34" t="str">
        <f t="shared" si="0"/>
        <v>NovHarriet ForrestBramley Royalty</v>
      </c>
      <c r="B34" t="s">
        <v>80</v>
      </c>
      <c r="C34" t="s">
        <v>280</v>
      </c>
      <c r="D34" t="s">
        <v>557</v>
      </c>
      <c r="E34" t="s">
        <v>561</v>
      </c>
      <c r="F34" t="s">
        <v>498</v>
      </c>
      <c r="G34">
        <v>39589</v>
      </c>
      <c r="M34">
        <v>0.55000000000000004</v>
      </c>
      <c r="S34">
        <v>4</v>
      </c>
      <c r="T34" s="44">
        <f t="shared" si="1"/>
        <v>4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 s="44">
        <f t="shared" si="1"/>
        <v>0</v>
      </c>
    </row>
    <row r="36" spans="1:20" x14ac:dyDescent="0.2">
      <c r="A36" t="str">
        <f t="shared" si="0"/>
        <v/>
      </c>
      <c r="B36" t="s">
        <v>317</v>
      </c>
      <c r="D36" t="s">
        <v>317</v>
      </c>
      <c r="E36" t="s">
        <v>317</v>
      </c>
      <c r="T36" s="44">
        <f t="shared" si="1"/>
        <v>0</v>
      </c>
    </row>
    <row r="37" spans="1:20" x14ac:dyDescent="0.2">
      <c r="A37" t="str">
        <f t="shared" si="0"/>
        <v>NovChloe WhiteCaballo Jax</v>
      </c>
      <c r="B37" t="s">
        <v>80</v>
      </c>
      <c r="C37" t="s">
        <v>280</v>
      </c>
      <c r="D37" t="s">
        <v>503</v>
      </c>
      <c r="E37" t="s">
        <v>556</v>
      </c>
      <c r="F37" t="s">
        <v>546</v>
      </c>
      <c r="G37">
        <v>37957</v>
      </c>
      <c r="N37">
        <v>0.6</v>
      </c>
      <c r="S37">
        <v>1</v>
      </c>
      <c r="T37" s="44">
        <f t="shared" si="1"/>
        <v>7</v>
      </c>
    </row>
    <row r="38" spans="1:20" x14ac:dyDescent="0.2">
      <c r="A38" t="str">
        <f t="shared" si="0"/>
        <v/>
      </c>
      <c r="B38" t="s">
        <v>317</v>
      </c>
      <c r="D38" t="s">
        <v>317</v>
      </c>
      <c r="E38" t="s">
        <v>317</v>
      </c>
      <c r="T38" s="44">
        <f t="shared" si="1"/>
        <v>0</v>
      </c>
    </row>
    <row r="39" spans="1:20" x14ac:dyDescent="0.2">
      <c r="A39" t="str">
        <f t="shared" si="0"/>
        <v/>
      </c>
      <c r="B39" t="s">
        <v>317</v>
      </c>
      <c r="D39" t="s">
        <v>317</v>
      </c>
      <c r="E39" t="s">
        <v>317</v>
      </c>
      <c r="T39" s="44">
        <f t="shared" si="1"/>
        <v>0</v>
      </c>
    </row>
    <row r="40" spans="1:20" x14ac:dyDescent="0.2">
      <c r="A40" t="str">
        <f t="shared" ref="A40:A71" si="2">CONCATENATE(B40,D40,E40)</f>
        <v>NovKate EiszeleSanrose Prima Donna</v>
      </c>
      <c r="B40" t="s">
        <v>80</v>
      </c>
      <c r="C40" t="s">
        <v>280</v>
      </c>
      <c r="D40" t="s">
        <v>83</v>
      </c>
      <c r="E40" t="s">
        <v>84</v>
      </c>
      <c r="F40" t="s">
        <v>498</v>
      </c>
      <c r="G40">
        <v>34792</v>
      </c>
      <c r="O40">
        <v>0.62143000000000004</v>
      </c>
      <c r="S40">
        <v>1</v>
      </c>
      <c r="T40" s="44">
        <f t="shared" si="1"/>
        <v>7</v>
      </c>
    </row>
    <row r="41" spans="1:20" x14ac:dyDescent="0.2">
      <c r="A41" t="str">
        <f t="shared" si="2"/>
        <v>NovTiarlie WarehamTiaja Park Dream</v>
      </c>
      <c r="B41" t="s">
        <v>80</v>
      </c>
      <c r="C41" t="s">
        <v>280</v>
      </c>
      <c r="D41" t="s">
        <v>81</v>
      </c>
      <c r="E41" t="s">
        <v>82</v>
      </c>
      <c r="F41" t="s">
        <v>546</v>
      </c>
      <c r="G41">
        <v>37230</v>
      </c>
      <c r="O41">
        <v>0.61429</v>
      </c>
      <c r="S41">
        <v>2</v>
      </c>
      <c r="T41" s="44">
        <f t="shared" si="1"/>
        <v>6</v>
      </c>
    </row>
    <row r="42" spans="1:20" x14ac:dyDescent="0.2">
      <c r="A42" t="str">
        <f t="shared" si="2"/>
        <v>NovAnnabele CreekChaussettes</v>
      </c>
      <c r="B42" t="s">
        <v>80</v>
      </c>
      <c r="C42" t="s">
        <v>280</v>
      </c>
      <c r="D42" t="s">
        <v>562</v>
      </c>
      <c r="E42" t="s">
        <v>563</v>
      </c>
      <c r="F42" t="s">
        <v>498</v>
      </c>
      <c r="G42">
        <v>36891</v>
      </c>
      <c r="O42">
        <v>0.59643000000000002</v>
      </c>
      <c r="S42">
        <v>3</v>
      </c>
      <c r="T42" s="44">
        <f t="shared" si="1"/>
        <v>5</v>
      </c>
    </row>
    <row r="43" spans="1:20" x14ac:dyDescent="0.2">
      <c r="A43" t="str">
        <f t="shared" si="2"/>
        <v>NovCaitlyn HoweTell Me Nothing</v>
      </c>
      <c r="B43" t="s">
        <v>80</v>
      </c>
      <c r="C43" t="s">
        <v>280</v>
      </c>
      <c r="D43" t="s">
        <v>90</v>
      </c>
      <c r="E43" t="s">
        <v>564</v>
      </c>
      <c r="F43" t="s">
        <v>546</v>
      </c>
      <c r="G43">
        <v>37019</v>
      </c>
      <c r="O43">
        <v>0.58213999999999999</v>
      </c>
      <c r="S43">
        <v>4</v>
      </c>
      <c r="T43" s="44">
        <f t="shared" si="1"/>
        <v>4</v>
      </c>
    </row>
    <row r="44" spans="1:20" x14ac:dyDescent="0.2">
      <c r="A44" t="str">
        <f t="shared" si="2"/>
        <v/>
      </c>
      <c r="B44" t="s">
        <v>317</v>
      </c>
      <c r="D44" t="s">
        <v>317</v>
      </c>
      <c r="E44" t="s">
        <v>317</v>
      </c>
      <c r="T44" s="44">
        <f t="shared" si="1"/>
        <v>0</v>
      </c>
    </row>
    <row r="45" spans="1:20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f t="shared" si="1"/>
        <v>0</v>
      </c>
    </row>
    <row r="46" spans="1:20" x14ac:dyDescent="0.2">
      <c r="A46" t="str">
        <f t="shared" si="2"/>
        <v>ElemLauren RoweCheval Dlore</v>
      </c>
      <c r="B46" t="s">
        <v>46</v>
      </c>
      <c r="C46" t="s">
        <v>316</v>
      </c>
      <c r="D46" t="s">
        <v>565</v>
      </c>
      <c r="E46" t="s">
        <v>566</v>
      </c>
      <c r="F46" t="s">
        <v>500</v>
      </c>
      <c r="G46">
        <v>38440</v>
      </c>
      <c r="P46">
        <v>0.65417000000000003</v>
      </c>
      <c r="S46">
        <v>1</v>
      </c>
      <c r="T46" s="44">
        <f t="shared" si="1"/>
        <v>7</v>
      </c>
    </row>
    <row r="47" spans="1:20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f t="shared" si="1"/>
        <v>0</v>
      </c>
    </row>
    <row r="48" spans="1:20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f t="shared" si="1"/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f t="shared" si="1"/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f t="shared" si="1"/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f t="shared" si="1"/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f t="shared" si="1"/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f t="shared" si="1"/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si="2"/>
        <v/>
      </c>
      <c r="B71" t="s">
        <v>317</v>
      </c>
      <c r="D71" t="s">
        <v>317</v>
      </c>
      <c r="E71" t="s">
        <v>317</v>
      </c>
      <c r="T71" s="44">
        <f t="shared" si="1"/>
        <v>0</v>
      </c>
    </row>
    <row r="72" spans="1:20" x14ac:dyDescent="0.2">
      <c r="A72" t="str">
        <f t="shared" ref="A72:A99" si="3">CONCATENATE(B72,D72,E72)</f>
        <v/>
      </c>
      <c r="B72" t="s">
        <v>317</v>
      </c>
      <c r="D72" t="s">
        <v>317</v>
      </c>
      <c r="E72" t="s">
        <v>317</v>
      </c>
      <c r="T72" s="44">
        <f t="shared" si="1"/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f t="shared" ref="T73:T99" si="4">IF(S73=1,7,IF(S73=2,6,IF(S73=3,5,IF(S73=4,4,IF(S73=5,3,IF(S73=6,2,IF(S73&gt;=6,1,0)))))))</f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f t="shared" si="4"/>
        <v>0</v>
      </c>
    </row>
    <row r="82" spans="1:20" x14ac:dyDescent="0.2">
      <c r="A82" t="str">
        <f t="shared" si="3"/>
        <v/>
      </c>
      <c r="T82" s="44">
        <f t="shared" si="4"/>
        <v>0</v>
      </c>
    </row>
    <row r="83" spans="1:20" x14ac:dyDescent="0.2">
      <c r="A83" t="str">
        <f t="shared" si="3"/>
        <v/>
      </c>
      <c r="T83" s="44">
        <f t="shared" si="4"/>
        <v>0</v>
      </c>
    </row>
    <row r="84" spans="1:20" x14ac:dyDescent="0.2">
      <c r="A84" t="str">
        <f t="shared" si="3"/>
        <v/>
      </c>
      <c r="T84" s="44">
        <f t="shared" si="4"/>
        <v>0</v>
      </c>
    </row>
    <row r="85" spans="1:20" x14ac:dyDescent="0.2">
      <c r="A85" t="str">
        <f t="shared" si="3"/>
        <v/>
      </c>
      <c r="T85" s="44">
        <f t="shared" si="4"/>
        <v>0</v>
      </c>
    </row>
    <row r="86" spans="1:20" x14ac:dyDescent="0.2">
      <c r="A86" t="str">
        <f t="shared" si="3"/>
        <v/>
      </c>
      <c r="T86" s="44">
        <f t="shared" si="4"/>
        <v>0</v>
      </c>
    </row>
    <row r="87" spans="1:20" x14ac:dyDescent="0.2">
      <c r="A87" t="str">
        <f t="shared" si="3"/>
        <v/>
      </c>
      <c r="T87" s="44">
        <f t="shared" si="4"/>
        <v>0</v>
      </c>
    </row>
    <row r="88" spans="1:20" x14ac:dyDescent="0.2">
      <c r="A88" t="str">
        <f t="shared" si="3"/>
        <v/>
      </c>
      <c r="T88" s="44">
        <f t="shared" si="4"/>
        <v>0</v>
      </c>
    </row>
    <row r="89" spans="1:20" x14ac:dyDescent="0.2">
      <c r="A89" t="str">
        <f t="shared" si="3"/>
        <v/>
      </c>
      <c r="T89" s="44">
        <f t="shared" si="4"/>
        <v>0</v>
      </c>
    </row>
    <row r="90" spans="1:20" x14ac:dyDescent="0.2">
      <c r="A90" t="str">
        <f t="shared" si="3"/>
        <v/>
      </c>
      <c r="T90" s="44">
        <f t="shared" si="4"/>
        <v>0</v>
      </c>
    </row>
    <row r="91" spans="1:20" x14ac:dyDescent="0.2">
      <c r="A91" t="str">
        <f t="shared" si="3"/>
        <v/>
      </c>
      <c r="T91" s="44">
        <f t="shared" si="4"/>
        <v>0</v>
      </c>
    </row>
    <row r="92" spans="1:20" x14ac:dyDescent="0.2">
      <c r="A92" t="str">
        <f t="shared" si="3"/>
        <v/>
      </c>
      <c r="T92" s="44">
        <f t="shared" si="4"/>
        <v>0</v>
      </c>
    </row>
    <row r="93" spans="1:20" x14ac:dyDescent="0.2">
      <c r="A93" t="str">
        <f t="shared" si="3"/>
        <v/>
      </c>
      <c r="T93" s="44">
        <f t="shared" si="4"/>
        <v>0</v>
      </c>
    </row>
    <row r="94" spans="1:20" x14ac:dyDescent="0.2">
      <c r="A94" t="str">
        <f t="shared" si="3"/>
        <v/>
      </c>
      <c r="T94" s="44">
        <f t="shared" si="4"/>
        <v>0</v>
      </c>
    </row>
    <row r="95" spans="1:20" x14ac:dyDescent="0.2">
      <c r="A95" t="str">
        <f t="shared" si="3"/>
        <v/>
      </c>
      <c r="T95" s="44">
        <f t="shared" si="4"/>
        <v>0</v>
      </c>
    </row>
    <row r="96" spans="1:20" x14ac:dyDescent="0.2">
      <c r="A96" t="str">
        <f t="shared" si="3"/>
        <v/>
      </c>
      <c r="T96" s="44">
        <f t="shared" si="4"/>
        <v>0</v>
      </c>
    </row>
    <row r="97" spans="1:20" x14ac:dyDescent="0.2">
      <c r="A97" t="str">
        <f t="shared" si="3"/>
        <v/>
      </c>
      <c r="T97" s="44">
        <f t="shared" si="4"/>
        <v>0</v>
      </c>
    </row>
    <row r="98" spans="1:20" x14ac:dyDescent="0.2">
      <c r="A98" t="str">
        <f t="shared" si="3"/>
        <v/>
      </c>
      <c r="T98" s="44">
        <f t="shared" si="4"/>
        <v>0</v>
      </c>
    </row>
    <row r="99" spans="1:20" x14ac:dyDescent="0.2">
      <c r="A99" t="str">
        <f t="shared" si="3"/>
        <v/>
      </c>
      <c r="T99" s="44">
        <f t="shared" si="4"/>
        <v>0</v>
      </c>
    </row>
    <row r="100" spans="1:20" x14ac:dyDescent="0.2">
      <c r="A100" cm="1">
        <f t="array" ref="A100">SUMPRODUCT((A7:A99&lt;&gt;"")/COUNTIF(A7:A99,A7:A99&amp;""))</f>
        <v>26</v>
      </c>
    </row>
    <row r="101" spans="1:20" x14ac:dyDescent="0.2">
      <c r="A101">
        <v>2</v>
      </c>
    </row>
    <row r="102" spans="1:20" x14ac:dyDescent="0.2">
      <c r="A102">
        <f>SUM(A100-A101)</f>
        <v>24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F6B47-861F-49CE-ABB2-F1FF6654E207}">
  <sheetPr>
    <tabColor rgb="FF7030A0"/>
  </sheetPr>
  <dimension ref="A1:U102"/>
  <sheetViews>
    <sheetView topLeftCell="B3" zoomScale="70" zoomScaleNormal="70" workbookViewId="0">
      <selection activeCell="E22" sqref="E22"/>
    </sheetView>
  </sheetViews>
  <sheetFormatPr defaultRowHeight="12.75" x14ac:dyDescent="0.2"/>
  <cols>
    <col min="1" max="1" width="42.5703125" bestFit="1" customWidth="1"/>
    <col min="2" max="2" width="6.85546875" bestFit="1" customWidth="1"/>
    <col min="3" max="3" width="5.28515625" bestFit="1" customWidth="1"/>
    <col min="4" max="4" width="17.7109375" bestFit="1" customWidth="1"/>
    <col min="5" max="5" width="24.85546875" bestFit="1" customWidth="1"/>
    <col min="6" max="6" width="13.28515625" bestFit="1" customWidth="1"/>
    <col min="7" max="19" width="4.42578125" customWidth="1"/>
    <col min="20" max="20" width="11.7109375" style="44" bestFit="1" customWidth="1"/>
  </cols>
  <sheetData>
    <row r="1" spans="1:21" ht="26.25" customHeight="1" x14ac:dyDescent="0.2">
      <c r="D1" t="s">
        <v>253</v>
      </c>
      <c r="E1" t="s">
        <v>169</v>
      </c>
      <c r="M1" t="s">
        <v>255</v>
      </c>
      <c r="O1" t="s">
        <v>567</v>
      </c>
    </row>
    <row r="2" spans="1:21" ht="18.75" customHeight="1" x14ac:dyDescent="0.2"/>
    <row r="3" spans="1:21" ht="26.25" customHeight="1" x14ac:dyDescent="0.2"/>
    <row r="4" spans="1:21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1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1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1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568</v>
      </c>
      <c r="G7">
        <v>39448</v>
      </c>
      <c r="H7">
        <v>0.8</v>
      </c>
      <c r="S7">
        <v>1</v>
      </c>
      <c r="T7" s="44">
        <f>IF(S7=1,7,IF(S7=2,6,IF(S7=3,5,IF(S7=4,4,IF(S7=5,3,IF(S7=6,2,IF(S7&gt;=6,1,0)))))))</f>
        <v>7</v>
      </c>
    </row>
    <row r="8" spans="1:21" x14ac:dyDescent="0.2">
      <c r="A8" t="str">
        <f t="shared" ref="A8:A39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568</v>
      </c>
      <c r="G8">
        <v>37622</v>
      </c>
      <c r="K8">
        <v>0.64</v>
      </c>
      <c r="S8">
        <v>3</v>
      </c>
      <c r="T8" s="44">
        <f>IF(S8=1,7,IF(S8=2,6,IF(S8=3,5,IF(S8=4,4,IF(S8=5,3,IF(S8=6,2,IF(S8&gt;=6,1,0)))))))</f>
        <v>5</v>
      </c>
    </row>
    <row r="9" spans="1:21" x14ac:dyDescent="0.2">
      <c r="A9" t="str">
        <f t="shared" si="0"/>
        <v/>
      </c>
      <c r="B9" t="s">
        <v>317</v>
      </c>
      <c r="D9" t="s">
        <v>317</v>
      </c>
      <c r="E9" t="s">
        <v>317</v>
      </c>
      <c r="T9" s="44">
        <f t="shared" ref="T9:T72" si="1">IF(S9=1,7,IF(S9=2,6,IF(S9=3,5,IF(S9=4,4,IF(S9=5,3,IF(S9=6,2,IF(S9&gt;=6,1,0)))))))</f>
        <v>0</v>
      </c>
    </row>
    <row r="10" spans="1:21" x14ac:dyDescent="0.2">
      <c r="A10" t="str">
        <f t="shared" si="0"/>
        <v>PrepMillie HardmanFizz</v>
      </c>
      <c r="B10" t="s">
        <v>248</v>
      </c>
      <c r="C10" t="s">
        <v>277</v>
      </c>
      <c r="D10" s="28" t="s">
        <v>569</v>
      </c>
      <c r="E10" s="28" t="s">
        <v>570</v>
      </c>
      <c r="F10" t="s">
        <v>467</v>
      </c>
      <c r="H10">
        <v>73.157799999999995</v>
      </c>
      <c r="S10">
        <v>0</v>
      </c>
      <c r="T10" s="44">
        <v>0</v>
      </c>
      <c r="U10" s="11" t="s">
        <v>1215</v>
      </c>
    </row>
    <row r="11" spans="1:21" x14ac:dyDescent="0.2">
      <c r="A11" t="str">
        <f t="shared" si="0"/>
        <v>PrepMadison KainCimeron Pocket Rocket</v>
      </c>
      <c r="B11" t="s">
        <v>248</v>
      </c>
      <c r="C11" t="s">
        <v>277</v>
      </c>
      <c r="D11" t="s">
        <v>238</v>
      </c>
      <c r="E11" t="s">
        <v>239</v>
      </c>
      <c r="F11" t="s">
        <v>169</v>
      </c>
      <c r="H11">
        <v>66.315700000000007</v>
      </c>
      <c r="S11">
        <v>2</v>
      </c>
      <c r="T11" s="44">
        <f t="shared" si="1"/>
        <v>6</v>
      </c>
    </row>
    <row r="12" spans="1:21" x14ac:dyDescent="0.2">
      <c r="A12" t="str">
        <f t="shared" si="0"/>
        <v>PrepMillie HardmanMagic</v>
      </c>
      <c r="B12" t="s">
        <v>248</v>
      </c>
      <c r="C12" t="s">
        <v>277</v>
      </c>
      <c r="D12" t="s">
        <v>569</v>
      </c>
      <c r="E12" t="s">
        <v>571</v>
      </c>
      <c r="F12" t="s">
        <v>467</v>
      </c>
      <c r="H12">
        <v>64.473600000000005</v>
      </c>
      <c r="S12">
        <v>3</v>
      </c>
      <c r="T12" s="44">
        <f t="shared" si="1"/>
        <v>5</v>
      </c>
    </row>
    <row r="13" spans="1:21" x14ac:dyDescent="0.2">
      <c r="A13" t="str">
        <f t="shared" si="0"/>
        <v/>
      </c>
      <c r="B13" t="s">
        <v>317</v>
      </c>
      <c r="D13" t="s">
        <v>317</v>
      </c>
      <c r="E13" t="s">
        <v>317</v>
      </c>
      <c r="T13" s="44">
        <f t="shared" si="1"/>
        <v>0</v>
      </c>
    </row>
    <row r="14" spans="1:21" x14ac:dyDescent="0.2">
      <c r="A14" t="str">
        <f t="shared" si="0"/>
        <v>PrelimSune SnymanGordon Park Smarty Pants</v>
      </c>
      <c r="B14" t="s">
        <v>213</v>
      </c>
      <c r="C14" t="s">
        <v>281</v>
      </c>
      <c r="D14" s="11" t="s">
        <v>693</v>
      </c>
      <c r="E14" t="s">
        <v>251</v>
      </c>
      <c r="F14" t="s">
        <v>169</v>
      </c>
      <c r="I14">
        <v>63.4</v>
      </c>
      <c r="S14">
        <v>1</v>
      </c>
      <c r="T14" s="44">
        <f t="shared" si="1"/>
        <v>7</v>
      </c>
    </row>
    <row r="15" spans="1:21" x14ac:dyDescent="0.2">
      <c r="A15" t="str">
        <f t="shared" si="0"/>
        <v>PrelimMillie HardmanFizz</v>
      </c>
      <c r="B15" t="s">
        <v>213</v>
      </c>
      <c r="C15" t="s">
        <v>281</v>
      </c>
      <c r="D15" s="28" t="s">
        <v>569</v>
      </c>
      <c r="E15" s="28" t="s">
        <v>570</v>
      </c>
      <c r="F15" t="s">
        <v>467</v>
      </c>
      <c r="I15">
        <v>61.4</v>
      </c>
      <c r="S15">
        <v>0</v>
      </c>
      <c r="T15" s="44">
        <v>0</v>
      </c>
      <c r="U15" s="11" t="s">
        <v>1216</v>
      </c>
    </row>
    <row r="16" spans="1:21" x14ac:dyDescent="0.2">
      <c r="A16" t="str">
        <f t="shared" si="0"/>
        <v>PrelimLyla ValuriAscot Magnum Silk</v>
      </c>
      <c r="B16" t="s">
        <v>213</v>
      </c>
      <c r="C16" t="s">
        <v>281</v>
      </c>
      <c r="D16" t="s">
        <v>465</v>
      </c>
      <c r="E16" t="s">
        <v>466</v>
      </c>
      <c r="F16" t="s">
        <v>467</v>
      </c>
      <c r="J16">
        <v>75.400000000000006</v>
      </c>
      <c r="S16">
        <v>1</v>
      </c>
      <c r="T16" s="44">
        <f t="shared" si="1"/>
        <v>7</v>
      </c>
    </row>
    <row r="17" spans="1:20" x14ac:dyDescent="0.2">
      <c r="A17" t="str">
        <f t="shared" si="0"/>
        <v>PrelimTeagan ChristieAmani Phantasie</v>
      </c>
      <c r="B17" t="s">
        <v>213</v>
      </c>
      <c r="C17" t="s">
        <v>281</v>
      </c>
      <c r="D17" t="s">
        <v>168</v>
      </c>
      <c r="E17" t="s">
        <v>464</v>
      </c>
      <c r="F17" t="s">
        <v>169</v>
      </c>
      <c r="J17">
        <v>74.599999999999994</v>
      </c>
      <c r="S17">
        <v>2</v>
      </c>
      <c r="T17" s="44">
        <f t="shared" si="1"/>
        <v>6</v>
      </c>
    </row>
    <row r="18" spans="1:20" x14ac:dyDescent="0.2">
      <c r="A18" t="str">
        <f t="shared" si="0"/>
        <v>PrelimPaige HelsemansLil Buzz</v>
      </c>
      <c r="B18" t="s">
        <v>213</v>
      </c>
      <c r="C18" t="s">
        <v>281</v>
      </c>
      <c r="D18" t="s">
        <v>572</v>
      </c>
      <c r="E18" s="11" t="s">
        <v>1020</v>
      </c>
      <c r="F18" t="s">
        <v>220</v>
      </c>
      <c r="J18">
        <v>71.599999999999994</v>
      </c>
      <c r="S18">
        <v>3</v>
      </c>
      <c r="T18" s="44">
        <f t="shared" si="1"/>
        <v>5</v>
      </c>
    </row>
    <row r="19" spans="1:20" x14ac:dyDescent="0.2">
      <c r="A19" t="str">
        <f t="shared" si="0"/>
        <v>PrelimSydney RichardsCedar Lakes Alakazoo</v>
      </c>
      <c r="B19" t="s">
        <v>213</v>
      </c>
      <c r="C19" t="s">
        <v>281</v>
      </c>
      <c r="D19" t="s">
        <v>573</v>
      </c>
      <c r="E19" t="s">
        <v>574</v>
      </c>
      <c r="F19" t="s">
        <v>467</v>
      </c>
      <c r="J19">
        <v>62.4</v>
      </c>
      <c r="S19">
        <v>4</v>
      </c>
      <c r="T19" s="44">
        <f t="shared" si="1"/>
        <v>4</v>
      </c>
    </row>
    <row r="20" spans="1:20" x14ac:dyDescent="0.2">
      <c r="A20" t="str">
        <f t="shared" si="0"/>
        <v>PrelimFae SpearmanRivendell Cisco</v>
      </c>
      <c r="B20" t="s">
        <v>213</v>
      </c>
      <c r="C20" t="s">
        <v>281</v>
      </c>
      <c r="D20" t="s">
        <v>575</v>
      </c>
      <c r="E20" t="s">
        <v>576</v>
      </c>
      <c r="F20" t="s">
        <v>169</v>
      </c>
      <c r="J20">
        <v>62</v>
      </c>
      <c r="S20">
        <v>5</v>
      </c>
      <c r="T20" s="44">
        <f t="shared" si="1"/>
        <v>3</v>
      </c>
    </row>
    <row r="21" spans="1:20" x14ac:dyDescent="0.2">
      <c r="A21" t="str">
        <f t="shared" si="0"/>
        <v>PrelimReagan HughesCollusion</v>
      </c>
      <c r="B21" t="s">
        <v>213</v>
      </c>
      <c r="C21" t="s">
        <v>281</v>
      </c>
      <c r="D21" t="s">
        <v>188</v>
      </c>
      <c r="E21" t="s">
        <v>189</v>
      </c>
      <c r="F21" t="s">
        <v>307</v>
      </c>
      <c r="J21">
        <v>61.2</v>
      </c>
      <c r="S21">
        <v>6</v>
      </c>
      <c r="T21" s="44">
        <f t="shared" si="1"/>
        <v>2</v>
      </c>
    </row>
    <row r="22" spans="1:20" x14ac:dyDescent="0.2">
      <c r="A22" t="str">
        <f t="shared" si="0"/>
        <v>PrelimAnastasia BreachBonsai Tickitiboo</v>
      </c>
      <c r="B22" t="s">
        <v>213</v>
      </c>
      <c r="C22" t="s">
        <v>281</v>
      </c>
      <c r="D22" t="s">
        <v>208</v>
      </c>
      <c r="E22" t="s">
        <v>577</v>
      </c>
      <c r="F22" t="s">
        <v>578</v>
      </c>
      <c r="J22">
        <v>58.4</v>
      </c>
      <c r="S22">
        <v>7</v>
      </c>
      <c r="T22" s="44">
        <f t="shared" si="1"/>
        <v>1</v>
      </c>
    </row>
    <row r="23" spans="1:20" x14ac:dyDescent="0.2">
      <c r="A23" t="str">
        <f t="shared" si="0"/>
        <v>PrelimLia Del GiaccoBeelo Bi Golden Girl</v>
      </c>
      <c r="B23" t="s">
        <v>213</v>
      </c>
      <c r="C23" t="s">
        <v>281</v>
      </c>
      <c r="D23" t="s">
        <v>579</v>
      </c>
      <c r="E23" t="s">
        <v>580</v>
      </c>
      <c r="F23" t="s">
        <v>467</v>
      </c>
      <c r="J23">
        <v>58.4</v>
      </c>
      <c r="S23">
        <v>8</v>
      </c>
      <c r="T23" s="44">
        <f t="shared" si="1"/>
        <v>1</v>
      </c>
    </row>
    <row r="24" spans="1:20" x14ac:dyDescent="0.2">
      <c r="A24" t="str">
        <f t="shared" si="0"/>
        <v>PrelimImogen Del GiaccoBandit</v>
      </c>
      <c r="B24" t="s">
        <v>213</v>
      </c>
      <c r="C24" t="s">
        <v>281</v>
      </c>
      <c r="D24" t="s">
        <v>581</v>
      </c>
      <c r="E24" t="s">
        <v>582</v>
      </c>
      <c r="F24" t="s">
        <v>467</v>
      </c>
      <c r="J24">
        <v>58</v>
      </c>
      <c r="S24">
        <v>9</v>
      </c>
      <c r="T24" s="44">
        <f t="shared" si="1"/>
        <v>1</v>
      </c>
    </row>
    <row r="25" spans="1:20" x14ac:dyDescent="0.2">
      <c r="A25" t="str">
        <f t="shared" si="0"/>
        <v>PrelimTatum HandCrystal Clear</v>
      </c>
      <c r="B25" t="s">
        <v>213</v>
      </c>
      <c r="C25" t="s">
        <v>281</v>
      </c>
      <c r="D25" t="s">
        <v>583</v>
      </c>
      <c r="E25" t="s">
        <v>584</v>
      </c>
      <c r="F25" t="s">
        <v>169</v>
      </c>
      <c r="J25">
        <v>57.6</v>
      </c>
      <c r="S25">
        <v>10</v>
      </c>
      <c r="T25" s="44">
        <f t="shared" si="1"/>
        <v>1</v>
      </c>
    </row>
    <row r="26" spans="1:20" x14ac:dyDescent="0.2">
      <c r="A26" t="str">
        <f t="shared" si="0"/>
        <v>PrelimTaliah QuinnRedline Heavenly Devine</v>
      </c>
      <c r="B26" t="s">
        <v>213</v>
      </c>
      <c r="C26" t="s">
        <v>281</v>
      </c>
      <c r="D26" t="s">
        <v>368</v>
      </c>
      <c r="E26" t="s">
        <v>585</v>
      </c>
      <c r="F26" t="s">
        <v>169</v>
      </c>
      <c r="J26">
        <v>55.8</v>
      </c>
      <c r="S26">
        <v>11</v>
      </c>
      <c r="T26" s="44">
        <f t="shared" si="1"/>
        <v>1</v>
      </c>
    </row>
    <row r="27" spans="1:20" x14ac:dyDescent="0.2">
      <c r="A27" t="str">
        <f t="shared" si="0"/>
        <v>PrelimIsabelle MillerLocke Lamora</v>
      </c>
      <c r="B27" t="s">
        <v>213</v>
      </c>
      <c r="C27" t="s">
        <v>281</v>
      </c>
      <c r="D27" t="s">
        <v>119</v>
      </c>
      <c r="E27" s="11" t="s">
        <v>846</v>
      </c>
      <c r="F27" t="s">
        <v>310</v>
      </c>
      <c r="K27">
        <v>68</v>
      </c>
      <c r="S27">
        <v>1</v>
      </c>
      <c r="T27" s="44">
        <f t="shared" si="1"/>
        <v>7</v>
      </c>
    </row>
    <row r="28" spans="1:20" x14ac:dyDescent="0.2">
      <c r="A28" t="str">
        <f t="shared" si="0"/>
        <v>PrelimHannah StanleyEJ Lucy in the Sky</v>
      </c>
      <c r="B28" t="s">
        <v>213</v>
      </c>
      <c r="C28" t="s">
        <v>281</v>
      </c>
      <c r="D28" t="s">
        <v>586</v>
      </c>
      <c r="E28" t="s">
        <v>587</v>
      </c>
      <c r="F28" t="s">
        <v>578</v>
      </c>
      <c r="K28">
        <v>65</v>
      </c>
      <c r="S28">
        <v>2</v>
      </c>
      <c r="T28" s="44">
        <f t="shared" si="1"/>
        <v>6</v>
      </c>
    </row>
    <row r="29" spans="1:20" x14ac:dyDescent="0.2">
      <c r="A29" t="str">
        <f t="shared" si="0"/>
        <v>PrelimSarah LittlePenley Giovanni</v>
      </c>
      <c r="B29" t="s">
        <v>213</v>
      </c>
      <c r="C29" t="s">
        <v>281</v>
      </c>
      <c r="D29" t="s">
        <v>588</v>
      </c>
      <c r="E29" t="s">
        <v>589</v>
      </c>
      <c r="F29" t="s">
        <v>169</v>
      </c>
      <c r="K29">
        <v>63.6</v>
      </c>
      <c r="S29">
        <v>3</v>
      </c>
      <c r="T29" s="44">
        <f t="shared" si="1"/>
        <v>5</v>
      </c>
    </row>
    <row r="30" spans="1:20" x14ac:dyDescent="0.2">
      <c r="A30" t="str">
        <f t="shared" si="0"/>
        <v>PrelimChelsea WillockHector</v>
      </c>
      <c r="B30" t="s">
        <v>213</v>
      </c>
      <c r="C30" t="s">
        <v>281</v>
      </c>
      <c r="D30" t="s">
        <v>590</v>
      </c>
      <c r="E30" t="s">
        <v>591</v>
      </c>
      <c r="F30" t="s">
        <v>169</v>
      </c>
      <c r="K30">
        <v>61.4</v>
      </c>
      <c r="S30">
        <v>4</v>
      </c>
      <c r="T30" s="44">
        <f t="shared" si="1"/>
        <v>4</v>
      </c>
    </row>
    <row r="31" spans="1:20" x14ac:dyDescent="0.2">
      <c r="A31" t="str">
        <f t="shared" si="0"/>
        <v>PrelimJessica SmithLebonstern Alliance</v>
      </c>
      <c r="B31" t="s">
        <v>213</v>
      </c>
      <c r="C31" t="s">
        <v>281</v>
      </c>
      <c r="D31" s="11" t="s">
        <v>103</v>
      </c>
      <c r="E31" t="s">
        <v>104</v>
      </c>
      <c r="F31" t="s">
        <v>196</v>
      </c>
      <c r="L31">
        <v>64</v>
      </c>
      <c r="S31">
        <v>1</v>
      </c>
      <c r="T31" s="44">
        <f t="shared" si="1"/>
        <v>7</v>
      </c>
    </row>
    <row r="32" spans="1:20" x14ac:dyDescent="0.2">
      <c r="A32" t="str">
        <f t="shared" si="0"/>
        <v/>
      </c>
      <c r="B32" t="s">
        <v>317</v>
      </c>
      <c r="D32" t="s">
        <v>317</v>
      </c>
      <c r="E32" t="s">
        <v>317</v>
      </c>
      <c r="T32" s="44">
        <f t="shared" si="1"/>
        <v>0</v>
      </c>
    </row>
    <row r="33" spans="1:21" x14ac:dyDescent="0.2">
      <c r="A33" t="str">
        <f t="shared" si="0"/>
        <v>NovTeagan ChristieAmani Phantasie</v>
      </c>
      <c r="B33" t="s">
        <v>80</v>
      </c>
      <c r="C33" t="s">
        <v>280</v>
      </c>
      <c r="D33" t="s">
        <v>168</v>
      </c>
      <c r="E33" t="s">
        <v>464</v>
      </c>
      <c r="F33" t="s">
        <v>169</v>
      </c>
      <c r="M33">
        <v>67.857100000000003</v>
      </c>
      <c r="S33">
        <v>1</v>
      </c>
      <c r="T33" s="44">
        <f t="shared" si="1"/>
        <v>7</v>
      </c>
    </row>
    <row r="34" spans="1:21" x14ac:dyDescent="0.2">
      <c r="A34" t="str">
        <f t="shared" si="0"/>
        <v>NovLeah GardinerWestwood Royal Romeo</v>
      </c>
      <c r="B34" t="s">
        <v>80</v>
      </c>
      <c r="C34" t="s">
        <v>280</v>
      </c>
      <c r="D34" s="11" t="s">
        <v>149</v>
      </c>
      <c r="E34" s="11" t="s">
        <v>224</v>
      </c>
      <c r="F34" t="s">
        <v>592</v>
      </c>
      <c r="M34">
        <v>65.714200000000005</v>
      </c>
      <c r="S34">
        <v>0</v>
      </c>
      <c r="T34" s="44">
        <v>0</v>
      </c>
      <c r="U34" s="11" t="s">
        <v>1219</v>
      </c>
    </row>
    <row r="35" spans="1:21" x14ac:dyDescent="0.2">
      <c r="A35" t="str">
        <f t="shared" si="0"/>
        <v>NovLyla ValuriAscot Magnum Silk</v>
      </c>
      <c r="B35" t="s">
        <v>80</v>
      </c>
      <c r="C35" t="s">
        <v>280</v>
      </c>
      <c r="D35" t="s">
        <v>465</v>
      </c>
      <c r="E35" t="s">
        <v>466</v>
      </c>
      <c r="F35" t="s">
        <v>467</v>
      </c>
      <c r="M35">
        <v>65.1785</v>
      </c>
      <c r="S35">
        <v>3</v>
      </c>
      <c r="T35" s="44">
        <f t="shared" si="1"/>
        <v>5</v>
      </c>
    </row>
    <row r="36" spans="1:21" x14ac:dyDescent="0.2">
      <c r="A36" t="str">
        <f t="shared" si="0"/>
        <v>NovApril LeunenExtreme Golden Rebel</v>
      </c>
      <c r="B36" t="s">
        <v>80</v>
      </c>
      <c r="C36" t="s">
        <v>280</v>
      </c>
      <c r="D36" t="s">
        <v>111</v>
      </c>
      <c r="E36" t="s">
        <v>112</v>
      </c>
      <c r="F36" t="s">
        <v>310</v>
      </c>
      <c r="N36">
        <v>66.25</v>
      </c>
      <c r="S36">
        <v>0</v>
      </c>
      <c r="T36" s="44">
        <v>0</v>
      </c>
      <c r="U36" s="11" t="s">
        <v>1221</v>
      </c>
    </row>
    <row r="37" spans="1:21" x14ac:dyDescent="0.2">
      <c r="A37" t="str">
        <f t="shared" si="0"/>
        <v>NovErin GreenwoodMiss MoneyPenny</v>
      </c>
      <c r="B37" t="s">
        <v>80</v>
      </c>
      <c r="C37" t="s">
        <v>280</v>
      </c>
      <c r="D37" t="s">
        <v>593</v>
      </c>
      <c r="E37" t="s">
        <v>594</v>
      </c>
      <c r="F37" t="s">
        <v>196</v>
      </c>
      <c r="N37">
        <v>64.821399999999997</v>
      </c>
      <c r="S37">
        <v>2</v>
      </c>
      <c r="T37" s="44">
        <f t="shared" si="1"/>
        <v>6</v>
      </c>
    </row>
    <row r="38" spans="1:21" x14ac:dyDescent="0.2">
      <c r="A38" t="str">
        <f t="shared" si="0"/>
        <v>NovSarah LittlePenley Giovanni</v>
      </c>
      <c r="B38" t="s">
        <v>80</v>
      </c>
      <c r="C38" t="s">
        <v>280</v>
      </c>
      <c r="D38" t="s">
        <v>588</v>
      </c>
      <c r="E38" t="s">
        <v>589</v>
      </c>
      <c r="F38" t="s">
        <v>169</v>
      </c>
      <c r="N38">
        <v>58.9285</v>
      </c>
      <c r="S38">
        <v>3</v>
      </c>
      <c r="T38" s="44">
        <f t="shared" si="1"/>
        <v>5</v>
      </c>
    </row>
    <row r="39" spans="1:21" x14ac:dyDescent="0.2">
      <c r="A39" t="str">
        <f t="shared" si="0"/>
        <v>NovAnthea SargisonKardarra Kaldarra</v>
      </c>
      <c r="B39" t="s">
        <v>80</v>
      </c>
      <c r="C39" t="s">
        <v>280</v>
      </c>
      <c r="D39" t="s">
        <v>47</v>
      </c>
      <c r="E39" s="11" t="s">
        <v>48</v>
      </c>
      <c r="F39" t="s">
        <v>310</v>
      </c>
      <c r="O39">
        <v>75.1785</v>
      </c>
      <c r="S39">
        <v>1</v>
      </c>
      <c r="T39" s="44">
        <f t="shared" si="1"/>
        <v>7</v>
      </c>
    </row>
    <row r="40" spans="1:21" x14ac:dyDescent="0.2">
      <c r="A40" t="str">
        <f t="shared" ref="A40:A71" si="2">CONCATENATE(B40,D40,E40)</f>
        <v>NovAmy-Louise RossHalcyon</v>
      </c>
      <c r="B40" t="s">
        <v>80</v>
      </c>
      <c r="C40" t="s">
        <v>280</v>
      </c>
      <c r="D40" t="s">
        <v>49</v>
      </c>
      <c r="E40" t="s">
        <v>50</v>
      </c>
      <c r="F40" t="s">
        <v>310</v>
      </c>
      <c r="O40">
        <v>64.107100000000003</v>
      </c>
      <c r="S40">
        <v>2</v>
      </c>
      <c r="T40" s="44">
        <f t="shared" si="1"/>
        <v>6</v>
      </c>
    </row>
    <row r="41" spans="1:21" x14ac:dyDescent="0.2">
      <c r="A41" t="str">
        <f t="shared" si="2"/>
        <v>NovKatelyn MehanikovVee</v>
      </c>
      <c r="B41" t="s">
        <v>80</v>
      </c>
      <c r="C41" t="s">
        <v>280</v>
      </c>
      <c r="D41" t="s">
        <v>595</v>
      </c>
      <c r="E41" t="s">
        <v>596</v>
      </c>
      <c r="F41" t="s">
        <v>310</v>
      </c>
      <c r="O41">
        <v>62.5</v>
      </c>
      <c r="S41">
        <v>0</v>
      </c>
      <c r="T41" s="44">
        <v>0</v>
      </c>
      <c r="U41" s="11" t="s">
        <v>1211</v>
      </c>
    </row>
    <row r="42" spans="1:21" x14ac:dyDescent="0.2">
      <c r="A42" t="str">
        <f t="shared" si="2"/>
        <v/>
      </c>
      <c r="B42" t="s">
        <v>317</v>
      </c>
      <c r="D42" t="s">
        <v>317</v>
      </c>
      <c r="E42" t="s">
        <v>317</v>
      </c>
      <c r="T42" s="44">
        <f t="shared" si="1"/>
        <v>0</v>
      </c>
    </row>
    <row r="43" spans="1:21" x14ac:dyDescent="0.2">
      <c r="A43" t="str">
        <f t="shared" si="2"/>
        <v>ElemAnthea SargisonKardarra Kaldarra</v>
      </c>
      <c r="B43" t="s">
        <v>46</v>
      </c>
      <c r="C43" t="s">
        <v>316</v>
      </c>
      <c r="D43" t="s">
        <v>47</v>
      </c>
      <c r="E43" t="s">
        <v>48</v>
      </c>
      <c r="F43" t="s">
        <v>310</v>
      </c>
      <c r="Q43">
        <v>72.083299999999994</v>
      </c>
      <c r="S43">
        <v>1</v>
      </c>
      <c r="T43" s="44">
        <f t="shared" si="1"/>
        <v>7</v>
      </c>
    </row>
    <row r="44" spans="1:21" x14ac:dyDescent="0.2">
      <c r="A44" t="str">
        <f t="shared" si="2"/>
        <v>ElemErin GreenwoodMiss MoneyPenny</v>
      </c>
      <c r="B44" t="s">
        <v>46</v>
      </c>
      <c r="C44" t="s">
        <v>316</v>
      </c>
      <c r="D44" t="s">
        <v>593</v>
      </c>
      <c r="E44" t="s">
        <v>594</v>
      </c>
      <c r="F44" t="s">
        <v>196</v>
      </c>
      <c r="P44">
        <v>62.777700000000003</v>
      </c>
      <c r="S44">
        <v>1</v>
      </c>
      <c r="T44" s="44">
        <f t="shared" si="1"/>
        <v>7</v>
      </c>
    </row>
    <row r="45" spans="1:21" x14ac:dyDescent="0.2">
      <c r="A45" t="str">
        <f t="shared" si="2"/>
        <v>ElemAmy-Louise RossHalcyon</v>
      </c>
      <c r="B45" t="s">
        <v>46</v>
      </c>
      <c r="C45" t="s">
        <v>316</v>
      </c>
      <c r="D45" t="s">
        <v>49</v>
      </c>
      <c r="E45" t="s">
        <v>50</v>
      </c>
      <c r="F45" t="s">
        <v>310</v>
      </c>
      <c r="Q45">
        <v>62.222200000000001</v>
      </c>
      <c r="S45">
        <v>2</v>
      </c>
      <c r="T45" s="44">
        <f t="shared" si="1"/>
        <v>6</v>
      </c>
    </row>
    <row r="46" spans="1:21" x14ac:dyDescent="0.2">
      <c r="A46" t="str">
        <f t="shared" si="2"/>
        <v>ElemKatelyn MehanikovVee</v>
      </c>
      <c r="B46" t="s">
        <v>46</v>
      </c>
      <c r="C46" t="s">
        <v>316</v>
      </c>
      <c r="D46" t="s">
        <v>595</v>
      </c>
      <c r="E46" t="s">
        <v>596</v>
      </c>
      <c r="F46" t="s">
        <v>310</v>
      </c>
      <c r="Q46">
        <v>60.138800000000003</v>
      </c>
      <c r="S46">
        <v>0</v>
      </c>
      <c r="T46" s="44">
        <v>0</v>
      </c>
      <c r="U46" s="11" t="s">
        <v>1210</v>
      </c>
    </row>
    <row r="47" spans="1:21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f t="shared" si="1"/>
        <v>0</v>
      </c>
    </row>
    <row r="48" spans="1:21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f t="shared" si="1"/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f t="shared" si="1"/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f t="shared" si="1"/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f t="shared" si="1"/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f t="shared" si="1"/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f t="shared" si="1"/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si="2"/>
        <v/>
      </c>
      <c r="B71" t="s">
        <v>317</v>
      </c>
      <c r="D71" t="s">
        <v>317</v>
      </c>
      <c r="E71" t="s">
        <v>317</v>
      </c>
      <c r="T71" s="44">
        <f t="shared" si="1"/>
        <v>0</v>
      </c>
    </row>
    <row r="72" spans="1:20" x14ac:dyDescent="0.2">
      <c r="A72" t="str">
        <f t="shared" ref="A72:A99" si="3">CONCATENATE(B72,D72,E72)</f>
        <v/>
      </c>
      <c r="B72" t="s">
        <v>317</v>
      </c>
      <c r="D72" t="s">
        <v>317</v>
      </c>
      <c r="E72" t="s">
        <v>317</v>
      </c>
      <c r="T72" s="44">
        <f t="shared" si="1"/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f t="shared" ref="T73:T99" si="4">IF(S73=1,7,IF(S73=2,6,IF(S73=3,5,IF(S73=4,4,IF(S73=5,3,IF(S73=6,2,IF(S73&gt;=6,1,0)))))))</f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f t="shared" si="4"/>
        <v>0</v>
      </c>
    </row>
    <row r="82" spans="1:20" x14ac:dyDescent="0.2">
      <c r="A82" t="str">
        <f t="shared" si="3"/>
        <v/>
      </c>
      <c r="T82" s="44">
        <f t="shared" si="4"/>
        <v>0</v>
      </c>
    </row>
    <row r="83" spans="1:20" x14ac:dyDescent="0.2">
      <c r="A83" t="str">
        <f t="shared" si="3"/>
        <v/>
      </c>
      <c r="T83" s="44">
        <f t="shared" si="4"/>
        <v>0</v>
      </c>
    </row>
    <row r="84" spans="1:20" x14ac:dyDescent="0.2">
      <c r="A84" t="str">
        <f t="shared" si="3"/>
        <v/>
      </c>
      <c r="T84" s="44">
        <f t="shared" si="4"/>
        <v>0</v>
      </c>
    </row>
    <row r="85" spans="1:20" x14ac:dyDescent="0.2">
      <c r="A85" t="str">
        <f t="shared" si="3"/>
        <v/>
      </c>
      <c r="T85" s="44">
        <f t="shared" si="4"/>
        <v>0</v>
      </c>
    </row>
    <row r="86" spans="1:20" x14ac:dyDescent="0.2">
      <c r="A86" t="str">
        <f t="shared" si="3"/>
        <v/>
      </c>
      <c r="T86" s="44">
        <f t="shared" si="4"/>
        <v>0</v>
      </c>
    </row>
    <row r="87" spans="1:20" x14ac:dyDescent="0.2">
      <c r="A87" t="str">
        <f t="shared" si="3"/>
        <v/>
      </c>
      <c r="T87" s="44">
        <f t="shared" si="4"/>
        <v>0</v>
      </c>
    </row>
    <row r="88" spans="1:20" x14ac:dyDescent="0.2">
      <c r="A88" t="str">
        <f t="shared" si="3"/>
        <v/>
      </c>
      <c r="T88" s="44">
        <f t="shared" si="4"/>
        <v>0</v>
      </c>
    </row>
    <row r="89" spans="1:20" x14ac:dyDescent="0.2">
      <c r="A89" t="str">
        <f t="shared" si="3"/>
        <v/>
      </c>
      <c r="T89" s="44">
        <f t="shared" si="4"/>
        <v>0</v>
      </c>
    </row>
    <row r="90" spans="1:20" x14ac:dyDescent="0.2">
      <c r="A90" t="str">
        <f t="shared" si="3"/>
        <v/>
      </c>
      <c r="T90" s="44">
        <f t="shared" si="4"/>
        <v>0</v>
      </c>
    </row>
    <row r="91" spans="1:20" x14ac:dyDescent="0.2">
      <c r="A91" t="str">
        <f t="shared" si="3"/>
        <v/>
      </c>
      <c r="T91" s="44">
        <f t="shared" si="4"/>
        <v>0</v>
      </c>
    </row>
    <row r="92" spans="1:20" x14ac:dyDescent="0.2">
      <c r="A92" t="str">
        <f t="shared" si="3"/>
        <v/>
      </c>
      <c r="T92" s="44">
        <f t="shared" si="4"/>
        <v>0</v>
      </c>
    </row>
    <row r="93" spans="1:20" x14ac:dyDescent="0.2">
      <c r="A93" t="str">
        <f t="shared" si="3"/>
        <v/>
      </c>
      <c r="T93" s="44">
        <f t="shared" si="4"/>
        <v>0</v>
      </c>
    </row>
    <row r="94" spans="1:20" x14ac:dyDescent="0.2">
      <c r="A94" t="str">
        <f t="shared" si="3"/>
        <v/>
      </c>
      <c r="T94" s="44">
        <f t="shared" si="4"/>
        <v>0</v>
      </c>
    </row>
    <row r="95" spans="1:20" x14ac:dyDescent="0.2">
      <c r="A95" t="str">
        <f t="shared" si="3"/>
        <v/>
      </c>
      <c r="T95" s="44">
        <f t="shared" si="4"/>
        <v>0</v>
      </c>
    </row>
    <row r="96" spans="1:20" x14ac:dyDescent="0.2">
      <c r="A96" t="str">
        <f t="shared" si="3"/>
        <v/>
      </c>
      <c r="T96" s="44">
        <f t="shared" si="4"/>
        <v>0</v>
      </c>
    </row>
    <row r="97" spans="1:20" x14ac:dyDescent="0.2">
      <c r="A97" t="str">
        <f t="shared" si="3"/>
        <v/>
      </c>
      <c r="T97" s="44">
        <f t="shared" si="4"/>
        <v>0</v>
      </c>
    </row>
    <row r="98" spans="1:20" x14ac:dyDescent="0.2">
      <c r="A98" t="str">
        <f t="shared" si="3"/>
        <v/>
      </c>
      <c r="T98" s="44">
        <f t="shared" si="4"/>
        <v>0</v>
      </c>
    </row>
    <row r="99" spans="1:20" x14ac:dyDescent="0.2">
      <c r="A99" t="str">
        <f t="shared" si="3"/>
        <v/>
      </c>
      <c r="T99" s="44">
        <f t="shared" si="4"/>
        <v>0</v>
      </c>
    </row>
    <row r="100" spans="1:20" x14ac:dyDescent="0.2">
      <c r="A100" cm="1">
        <f t="array" ref="A100">SUMPRODUCT((A7:A99&lt;&gt;"")/COUNTIF(A7:A99,A7:A99&amp;""))</f>
        <v>36</v>
      </c>
    </row>
    <row r="101" spans="1:20" x14ac:dyDescent="0.2">
      <c r="A101">
        <v>2</v>
      </c>
    </row>
    <row r="102" spans="1:20" x14ac:dyDescent="0.2">
      <c r="A102">
        <f>SUM(A100-A101)</f>
        <v>34</v>
      </c>
    </row>
  </sheetData>
  <protectedRanges>
    <protectedRange sqref="E1:L1" name="Front Page_1"/>
  </protectedRanges>
  <phoneticPr fontId="19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C50B-7AC9-42B3-96C6-C4D09B1032F0}">
  <sheetPr>
    <tabColor rgb="FF7030A0"/>
  </sheetPr>
  <dimension ref="A1:U102"/>
  <sheetViews>
    <sheetView topLeftCell="A10" workbookViewId="0">
      <selection activeCell="E22" sqref="E22"/>
    </sheetView>
  </sheetViews>
  <sheetFormatPr defaultColWidth="10" defaultRowHeight="12.75" x14ac:dyDescent="0.2"/>
  <cols>
    <col min="1" max="1" width="49" bestFit="1" customWidth="1"/>
    <col min="2" max="2" width="15.85546875" bestFit="1" customWidth="1"/>
    <col min="3" max="3" width="4.5703125" bestFit="1" customWidth="1"/>
    <col min="4" max="4" width="17.85546875" bestFit="1" customWidth="1"/>
    <col min="5" max="5" width="30.42578125" bestFit="1" customWidth="1"/>
    <col min="6" max="6" width="16.5703125" bestFit="1" customWidth="1"/>
    <col min="7" max="7" width="10.42578125" bestFit="1" customWidth="1"/>
    <col min="8" max="9" width="10.28515625" bestFit="1" customWidth="1"/>
    <col min="10" max="12" width="6.7109375" bestFit="1" customWidth="1"/>
    <col min="13" max="13" width="10.5703125" bestFit="1" customWidth="1"/>
    <col min="14" max="15" width="8" bestFit="1" customWidth="1"/>
    <col min="16" max="16" width="10.42578125" bestFit="1" customWidth="1"/>
    <col min="17" max="17" width="8" bestFit="1" customWidth="1"/>
    <col min="18" max="18" width="7.5703125" bestFit="1" customWidth="1"/>
    <col min="19" max="19" width="5.7109375" bestFit="1" customWidth="1"/>
    <col min="20" max="20" width="10.7109375" style="44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ref="A8:A39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K8">
        <v>0.64</v>
      </c>
      <c r="S8">
        <v>3</v>
      </c>
      <c r="T8" s="44">
        <f>IF(S8=1,7,IF(S8=2,6,IF(S8=3,5,IF(S8=4,4,IF(S8=5,3,IF(S8=6,2,IF(S8&gt;=6,1,0)))))))</f>
        <v>5</v>
      </c>
    </row>
    <row r="9" spans="1:20" x14ac:dyDescent="0.2">
      <c r="A9" t="str">
        <f t="shared" si="0"/>
        <v>ElemAnthea SargisonKardarra Kaldarra</v>
      </c>
      <c r="B9" t="s">
        <v>46</v>
      </c>
      <c r="C9" t="s">
        <v>316</v>
      </c>
      <c r="D9" t="s">
        <v>47</v>
      </c>
      <c r="E9" t="s">
        <v>48</v>
      </c>
      <c r="F9" t="s">
        <v>597</v>
      </c>
      <c r="Q9">
        <v>0.66249999999999998</v>
      </c>
      <c r="S9">
        <v>1</v>
      </c>
      <c r="T9" s="44">
        <f t="shared" ref="T9:T72" si="1">IF(S9=1,7,IF(S9=2,6,IF(S9=3,5,IF(S9=4,4,IF(S9=5,3,IF(S9=6,2,IF(S9&gt;=6,1,0)))))))</f>
        <v>7</v>
      </c>
    </row>
    <row r="10" spans="1:20" x14ac:dyDescent="0.2">
      <c r="A10" t="str">
        <f t="shared" si="0"/>
        <v>ElemGeorgia VaughanForgotten Fanta-see</v>
      </c>
      <c r="B10" t="s">
        <v>46</v>
      </c>
      <c r="C10" t="s">
        <v>316</v>
      </c>
      <c r="D10" t="s">
        <v>51</v>
      </c>
      <c r="E10" t="s">
        <v>52</v>
      </c>
      <c r="F10" t="s">
        <v>598</v>
      </c>
      <c r="Q10">
        <v>0.64444000000000001</v>
      </c>
      <c r="S10">
        <v>2</v>
      </c>
      <c r="T10" s="44">
        <f t="shared" si="1"/>
        <v>6</v>
      </c>
    </row>
    <row r="11" spans="1:20" x14ac:dyDescent="0.2">
      <c r="A11" t="str">
        <f t="shared" si="0"/>
        <v>ElemAmy-Louise RossHalcyon</v>
      </c>
      <c r="B11" t="s">
        <v>46</v>
      </c>
      <c r="C11" t="s">
        <v>316</v>
      </c>
      <c r="D11" t="s">
        <v>49</v>
      </c>
      <c r="E11" t="s">
        <v>50</v>
      </c>
      <c r="F11" t="s">
        <v>597</v>
      </c>
      <c r="Q11">
        <v>0.62778</v>
      </c>
      <c r="S11">
        <v>3</v>
      </c>
      <c r="T11" s="44">
        <f t="shared" si="1"/>
        <v>5</v>
      </c>
    </row>
    <row r="12" spans="1:20" x14ac:dyDescent="0.2">
      <c r="A12" t="str">
        <f t="shared" si="0"/>
        <v>ElemChloe GeeTorridon Limited Edition</v>
      </c>
      <c r="B12" t="s">
        <v>46</v>
      </c>
      <c r="C12" t="s">
        <v>316</v>
      </c>
      <c r="D12" t="s">
        <v>60</v>
      </c>
      <c r="E12" t="s">
        <v>599</v>
      </c>
      <c r="F12" t="s">
        <v>126</v>
      </c>
      <c r="P12">
        <v>0.64166999999999996</v>
      </c>
      <c r="S12">
        <v>1</v>
      </c>
      <c r="T12" s="44">
        <f t="shared" si="1"/>
        <v>7</v>
      </c>
    </row>
    <row r="13" spans="1:20" x14ac:dyDescent="0.2">
      <c r="A13" t="str">
        <f t="shared" si="0"/>
        <v>ElemChloe GeeBarz Open</v>
      </c>
      <c r="B13" t="s">
        <v>46</v>
      </c>
      <c r="C13" t="s">
        <v>316</v>
      </c>
      <c r="D13" t="s">
        <v>60</v>
      </c>
      <c r="E13" t="s">
        <v>485</v>
      </c>
      <c r="F13" t="s">
        <v>126</v>
      </c>
      <c r="P13">
        <v>0.63610999999999995</v>
      </c>
      <c r="S13">
        <v>2</v>
      </c>
      <c r="T13" s="44">
        <f t="shared" si="1"/>
        <v>6</v>
      </c>
    </row>
    <row r="14" spans="1:20" x14ac:dyDescent="0.2">
      <c r="A14" t="str">
        <f t="shared" si="0"/>
        <v>ElemCaitlin PritchardSpringbrook Baylaurel Cruz-R</v>
      </c>
      <c r="B14" t="s">
        <v>46</v>
      </c>
      <c r="C14" t="s">
        <v>316</v>
      </c>
      <c r="D14" t="s">
        <v>430</v>
      </c>
      <c r="E14" t="s">
        <v>600</v>
      </c>
      <c r="F14" t="s">
        <v>601</v>
      </c>
      <c r="P14">
        <v>0.62917000000000001</v>
      </c>
      <c r="S14">
        <v>3</v>
      </c>
      <c r="T14" s="44">
        <f t="shared" si="1"/>
        <v>5</v>
      </c>
    </row>
    <row r="15" spans="1:20" x14ac:dyDescent="0.2">
      <c r="A15" t="str">
        <f t="shared" si="0"/>
        <v>NovGeorgia VaughanForgotten Fanta-see</v>
      </c>
      <c r="B15" t="s">
        <v>80</v>
      </c>
      <c r="C15" t="s">
        <v>280</v>
      </c>
      <c r="D15" t="s">
        <v>51</v>
      </c>
      <c r="E15" t="s">
        <v>52</v>
      </c>
      <c r="F15" t="s">
        <v>598</v>
      </c>
      <c r="O15">
        <v>0.74821000000000004</v>
      </c>
      <c r="S15">
        <v>1</v>
      </c>
      <c r="T15" s="44">
        <f t="shared" si="1"/>
        <v>7</v>
      </c>
    </row>
    <row r="16" spans="1:20" x14ac:dyDescent="0.2">
      <c r="A16" t="str">
        <f t="shared" si="0"/>
        <v>NovNeve JohnsonMillion Dollar Bills</v>
      </c>
      <c r="B16" t="s">
        <v>80</v>
      </c>
      <c r="C16" t="s">
        <v>280</v>
      </c>
      <c r="D16" t="s">
        <v>55</v>
      </c>
      <c r="E16" t="s">
        <v>56</v>
      </c>
      <c r="F16" t="s">
        <v>74</v>
      </c>
      <c r="O16">
        <v>0.72143000000000002</v>
      </c>
      <c r="S16">
        <v>2</v>
      </c>
      <c r="T16" s="44">
        <f t="shared" si="1"/>
        <v>6</v>
      </c>
    </row>
    <row r="17" spans="1:21" x14ac:dyDescent="0.2">
      <c r="A17" t="str">
        <f t="shared" si="0"/>
        <v>NovAmy-Louise RossHalcyon</v>
      </c>
      <c r="B17" t="s">
        <v>80</v>
      </c>
      <c r="C17" t="s">
        <v>280</v>
      </c>
      <c r="D17" t="s">
        <v>49</v>
      </c>
      <c r="E17" t="s">
        <v>50</v>
      </c>
      <c r="F17" t="s">
        <v>597</v>
      </c>
      <c r="O17">
        <v>0.69464000000000004</v>
      </c>
      <c r="S17">
        <v>3</v>
      </c>
      <c r="T17" s="44">
        <f t="shared" si="1"/>
        <v>5</v>
      </c>
    </row>
    <row r="18" spans="1:21" x14ac:dyDescent="0.2">
      <c r="A18" t="str">
        <f t="shared" si="0"/>
        <v>NovKate EiszeleSanrose Prima Donna</v>
      </c>
      <c r="B18" t="s">
        <v>80</v>
      </c>
      <c r="C18" t="s">
        <v>280</v>
      </c>
      <c r="D18" t="s">
        <v>83</v>
      </c>
      <c r="E18" t="s">
        <v>84</v>
      </c>
      <c r="F18" t="s">
        <v>74</v>
      </c>
      <c r="O18">
        <v>0.68213999999999997</v>
      </c>
      <c r="S18">
        <v>4</v>
      </c>
      <c r="T18" s="44">
        <f t="shared" si="1"/>
        <v>4</v>
      </c>
    </row>
    <row r="19" spans="1:21" x14ac:dyDescent="0.2">
      <c r="A19" t="str">
        <f t="shared" si="0"/>
        <v>NovKate AddisonDeveron Di Mojo</v>
      </c>
      <c r="B19" t="s">
        <v>80</v>
      </c>
      <c r="C19" t="s">
        <v>280</v>
      </c>
      <c r="D19" t="s">
        <v>602</v>
      </c>
      <c r="E19" t="s">
        <v>603</v>
      </c>
      <c r="F19" t="s">
        <v>604</v>
      </c>
      <c r="O19">
        <v>0.67679</v>
      </c>
      <c r="S19">
        <v>5</v>
      </c>
      <c r="T19" s="44">
        <f t="shared" si="1"/>
        <v>3</v>
      </c>
    </row>
    <row r="20" spans="1:21" x14ac:dyDescent="0.2">
      <c r="A20" t="str">
        <f t="shared" si="0"/>
        <v>NovAshleigh PritchardBaylaurel Panache</v>
      </c>
      <c r="B20" t="s">
        <v>80</v>
      </c>
      <c r="C20" t="s">
        <v>280</v>
      </c>
      <c r="D20" t="s">
        <v>453</v>
      </c>
      <c r="E20" t="s">
        <v>454</v>
      </c>
      <c r="F20" t="s">
        <v>601</v>
      </c>
      <c r="O20">
        <v>0.625</v>
      </c>
      <c r="S20">
        <v>6</v>
      </c>
      <c r="T20" s="44">
        <f t="shared" si="1"/>
        <v>2</v>
      </c>
    </row>
    <row r="21" spans="1:21" x14ac:dyDescent="0.2">
      <c r="A21" t="str">
        <f t="shared" si="0"/>
        <v>NovChloe GeeBarz Open</v>
      </c>
      <c r="B21" t="s">
        <v>80</v>
      </c>
      <c r="C21" t="s">
        <v>280</v>
      </c>
      <c r="D21" t="s">
        <v>60</v>
      </c>
      <c r="E21" t="s">
        <v>485</v>
      </c>
      <c r="F21" t="s">
        <v>126</v>
      </c>
      <c r="N21">
        <v>0.74821000000000004</v>
      </c>
      <c r="S21">
        <v>1</v>
      </c>
      <c r="T21" s="44">
        <f t="shared" si="1"/>
        <v>7</v>
      </c>
    </row>
    <row r="22" spans="1:21" x14ac:dyDescent="0.2">
      <c r="A22" t="str">
        <f t="shared" si="0"/>
        <v>NovChloe GeeTorridon Limited Edition</v>
      </c>
      <c r="B22" t="s">
        <v>80</v>
      </c>
      <c r="C22" t="s">
        <v>280</v>
      </c>
      <c r="D22" t="s">
        <v>60</v>
      </c>
      <c r="E22" t="s">
        <v>599</v>
      </c>
      <c r="F22" t="s">
        <v>126</v>
      </c>
      <c r="N22">
        <v>0.74285999999999996</v>
      </c>
      <c r="S22">
        <v>2</v>
      </c>
      <c r="T22" s="44">
        <f t="shared" si="1"/>
        <v>6</v>
      </c>
    </row>
    <row r="23" spans="1:21" x14ac:dyDescent="0.2">
      <c r="A23" t="str">
        <f t="shared" si="0"/>
        <v>NovSophie BraggeArlo</v>
      </c>
      <c r="B23" t="s">
        <v>80</v>
      </c>
      <c r="C23" t="s">
        <v>280</v>
      </c>
      <c r="D23" t="s">
        <v>605</v>
      </c>
      <c r="E23" t="s">
        <v>606</v>
      </c>
      <c r="F23" t="s">
        <v>607</v>
      </c>
      <c r="N23">
        <v>0.69106999999999996</v>
      </c>
      <c r="S23">
        <v>3</v>
      </c>
      <c r="T23" s="44">
        <f t="shared" si="1"/>
        <v>5</v>
      </c>
    </row>
    <row r="24" spans="1:21" x14ac:dyDescent="0.2">
      <c r="A24" t="str">
        <f t="shared" si="0"/>
        <v>NovCaitlin PritchardTouchstone Rooster</v>
      </c>
      <c r="B24" t="s">
        <v>80</v>
      </c>
      <c r="C24" t="s">
        <v>280</v>
      </c>
      <c r="D24" t="s">
        <v>430</v>
      </c>
      <c r="E24" t="s">
        <v>431</v>
      </c>
      <c r="F24" t="s">
        <v>601</v>
      </c>
      <c r="N24">
        <v>0.65893000000000002</v>
      </c>
      <c r="S24">
        <v>4</v>
      </c>
      <c r="T24" s="44">
        <f t="shared" si="1"/>
        <v>4</v>
      </c>
    </row>
    <row r="25" spans="1:21" x14ac:dyDescent="0.2">
      <c r="A25" t="str">
        <f t="shared" si="0"/>
        <v>NovBailey RenzulloFlirtz No More</v>
      </c>
      <c r="B25" t="s">
        <v>80</v>
      </c>
      <c r="C25" t="s">
        <v>280</v>
      </c>
      <c r="D25" t="s">
        <v>608</v>
      </c>
      <c r="E25" t="s">
        <v>609</v>
      </c>
      <c r="F25" t="s">
        <v>604</v>
      </c>
      <c r="N25">
        <v>0.61785999999999996</v>
      </c>
      <c r="S25">
        <v>5</v>
      </c>
      <c r="T25" s="44">
        <f t="shared" si="1"/>
        <v>3</v>
      </c>
    </row>
    <row r="26" spans="1:21" x14ac:dyDescent="0.2">
      <c r="A26" t="str">
        <f t="shared" si="0"/>
        <v>NovLeah GardinerRed Bluff Clearwind</v>
      </c>
      <c r="B26" t="s">
        <v>80</v>
      </c>
      <c r="C26" t="s">
        <v>280</v>
      </c>
      <c r="D26" t="s">
        <v>149</v>
      </c>
      <c r="E26" t="s">
        <v>150</v>
      </c>
      <c r="F26" t="s">
        <v>610</v>
      </c>
      <c r="M26">
        <v>0.71786000000000005</v>
      </c>
      <c r="S26">
        <v>1</v>
      </c>
      <c r="T26" s="44">
        <f t="shared" si="1"/>
        <v>7</v>
      </c>
    </row>
    <row r="27" spans="1:21" x14ac:dyDescent="0.2">
      <c r="A27" t="str">
        <f t="shared" si="0"/>
        <v>NovHarriet ForrestOakover Too Much Chatter</v>
      </c>
      <c r="B27" t="s">
        <v>80</v>
      </c>
      <c r="C27" t="s">
        <v>280</v>
      </c>
      <c r="D27" t="s">
        <v>557</v>
      </c>
      <c r="E27" t="s">
        <v>73</v>
      </c>
      <c r="F27" t="s">
        <v>74</v>
      </c>
      <c r="M27">
        <v>0.71250000000000002</v>
      </c>
      <c r="S27">
        <v>2</v>
      </c>
      <c r="T27" s="44">
        <v>6</v>
      </c>
      <c r="U27" s="11"/>
    </row>
    <row r="28" spans="1:21" x14ac:dyDescent="0.2">
      <c r="A28" t="str">
        <f t="shared" si="0"/>
        <v>NovAlivia CoppinKDH Top This</v>
      </c>
      <c r="B28" t="s">
        <v>80</v>
      </c>
      <c r="C28" t="s">
        <v>280</v>
      </c>
      <c r="D28" t="s">
        <v>611</v>
      </c>
      <c r="E28" t="s">
        <v>612</v>
      </c>
      <c r="F28" t="s">
        <v>613</v>
      </c>
      <c r="M28">
        <v>0.70892999999999995</v>
      </c>
      <c r="S28">
        <v>3</v>
      </c>
      <c r="T28" s="44">
        <f t="shared" si="1"/>
        <v>5</v>
      </c>
    </row>
    <row r="29" spans="1:21" x14ac:dyDescent="0.2">
      <c r="A29" t="str">
        <f t="shared" si="0"/>
        <v>NovRuby RaeLeedale Vagabond</v>
      </c>
      <c r="B29" t="s">
        <v>80</v>
      </c>
      <c r="C29" t="s">
        <v>280</v>
      </c>
      <c r="D29" t="s">
        <v>614</v>
      </c>
      <c r="E29" t="s">
        <v>204</v>
      </c>
      <c r="F29" t="s">
        <v>601</v>
      </c>
      <c r="M29">
        <v>0.68571000000000004</v>
      </c>
      <c r="S29">
        <v>4</v>
      </c>
      <c r="T29" s="44">
        <f t="shared" si="1"/>
        <v>4</v>
      </c>
    </row>
    <row r="30" spans="1:21" x14ac:dyDescent="0.2">
      <c r="A30" t="str">
        <f t="shared" si="0"/>
        <v>NovCourtney TroloveKalaf</v>
      </c>
      <c r="B30" t="s">
        <v>80</v>
      </c>
      <c r="C30" t="s">
        <v>280</v>
      </c>
      <c r="D30" t="s">
        <v>147</v>
      </c>
      <c r="E30" t="s">
        <v>148</v>
      </c>
      <c r="F30" t="s">
        <v>604</v>
      </c>
      <c r="M30">
        <v>0.67320999999999998</v>
      </c>
      <c r="S30">
        <v>5</v>
      </c>
      <c r="T30" s="44">
        <f t="shared" si="1"/>
        <v>3</v>
      </c>
    </row>
    <row r="31" spans="1:21" x14ac:dyDescent="0.2">
      <c r="A31" t="str">
        <f t="shared" si="0"/>
        <v>NovKrystina BerceneMiss Polly Pocket</v>
      </c>
      <c r="B31" t="s">
        <v>80</v>
      </c>
      <c r="C31" t="s">
        <v>280</v>
      </c>
      <c r="D31" t="s">
        <v>615</v>
      </c>
      <c r="E31" t="s">
        <v>616</v>
      </c>
      <c r="F31" t="s">
        <v>617</v>
      </c>
      <c r="M31">
        <v>0.67320999999999998</v>
      </c>
      <c r="S31">
        <v>5</v>
      </c>
      <c r="T31" s="44">
        <f t="shared" si="1"/>
        <v>3</v>
      </c>
    </row>
    <row r="32" spans="1:21" x14ac:dyDescent="0.2">
      <c r="A32" t="str">
        <f t="shared" si="0"/>
        <v>NovMeg FowlerKarma Park Festivity</v>
      </c>
      <c r="B32" t="s">
        <v>80</v>
      </c>
      <c r="C32" t="s">
        <v>280</v>
      </c>
      <c r="D32" t="s">
        <v>618</v>
      </c>
      <c r="E32" t="s">
        <v>619</v>
      </c>
      <c r="F32" t="s">
        <v>610</v>
      </c>
      <c r="M32">
        <v>0.67142999999999997</v>
      </c>
      <c r="S32">
        <v>7</v>
      </c>
      <c r="T32" s="44">
        <f t="shared" si="1"/>
        <v>1</v>
      </c>
    </row>
    <row r="33" spans="1:20" x14ac:dyDescent="0.2">
      <c r="A33" t="str">
        <f t="shared" si="0"/>
        <v>NovRuby RaeDiamond Dream Flying Spirit</v>
      </c>
      <c r="B33" t="s">
        <v>80</v>
      </c>
      <c r="C33" t="s">
        <v>280</v>
      </c>
      <c r="D33" t="s">
        <v>614</v>
      </c>
      <c r="E33" t="s">
        <v>203</v>
      </c>
      <c r="F33" t="s">
        <v>601</v>
      </c>
      <c r="M33">
        <v>0.67142999999999997</v>
      </c>
      <c r="S33">
        <v>8</v>
      </c>
      <c r="T33" s="44">
        <f t="shared" si="1"/>
        <v>1</v>
      </c>
    </row>
    <row r="34" spans="1:20" x14ac:dyDescent="0.2">
      <c r="A34" t="str">
        <f t="shared" si="0"/>
        <v>NovMia FellowsMorningside Music Maker</v>
      </c>
      <c r="B34" t="s">
        <v>80</v>
      </c>
      <c r="C34" t="s">
        <v>280</v>
      </c>
      <c r="D34" t="s">
        <v>155</v>
      </c>
      <c r="E34" t="s">
        <v>156</v>
      </c>
      <c r="F34" t="s">
        <v>604</v>
      </c>
      <c r="M34">
        <v>0.66071000000000002</v>
      </c>
      <c r="S34">
        <v>9</v>
      </c>
      <c r="T34" s="44">
        <f t="shared" si="1"/>
        <v>1</v>
      </c>
    </row>
    <row r="35" spans="1:20" x14ac:dyDescent="0.2">
      <c r="A35" t="str">
        <f t="shared" si="0"/>
        <v>NovAllira BondYatarla Park Paparazzi</v>
      </c>
      <c r="B35" t="s">
        <v>80</v>
      </c>
      <c r="C35" t="s">
        <v>280</v>
      </c>
      <c r="D35" t="s">
        <v>469</v>
      </c>
      <c r="E35" t="s">
        <v>470</v>
      </c>
      <c r="F35" t="s">
        <v>126</v>
      </c>
      <c r="M35">
        <v>0.63392999999999999</v>
      </c>
      <c r="S35">
        <v>10</v>
      </c>
      <c r="T35" s="44">
        <f t="shared" si="1"/>
        <v>1</v>
      </c>
    </row>
    <row r="36" spans="1:20" x14ac:dyDescent="0.2">
      <c r="A36" t="str">
        <f t="shared" si="0"/>
        <v>NovLila SeberryBP Flashfox</v>
      </c>
      <c r="B36" t="s">
        <v>80</v>
      </c>
      <c r="C36" t="s">
        <v>280</v>
      </c>
      <c r="D36" t="s">
        <v>151</v>
      </c>
      <c r="E36" t="s">
        <v>620</v>
      </c>
      <c r="F36" t="s">
        <v>126</v>
      </c>
      <c r="M36">
        <v>0.62321000000000004</v>
      </c>
      <c r="S36">
        <v>11</v>
      </c>
      <c r="T36" s="44">
        <f t="shared" si="1"/>
        <v>1</v>
      </c>
    </row>
    <row r="37" spans="1:20" x14ac:dyDescent="0.2">
      <c r="A37" t="str">
        <f t="shared" si="0"/>
        <v>NovElla McCrumJoshua Brook Magic</v>
      </c>
      <c r="B37" t="s">
        <v>80</v>
      </c>
      <c r="C37" t="s">
        <v>280</v>
      </c>
      <c r="D37" t="s">
        <v>621</v>
      </c>
      <c r="E37" t="s">
        <v>622</v>
      </c>
      <c r="F37" t="s">
        <v>604</v>
      </c>
      <c r="M37">
        <v>0.61785999999999996</v>
      </c>
      <c r="S37">
        <v>12</v>
      </c>
      <c r="T37" s="44">
        <f t="shared" si="1"/>
        <v>1</v>
      </c>
    </row>
    <row r="38" spans="1:20" x14ac:dyDescent="0.2">
      <c r="A38" t="str">
        <f t="shared" si="0"/>
        <v>PrelimKate EiszeleSanrose Prima Donna</v>
      </c>
      <c r="B38" t="s">
        <v>213</v>
      </c>
      <c r="C38" t="s">
        <v>281</v>
      </c>
      <c r="D38" t="s">
        <v>83</v>
      </c>
      <c r="E38" t="s">
        <v>84</v>
      </c>
      <c r="F38" t="s">
        <v>74</v>
      </c>
      <c r="L38">
        <v>0.72</v>
      </c>
      <c r="S38">
        <v>1</v>
      </c>
      <c r="T38" s="44">
        <f t="shared" si="1"/>
        <v>7</v>
      </c>
    </row>
    <row r="39" spans="1:20" x14ac:dyDescent="0.2">
      <c r="A39" t="str">
        <f t="shared" si="0"/>
        <v>PrelimNeve JohnsonMillion Dollar Bills</v>
      </c>
      <c r="B39" t="s">
        <v>213</v>
      </c>
      <c r="C39" t="s">
        <v>281</v>
      </c>
      <c r="D39" t="s">
        <v>55</v>
      </c>
      <c r="E39" t="s">
        <v>56</v>
      </c>
      <c r="F39" t="s">
        <v>623</v>
      </c>
      <c r="L39">
        <v>0.65600000000000003</v>
      </c>
      <c r="S39">
        <v>2</v>
      </c>
      <c r="T39" s="44">
        <f t="shared" si="1"/>
        <v>6</v>
      </c>
    </row>
    <row r="40" spans="1:20" x14ac:dyDescent="0.2">
      <c r="A40" t="str">
        <f t="shared" ref="A40:A71" si="2">CONCATENATE(B40,D40,E40)</f>
        <v>PrelimAshleigh PritchardBaylaurel Panache</v>
      </c>
      <c r="B40" t="s">
        <v>213</v>
      </c>
      <c r="C40" t="s">
        <v>281</v>
      </c>
      <c r="D40" t="s">
        <v>453</v>
      </c>
      <c r="E40" t="s">
        <v>454</v>
      </c>
      <c r="F40" t="s">
        <v>601</v>
      </c>
      <c r="L40">
        <v>0.64</v>
      </c>
      <c r="S40">
        <v>3</v>
      </c>
      <c r="T40" s="44">
        <f t="shared" si="1"/>
        <v>5</v>
      </c>
    </row>
    <row r="41" spans="1:20" x14ac:dyDescent="0.2">
      <c r="A41" t="str">
        <f t="shared" si="2"/>
        <v>PrelimSeryce JohnstonAsteria</v>
      </c>
      <c r="B41" t="s">
        <v>213</v>
      </c>
      <c r="C41" t="s">
        <v>281</v>
      </c>
      <c r="D41" t="s">
        <v>624</v>
      </c>
      <c r="E41" t="s">
        <v>625</v>
      </c>
      <c r="F41" t="s">
        <v>598</v>
      </c>
      <c r="L41">
        <v>0.58399999999999996</v>
      </c>
      <c r="S41">
        <v>4</v>
      </c>
      <c r="T41" s="44">
        <f t="shared" si="1"/>
        <v>4</v>
      </c>
    </row>
    <row r="42" spans="1:20" x14ac:dyDescent="0.2">
      <c r="A42" t="str">
        <f t="shared" si="2"/>
        <v>PrelimSophie BraggeArlo</v>
      </c>
      <c r="B42" t="s">
        <v>213</v>
      </c>
      <c r="C42" t="s">
        <v>281</v>
      </c>
      <c r="D42" t="s">
        <v>605</v>
      </c>
      <c r="E42" t="s">
        <v>606</v>
      </c>
      <c r="F42" t="s">
        <v>607</v>
      </c>
      <c r="K42">
        <v>0.68200000000000005</v>
      </c>
      <c r="S42">
        <v>1</v>
      </c>
      <c r="T42" s="44">
        <f t="shared" si="1"/>
        <v>7</v>
      </c>
    </row>
    <row r="43" spans="1:20" x14ac:dyDescent="0.2">
      <c r="A43" t="str">
        <f t="shared" si="2"/>
        <v>PrelimMia SeinorChelleason Gold Emblem</v>
      </c>
      <c r="B43" t="s">
        <v>213</v>
      </c>
      <c r="C43" t="s">
        <v>281</v>
      </c>
      <c r="D43" t="s">
        <v>626</v>
      </c>
      <c r="E43" t="s">
        <v>627</v>
      </c>
      <c r="F43" t="s">
        <v>126</v>
      </c>
      <c r="K43">
        <v>0.65200000000000002</v>
      </c>
      <c r="S43">
        <v>2</v>
      </c>
      <c r="T43" s="44">
        <f t="shared" si="1"/>
        <v>6</v>
      </c>
    </row>
    <row r="44" spans="1:20" x14ac:dyDescent="0.2">
      <c r="A44" t="str">
        <f t="shared" si="2"/>
        <v>PrelimCaitlin PritchardTouchstone Rooster</v>
      </c>
      <c r="B44" t="s">
        <v>213</v>
      </c>
      <c r="C44" t="s">
        <v>281</v>
      </c>
      <c r="D44" t="s">
        <v>430</v>
      </c>
      <c r="E44" t="s">
        <v>431</v>
      </c>
      <c r="F44" t="s">
        <v>601</v>
      </c>
      <c r="K44">
        <v>0.64400000000000002</v>
      </c>
      <c r="S44">
        <v>3</v>
      </c>
      <c r="T44" s="44">
        <f t="shared" si="1"/>
        <v>5</v>
      </c>
    </row>
    <row r="45" spans="1:20" x14ac:dyDescent="0.2">
      <c r="A45" t="str">
        <f t="shared" si="2"/>
        <v>PrelimMia SeinorJudaroo Patron</v>
      </c>
      <c r="B45" t="s">
        <v>213</v>
      </c>
      <c r="C45" t="s">
        <v>281</v>
      </c>
      <c r="D45" t="s">
        <v>626</v>
      </c>
      <c r="E45" t="s">
        <v>628</v>
      </c>
      <c r="F45" t="s">
        <v>126</v>
      </c>
      <c r="K45">
        <v>0.63600000000000001</v>
      </c>
      <c r="S45">
        <v>4</v>
      </c>
      <c r="T45" s="44">
        <f t="shared" si="1"/>
        <v>4</v>
      </c>
    </row>
    <row r="46" spans="1:20" x14ac:dyDescent="0.2">
      <c r="A46" t="str">
        <f t="shared" si="2"/>
        <v>PrelimKate BannerOver the Rainbow</v>
      </c>
      <c r="B46" t="s">
        <v>213</v>
      </c>
      <c r="C46" t="s">
        <v>281</v>
      </c>
      <c r="D46" t="s">
        <v>214</v>
      </c>
      <c r="E46" t="s">
        <v>361</v>
      </c>
      <c r="F46" t="s">
        <v>629</v>
      </c>
      <c r="K46">
        <v>0.61799999999999999</v>
      </c>
      <c r="S46">
        <v>5</v>
      </c>
      <c r="T46" s="44">
        <f t="shared" si="1"/>
        <v>3</v>
      </c>
    </row>
    <row r="47" spans="1:20" x14ac:dyDescent="0.2">
      <c r="A47" t="str">
        <f t="shared" si="2"/>
        <v>PrelimOlivia Butler-BlaxellKanderry Shake Your Bon Bon</v>
      </c>
      <c r="B47" t="s">
        <v>213</v>
      </c>
      <c r="C47" t="s">
        <v>281</v>
      </c>
      <c r="D47" t="s">
        <v>630</v>
      </c>
      <c r="E47" t="s">
        <v>631</v>
      </c>
      <c r="F47" t="s">
        <v>597</v>
      </c>
      <c r="K47">
        <v>0.61399999999999999</v>
      </c>
      <c r="S47">
        <v>6</v>
      </c>
      <c r="T47" s="44">
        <f t="shared" si="1"/>
        <v>2</v>
      </c>
    </row>
    <row r="48" spans="1:20" x14ac:dyDescent="0.2">
      <c r="A48" t="str">
        <f t="shared" si="2"/>
        <v>PrelimCourtney TroloveKalaf</v>
      </c>
      <c r="B48" t="s">
        <v>213</v>
      </c>
      <c r="C48" t="s">
        <v>281</v>
      </c>
      <c r="D48" t="s">
        <v>147</v>
      </c>
      <c r="E48" t="s">
        <v>148</v>
      </c>
      <c r="F48" t="s">
        <v>604</v>
      </c>
      <c r="J48">
        <v>0.72599999999999998</v>
      </c>
      <c r="S48">
        <v>1</v>
      </c>
      <c r="T48" s="44">
        <f t="shared" si="1"/>
        <v>7</v>
      </c>
    </row>
    <row r="49" spans="1:20" x14ac:dyDescent="0.2">
      <c r="A49" t="str">
        <f t="shared" si="2"/>
        <v>PrelimRuby RaeLeedale Vagabond</v>
      </c>
      <c r="B49" t="s">
        <v>213</v>
      </c>
      <c r="C49" t="s">
        <v>281</v>
      </c>
      <c r="D49" t="s">
        <v>614</v>
      </c>
      <c r="E49" t="s">
        <v>204</v>
      </c>
      <c r="F49" t="s">
        <v>601</v>
      </c>
      <c r="J49">
        <v>0.72199999999999998</v>
      </c>
      <c r="S49">
        <v>2</v>
      </c>
      <c r="T49" s="44">
        <f t="shared" si="1"/>
        <v>6</v>
      </c>
    </row>
    <row r="50" spans="1:20" x14ac:dyDescent="0.2">
      <c r="A50" t="str">
        <f t="shared" si="2"/>
        <v>PrelimRuby RaeDiamond Dream Flying Spirit</v>
      </c>
      <c r="B50" t="s">
        <v>213</v>
      </c>
      <c r="C50" t="s">
        <v>281</v>
      </c>
      <c r="D50" t="s">
        <v>614</v>
      </c>
      <c r="E50" t="s">
        <v>203</v>
      </c>
      <c r="F50" t="s">
        <v>601</v>
      </c>
      <c r="J50">
        <v>0.71799999999999997</v>
      </c>
      <c r="S50">
        <v>3</v>
      </c>
      <c r="T50" s="44">
        <f t="shared" si="1"/>
        <v>5</v>
      </c>
    </row>
    <row r="51" spans="1:20" x14ac:dyDescent="0.2">
      <c r="A51" t="str">
        <f t="shared" si="2"/>
        <v>PrelimEmma TomlinsonJudaroo Lotus</v>
      </c>
      <c r="B51" t="s">
        <v>213</v>
      </c>
      <c r="C51" t="s">
        <v>281</v>
      </c>
      <c r="D51" t="s">
        <v>355</v>
      </c>
      <c r="E51" t="s">
        <v>210</v>
      </c>
      <c r="F51" t="s">
        <v>162</v>
      </c>
      <c r="J51">
        <v>0.70399999999999996</v>
      </c>
      <c r="S51">
        <v>4</v>
      </c>
      <c r="T51" s="44">
        <f t="shared" si="1"/>
        <v>4</v>
      </c>
    </row>
    <row r="52" spans="1:20" x14ac:dyDescent="0.2">
      <c r="A52" t="str">
        <f t="shared" si="2"/>
        <v>PrelimSavannah BeveridgeMidas Parrison Affair</v>
      </c>
      <c r="B52" t="s">
        <v>213</v>
      </c>
      <c r="C52" t="s">
        <v>281</v>
      </c>
      <c r="D52" s="27" t="s">
        <v>436</v>
      </c>
      <c r="E52" s="28" t="s">
        <v>438</v>
      </c>
      <c r="F52" t="s">
        <v>201</v>
      </c>
      <c r="J52">
        <v>0.70399999999999996</v>
      </c>
      <c r="S52">
        <v>4</v>
      </c>
      <c r="T52" s="44">
        <f t="shared" si="1"/>
        <v>4</v>
      </c>
    </row>
    <row r="53" spans="1:20" x14ac:dyDescent="0.2">
      <c r="A53" t="str">
        <f t="shared" si="2"/>
        <v>PrelimLeah GardinerRed Bluff Clearwind</v>
      </c>
      <c r="B53" t="s">
        <v>213</v>
      </c>
      <c r="C53" t="s">
        <v>281</v>
      </c>
      <c r="D53" t="s">
        <v>149</v>
      </c>
      <c r="E53" t="s">
        <v>150</v>
      </c>
      <c r="F53" t="s">
        <v>610</v>
      </c>
      <c r="J53">
        <v>0.7</v>
      </c>
      <c r="S53">
        <v>6</v>
      </c>
      <c r="T53" s="44">
        <f t="shared" si="1"/>
        <v>2</v>
      </c>
    </row>
    <row r="54" spans="1:20" x14ac:dyDescent="0.2">
      <c r="A54" t="str">
        <f t="shared" si="2"/>
        <v>PrelimMeg FowlerKarma Park Festivity</v>
      </c>
      <c r="B54" t="s">
        <v>213</v>
      </c>
      <c r="C54" t="s">
        <v>281</v>
      </c>
      <c r="D54" t="s">
        <v>618</v>
      </c>
      <c r="E54" t="s">
        <v>619</v>
      </c>
      <c r="F54" t="s">
        <v>610</v>
      </c>
      <c r="J54">
        <v>0.69599999999999995</v>
      </c>
      <c r="S54">
        <v>7</v>
      </c>
      <c r="T54" s="44">
        <f t="shared" si="1"/>
        <v>1</v>
      </c>
    </row>
    <row r="55" spans="1:20" x14ac:dyDescent="0.2">
      <c r="A55" t="str">
        <f t="shared" si="2"/>
        <v>PrelimElla McCrumJoshua Brook Magic</v>
      </c>
      <c r="B55" t="s">
        <v>213</v>
      </c>
      <c r="C55" t="s">
        <v>281</v>
      </c>
      <c r="D55" t="s">
        <v>621</v>
      </c>
      <c r="E55" t="s">
        <v>622</v>
      </c>
      <c r="F55" t="s">
        <v>604</v>
      </c>
      <c r="J55">
        <v>0.68600000000000005</v>
      </c>
      <c r="S55">
        <v>8</v>
      </c>
      <c r="T55" s="44">
        <f t="shared" si="1"/>
        <v>1</v>
      </c>
    </row>
    <row r="56" spans="1:20" x14ac:dyDescent="0.2">
      <c r="A56" t="str">
        <f t="shared" si="2"/>
        <v>PrelimLeah SorensenWendamar Merritt</v>
      </c>
      <c r="B56" t="s">
        <v>213</v>
      </c>
      <c r="C56" t="s">
        <v>281</v>
      </c>
      <c r="D56" t="s">
        <v>632</v>
      </c>
      <c r="E56" t="s">
        <v>633</v>
      </c>
      <c r="F56" t="s">
        <v>634</v>
      </c>
      <c r="J56">
        <v>0.68</v>
      </c>
      <c r="S56">
        <v>9</v>
      </c>
      <c r="T56" s="44">
        <f t="shared" si="1"/>
        <v>1</v>
      </c>
    </row>
    <row r="57" spans="1:20" x14ac:dyDescent="0.2">
      <c r="A57" t="str">
        <f t="shared" si="2"/>
        <v>PrelimChloe WinterGlenmich on Golden Wings</v>
      </c>
      <c r="B57" t="s">
        <v>213</v>
      </c>
      <c r="C57" t="s">
        <v>281</v>
      </c>
      <c r="D57" t="s">
        <v>353</v>
      </c>
      <c r="E57" t="s">
        <v>354</v>
      </c>
      <c r="F57" t="s">
        <v>162</v>
      </c>
      <c r="J57">
        <v>0.66800000000000004</v>
      </c>
      <c r="S57">
        <v>10</v>
      </c>
      <c r="T57" s="44">
        <f t="shared" si="1"/>
        <v>1</v>
      </c>
    </row>
    <row r="58" spans="1:20" x14ac:dyDescent="0.2">
      <c r="A58" t="str">
        <f t="shared" si="2"/>
        <v>PrelimAlexis WylliePangari Silver Dawn</v>
      </c>
      <c r="B58" t="s">
        <v>213</v>
      </c>
      <c r="C58" t="s">
        <v>281</v>
      </c>
      <c r="D58" t="s">
        <v>157</v>
      </c>
      <c r="E58" t="s">
        <v>158</v>
      </c>
      <c r="F58" t="s">
        <v>162</v>
      </c>
      <c r="J58">
        <v>0.66600000000000004</v>
      </c>
      <c r="S58">
        <v>11</v>
      </c>
      <c r="T58" s="44">
        <f t="shared" si="1"/>
        <v>1</v>
      </c>
    </row>
    <row r="59" spans="1:20" x14ac:dyDescent="0.2">
      <c r="A59" t="str">
        <f t="shared" si="2"/>
        <v>PrelimMia FellowsMorningside Music Maker</v>
      </c>
      <c r="B59" t="s">
        <v>213</v>
      </c>
      <c r="C59" t="s">
        <v>281</v>
      </c>
      <c r="D59" t="s">
        <v>155</v>
      </c>
      <c r="E59" t="s">
        <v>156</v>
      </c>
      <c r="F59" t="s">
        <v>604</v>
      </c>
      <c r="J59">
        <v>0.66400000000000003</v>
      </c>
      <c r="S59">
        <v>12</v>
      </c>
      <c r="T59" s="44">
        <f t="shared" si="1"/>
        <v>1</v>
      </c>
    </row>
    <row r="60" spans="1:20" x14ac:dyDescent="0.2">
      <c r="A60" t="str">
        <f t="shared" si="2"/>
        <v>PrelimChenin HislopPenley Polly Pocket</v>
      </c>
      <c r="B60" t="s">
        <v>213</v>
      </c>
      <c r="C60" t="s">
        <v>281</v>
      </c>
      <c r="D60" t="s">
        <v>635</v>
      </c>
      <c r="E60" t="s">
        <v>636</v>
      </c>
      <c r="F60" t="s">
        <v>637</v>
      </c>
      <c r="J60">
        <v>0.65600000000000003</v>
      </c>
      <c r="S60">
        <v>13</v>
      </c>
      <c r="T60" s="44">
        <f t="shared" si="1"/>
        <v>1</v>
      </c>
    </row>
    <row r="61" spans="1:20" x14ac:dyDescent="0.2">
      <c r="A61" t="str">
        <f t="shared" si="2"/>
        <v>PrelimEmily GreyFawley Belletrix</v>
      </c>
      <c r="B61" t="s">
        <v>213</v>
      </c>
      <c r="C61" t="s">
        <v>281</v>
      </c>
      <c r="D61" t="s">
        <v>191</v>
      </c>
      <c r="E61" t="s">
        <v>638</v>
      </c>
      <c r="F61" t="s">
        <v>598</v>
      </c>
      <c r="J61">
        <v>0.63</v>
      </c>
      <c r="S61">
        <v>14</v>
      </c>
      <c r="T61" s="44">
        <f t="shared" si="1"/>
        <v>1</v>
      </c>
    </row>
    <row r="62" spans="1:20" x14ac:dyDescent="0.2">
      <c r="A62" t="str">
        <f t="shared" si="2"/>
        <v>PrelimMia DiCandiloGordon Park Waltz</v>
      </c>
      <c r="B62" t="s">
        <v>213</v>
      </c>
      <c r="C62" t="s">
        <v>281</v>
      </c>
      <c r="D62" t="s">
        <v>192</v>
      </c>
      <c r="E62" t="s">
        <v>216</v>
      </c>
      <c r="F62" t="s">
        <v>126</v>
      </c>
      <c r="J62">
        <v>0.63</v>
      </c>
      <c r="S62">
        <v>15</v>
      </c>
      <c r="T62" s="44">
        <f t="shared" si="1"/>
        <v>1</v>
      </c>
    </row>
    <row r="63" spans="1:20" x14ac:dyDescent="0.2">
      <c r="A63" t="str">
        <f t="shared" si="2"/>
        <v>PrelimSommer CraigBombay Sling</v>
      </c>
      <c r="B63" t="s">
        <v>213</v>
      </c>
      <c r="C63" t="s">
        <v>281</v>
      </c>
      <c r="D63" t="s">
        <v>639</v>
      </c>
      <c r="E63" t="s">
        <v>640</v>
      </c>
      <c r="F63" t="s">
        <v>641</v>
      </c>
      <c r="J63">
        <v>0.60199999999999998</v>
      </c>
      <c r="S63">
        <v>16</v>
      </c>
      <c r="T63" s="44">
        <f t="shared" si="1"/>
        <v>1</v>
      </c>
    </row>
    <row r="64" spans="1:20" x14ac:dyDescent="0.2">
      <c r="A64" t="str">
        <f t="shared" si="2"/>
        <v>PrelimLateesha CoppinShrangrala Just Sensational</v>
      </c>
      <c r="B64" t="s">
        <v>213</v>
      </c>
      <c r="C64" t="s">
        <v>281</v>
      </c>
      <c r="D64" t="s">
        <v>642</v>
      </c>
      <c r="E64" t="s">
        <v>643</v>
      </c>
      <c r="F64" t="s">
        <v>613</v>
      </c>
      <c r="I64">
        <v>0.68400000000000005</v>
      </c>
      <c r="S64">
        <v>1</v>
      </c>
      <c r="T64" s="44">
        <f t="shared" si="1"/>
        <v>7</v>
      </c>
    </row>
    <row r="65" spans="1:20" x14ac:dyDescent="0.2">
      <c r="A65" t="str">
        <f t="shared" si="2"/>
        <v>PrelimAmelia McdonaldBrayside Visionary</v>
      </c>
      <c r="B65" t="s">
        <v>213</v>
      </c>
      <c r="C65" t="s">
        <v>281</v>
      </c>
      <c r="D65" t="s">
        <v>644</v>
      </c>
      <c r="E65" t="s">
        <v>645</v>
      </c>
      <c r="F65" t="s">
        <v>601</v>
      </c>
      <c r="I65">
        <v>0.67200000000000004</v>
      </c>
      <c r="S65">
        <v>2</v>
      </c>
      <c r="T65" s="44">
        <f t="shared" si="1"/>
        <v>6</v>
      </c>
    </row>
    <row r="66" spans="1:20" x14ac:dyDescent="0.2">
      <c r="A66" t="str">
        <f t="shared" si="2"/>
        <v>PrelimAmelia McdonaldWendamar Flirt</v>
      </c>
      <c r="B66" t="s">
        <v>213</v>
      </c>
      <c r="C66" t="s">
        <v>281</v>
      </c>
      <c r="D66" t="s">
        <v>644</v>
      </c>
      <c r="E66" t="s">
        <v>646</v>
      </c>
      <c r="F66" t="s">
        <v>223</v>
      </c>
      <c r="I66">
        <v>0.65600000000000003</v>
      </c>
      <c r="S66">
        <v>3</v>
      </c>
      <c r="T66" s="44">
        <f t="shared" si="1"/>
        <v>5</v>
      </c>
    </row>
    <row r="67" spans="1:20" x14ac:dyDescent="0.2">
      <c r="A67" t="str">
        <f t="shared" si="2"/>
        <v>PrelimAlyssa ScottMorefair Rhyder</v>
      </c>
      <c r="B67" t="s">
        <v>213</v>
      </c>
      <c r="C67" t="s">
        <v>281</v>
      </c>
      <c r="D67" t="s">
        <v>647</v>
      </c>
      <c r="E67" t="s">
        <v>648</v>
      </c>
      <c r="F67" t="s">
        <v>169</v>
      </c>
      <c r="I67">
        <v>0.65200000000000002</v>
      </c>
      <c r="S67">
        <v>4</v>
      </c>
      <c r="T67" s="44">
        <f t="shared" si="1"/>
        <v>4</v>
      </c>
    </row>
    <row r="68" spans="1:20" x14ac:dyDescent="0.2">
      <c r="A68" t="str">
        <f t="shared" si="2"/>
        <v>PrelimSophie CaldwellZia Park Nellie</v>
      </c>
      <c r="B68" t="s">
        <v>213</v>
      </c>
      <c r="C68" t="s">
        <v>281</v>
      </c>
      <c r="D68" t="s">
        <v>649</v>
      </c>
      <c r="E68" t="s">
        <v>650</v>
      </c>
      <c r="F68" t="s">
        <v>604</v>
      </c>
      <c r="I68">
        <v>0.65200000000000002</v>
      </c>
      <c r="S68">
        <v>4</v>
      </c>
      <c r="T68" s="44">
        <f t="shared" si="1"/>
        <v>4</v>
      </c>
    </row>
    <row r="69" spans="1:20" x14ac:dyDescent="0.2">
      <c r="A69" t="str">
        <f t="shared" si="2"/>
        <v>PrelimChristian CraigAlly</v>
      </c>
      <c r="B69" t="s">
        <v>213</v>
      </c>
      <c r="C69" t="s">
        <v>281</v>
      </c>
      <c r="D69" t="s">
        <v>651</v>
      </c>
      <c r="E69" t="s">
        <v>652</v>
      </c>
      <c r="F69" t="s">
        <v>641</v>
      </c>
      <c r="I69">
        <v>0.65</v>
      </c>
      <c r="S69">
        <v>6</v>
      </c>
      <c r="T69" s="44">
        <f t="shared" si="1"/>
        <v>2</v>
      </c>
    </row>
    <row r="70" spans="1:20" x14ac:dyDescent="0.2">
      <c r="A70" t="str">
        <f t="shared" si="2"/>
        <v>PrelimMikayla HoldenLimehill Cameo Design</v>
      </c>
      <c r="B70" t="s">
        <v>213</v>
      </c>
      <c r="C70" t="s">
        <v>281</v>
      </c>
      <c r="D70" t="s">
        <v>408</v>
      </c>
      <c r="E70" t="s">
        <v>653</v>
      </c>
      <c r="F70" t="s">
        <v>601</v>
      </c>
      <c r="I70">
        <v>0.64800000000000002</v>
      </c>
      <c r="S70">
        <v>7</v>
      </c>
      <c r="T70" s="44">
        <f t="shared" si="1"/>
        <v>1</v>
      </c>
    </row>
    <row r="71" spans="1:20" x14ac:dyDescent="0.2">
      <c r="A71" t="str">
        <f t="shared" si="2"/>
        <v>PrelimNoah WoodyerJudaroo Love Bug</v>
      </c>
      <c r="B71" t="s">
        <v>213</v>
      </c>
      <c r="C71" t="s">
        <v>281</v>
      </c>
      <c r="D71" t="s">
        <v>240</v>
      </c>
      <c r="E71" t="s">
        <v>654</v>
      </c>
      <c r="F71" t="s">
        <v>610</v>
      </c>
      <c r="I71">
        <v>0.64800000000000002</v>
      </c>
      <c r="S71">
        <v>8</v>
      </c>
      <c r="T71" s="44">
        <f t="shared" si="1"/>
        <v>1</v>
      </c>
    </row>
    <row r="72" spans="1:20" x14ac:dyDescent="0.2">
      <c r="A72" t="str">
        <f t="shared" ref="A72:A100" si="3">CONCATENATE(B72,D72,E72)</f>
        <v>PrelimSune SnymanGordon Park Smarty Pants</v>
      </c>
      <c r="B72" t="s">
        <v>213</v>
      </c>
      <c r="C72" t="s">
        <v>281</v>
      </c>
      <c r="D72" t="s">
        <v>693</v>
      </c>
      <c r="E72" t="s">
        <v>251</v>
      </c>
      <c r="F72" t="s">
        <v>169</v>
      </c>
      <c r="I72">
        <v>0.64400000000000002</v>
      </c>
      <c r="S72">
        <v>9</v>
      </c>
      <c r="T72" s="44">
        <f t="shared" si="1"/>
        <v>1</v>
      </c>
    </row>
    <row r="73" spans="1:20" x14ac:dyDescent="0.2">
      <c r="A73" t="str">
        <f t="shared" si="3"/>
        <v>PrelimKady MiddlecoatBrimfield Bronte</v>
      </c>
      <c r="B73" t="s">
        <v>213</v>
      </c>
      <c r="C73" t="s">
        <v>281</v>
      </c>
      <c r="D73" t="s">
        <v>655</v>
      </c>
      <c r="E73" t="s">
        <v>656</v>
      </c>
      <c r="F73" t="s">
        <v>657</v>
      </c>
      <c r="I73">
        <v>0.64200000000000002</v>
      </c>
      <c r="S73">
        <v>10</v>
      </c>
      <c r="T73" s="44">
        <f t="shared" ref="T73:T99" si="4">IF(S73=1,7,IF(S73=2,6,IF(S73=3,5,IF(S73=4,4,IF(S73=5,3,IF(S73=6,2,IF(S73&gt;=6,1,0)))))))</f>
        <v>1</v>
      </c>
    </row>
    <row r="74" spans="1:20" x14ac:dyDescent="0.2">
      <c r="A74" t="str">
        <f t="shared" si="3"/>
        <v>PrelimMadelyn HarneyMorefair Reuben</v>
      </c>
      <c r="B74" t="s">
        <v>213</v>
      </c>
      <c r="C74" t="s">
        <v>281</v>
      </c>
      <c r="D74" t="s">
        <v>658</v>
      </c>
      <c r="E74" t="s">
        <v>659</v>
      </c>
      <c r="F74" t="s">
        <v>660</v>
      </c>
      <c r="I74">
        <v>0.64200000000000002</v>
      </c>
      <c r="S74">
        <v>11</v>
      </c>
      <c r="T74" s="44">
        <f t="shared" si="4"/>
        <v>1</v>
      </c>
    </row>
    <row r="75" spans="1:20" x14ac:dyDescent="0.2">
      <c r="A75" t="str">
        <f t="shared" si="3"/>
        <v>PrelimEmmi KnealeCharisma James Bond</v>
      </c>
      <c r="B75" t="s">
        <v>213</v>
      </c>
      <c r="C75" t="s">
        <v>281</v>
      </c>
      <c r="D75" t="s">
        <v>229</v>
      </c>
      <c r="E75" t="s">
        <v>661</v>
      </c>
      <c r="F75" t="s">
        <v>126</v>
      </c>
      <c r="I75">
        <v>0.622</v>
      </c>
      <c r="S75">
        <v>12</v>
      </c>
      <c r="T75" s="44">
        <f t="shared" si="4"/>
        <v>1</v>
      </c>
    </row>
    <row r="76" spans="1:20" x14ac:dyDescent="0.2">
      <c r="A76" t="str">
        <f t="shared" si="3"/>
        <v>PrepMikayla HoldenLimehill Cameo Design</v>
      </c>
      <c r="B76" t="s">
        <v>248</v>
      </c>
      <c r="C76" t="s">
        <v>277</v>
      </c>
      <c r="D76" t="s">
        <v>408</v>
      </c>
      <c r="E76" t="s">
        <v>653</v>
      </c>
      <c r="F76" t="s">
        <v>601</v>
      </c>
      <c r="H76">
        <v>0.66578999999999999</v>
      </c>
      <c r="S76">
        <v>1</v>
      </c>
      <c r="T76" s="44">
        <f t="shared" si="4"/>
        <v>7</v>
      </c>
    </row>
    <row r="77" spans="1:20" x14ac:dyDescent="0.2">
      <c r="A77" t="str">
        <f t="shared" si="3"/>
        <v>PrepLateesha CoppinShrangrala Just Sensational</v>
      </c>
      <c r="B77" t="s">
        <v>248</v>
      </c>
      <c r="C77" t="s">
        <v>277</v>
      </c>
      <c r="D77" t="s">
        <v>642</v>
      </c>
      <c r="E77" t="s">
        <v>643</v>
      </c>
      <c r="F77" t="s">
        <v>613</v>
      </c>
      <c r="H77">
        <v>0.65263000000000004</v>
      </c>
      <c r="S77">
        <v>2</v>
      </c>
      <c r="T77" s="44">
        <f t="shared" si="4"/>
        <v>6</v>
      </c>
    </row>
    <row r="78" spans="1:20" x14ac:dyDescent="0.2">
      <c r="A78" t="str">
        <f t="shared" si="3"/>
        <v>PrepMarni BerceneLittle Joe</v>
      </c>
      <c r="B78" t="s">
        <v>248</v>
      </c>
      <c r="C78" t="s">
        <v>277</v>
      </c>
      <c r="D78" t="s">
        <v>246</v>
      </c>
      <c r="E78" t="s">
        <v>662</v>
      </c>
      <c r="F78" t="s">
        <v>617</v>
      </c>
      <c r="H78">
        <v>0.55000000000000004</v>
      </c>
      <c r="S78">
        <v>3</v>
      </c>
      <c r="T78" s="44">
        <f t="shared" si="4"/>
        <v>5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f t="shared" si="4"/>
        <v>0</v>
      </c>
    </row>
    <row r="82" spans="1:20" x14ac:dyDescent="0.2">
      <c r="A82" t="str">
        <f t="shared" si="3"/>
        <v/>
      </c>
      <c r="T82" s="44">
        <f t="shared" si="4"/>
        <v>0</v>
      </c>
    </row>
    <row r="83" spans="1:20" x14ac:dyDescent="0.2">
      <c r="A83" t="str">
        <f t="shared" si="3"/>
        <v/>
      </c>
      <c r="T83" s="44">
        <f t="shared" si="4"/>
        <v>0</v>
      </c>
    </row>
    <row r="84" spans="1:20" x14ac:dyDescent="0.2">
      <c r="A84" t="str">
        <f t="shared" si="3"/>
        <v/>
      </c>
      <c r="T84" s="44">
        <f t="shared" si="4"/>
        <v>0</v>
      </c>
    </row>
    <row r="85" spans="1:20" x14ac:dyDescent="0.2">
      <c r="A85" t="str">
        <f t="shared" si="3"/>
        <v/>
      </c>
      <c r="T85" s="44">
        <f t="shared" si="4"/>
        <v>0</v>
      </c>
    </row>
    <row r="86" spans="1:20" x14ac:dyDescent="0.2">
      <c r="A86" t="str">
        <f t="shared" si="3"/>
        <v/>
      </c>
      <c r="T86" s="44">
        <f t="shared" si="4"/>
        <v>0</v>
      </c>
    </row>
    <row r="87" spans="1:20" x14ac:dyDescent="0.2">
      <c r="A87" t="str">
        <f t="shared" si="3"/>
        <v/>
      </c>
      <c r="T87" s="44">
        <f t="shared" si="4"/>
        <v>0</v>
      </c>
    </row>
    <row r="88" spans="1:20" x14ac:dyDescent="0.2">
      <c r="A88" t="str">
        <f t="shared" si="3"/>
        <v/>
      </c>
      <c r="T88" s="44">
        <f t="shared" si="4"/>
        <v>0</v>
      </c>
    </row>
    <row r="89" spans="1:20" x14ac:dyDescent="0.2">
      <c r="A89" t="str">
        <f t="shared" si="3"/>
        <v/>
      </c>
      <c r="T89" s="44">
        <f t="shared" si="4"/>
        <v>0</v>
      </c>
    </row>
    <row r="90" spans="1:20" x14ac:dyDescent="0.2">
      <c r="A90" t="str">
        <f t="shared" si="3"/>
        <v/>
      </c>
      <c r="T90" s="44">
        <f t="shared" si="4"/>
        <v>0</v>
      </c>
    </row>
    <row r="91" spans="1:20" x14ac:dyDescent="0.2">
      <c r="A91" t="str">
        <f t="shared" si="3"/>
        <v/>
      </c>
      <c r="T91" s="44">
        <f t="shared" si="4"/>
        <v>0</v>
      </c>
    </row>
    <row r="92" spans="1:20" x14ac:dyDescent="0.2">
      <c r="A92" t="str">
        <f t="shared" si="3"/>
        <v/>
      </c>
      <c r="T92" s="44">
        <f t="shared" si="4"/>
        <v>0</v>
      </c>
    </row>
    <row r="93" spans="1:20" x14ac:dyDescent="0.2">
      <c r="A93" t="str">
        <f t="shared" si="3"/>
        <v/>
      </c>
      <c r="T93" s="44">
        <f t="shared" si="4"/>
        <v>0</v>
      </c>
    </row>
    <row r="94" spans="1:20" x14ac:dyDescent="0.2">
      <c r="A94" t="str">
        <f t="shared" si="3"/>
        <v/>
      </c>
      <c r="T94" s="44">
        <f t="shared" si="4"/>
        <v>0</v>
      </c>
    </row>
    <row r="95" spans="1:20" x14ac:dyDescent="0.2">
      <c r="A95" t="str">
        <f t="shared" si="3"/>
        <v/>
      </c>
      <c r="T95" s="44">
        <f t="shared" si="4"/>
        <v>0</v>
      </c>
    </row>
    <row r="96" spans="1:20" x14ac:dyDescent="0.2">
      <c r="A96" t="str">
        <f t="shared" si="3"/>
        <v/>
      </c>
      <c r="T96" s="44">
        <f t="shared" si="4"/>
        <v>0</v>
      </c>
    </row>
    <row r="97" spans="1:20" x14ac:dyDescent="0.2">
      <c r="A97" t="str">
        <f t="shared" si="3"/>
        <v/>
      </c>
      <c r="T97" s="44">
        <f t="shared" si="4"/>
        <v>0</v>
      </c>
    </row>
    <row r="98" spans="1:20" x14ac:dyDescent="0.2">
      <c r="A98" t="str">
        <f t="shared" si="3"/>
        <v/>
      </c>
      <c r="T98" s="44">
        <f t="shared" si="4"/>
        <v>0</v>
      </c>
    </row>
    <row r="99" spans="1:20" x14ac:dyDescent="0.2">
      <c r="A99" t="str">
        <f t="shared" si="3"/>
        <v/>
      </c>
      <c r="T99" s="44">
        <f t="shared" si="4"/>
        <v>0</v>
      </c>
    </row>
    <row r="100" spans="1:20" x14ac:dyDescent="0.2">
      <c r="A100" t="str">
        <f t="shared" si="3"/>
        <v/>
      </c>
    </row>
    <row r="101" spans="1:20" x14ac:dyDescent="0.2">
      <c r="A101">
        <v>2</v>
      </c>
    </row>
    <row r="102" spans="1:20" x14ac:dyDescent="0.2">
      <c r="A102" t="e">
        <f>SUM(A100-A101)</f>
        <v>#VALUE!</v>
      </c>
    </row>
  </sheetData>
  <phoneticPr fontId="1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FB98-0B70-4CAC-A9C4-A6D5D13FCB4A}">
  <sheetPr>
    <tabColor rgb="FF7030A0"/>
  </sheetPr>
  <dimension ref="A1:T100"/>
  <sheetViews>
    <sheetView zoomScale="70" zoomScaleNormal="70" workbookViewId="0">
      <selection activeCell="E22" sqref="E22"/>
    </sheetView>
  </sheetViews>
  <sheetFormatPr defaultRowHeight="12.75" x14ac:dyDescent="0.2"/>
  <cols>
    <col min="1" max="1" width="58.85546875" customWidth="1"/>
    <col min="2" max="2" width="16.7109375" bestFit="1" customWidth="1"/>
    <col min="3" max="3" width="5.28515625" bestFit="1" customWidth="1"/>
    <col min="4" max="4" width="22.5703125" bestFit="1" customWidth="1"/>
    <col min="5" max="5" width="33.42578125" bestFit="1" customWidth="1"/>
    <col min="6" max="6" width="24.85546875" bestFit="1" customWidth="1"/>
    <col min="7" max="7" width="11" bestFit="1" customWidth="1"/>
    <col min="8" max="8" width="10.28515625" bestFit="1" customWidth="1"/>
    <col min="9" max="9" width="10.7109375" bestFit="1" customWidth="1"/>
    <col min="10" max="10" width="8.5703125" bestFit="1" customWidth="1"/>
    <col min="11" max="12" width="6.7109375" bestFit="1" customWidth="1"/>
    <col min="13" max="13" width="11.140625" bestFit="1" customWidth="1"/>
    <col min="14" max="15" width="6.7109375" bestFit="1" customWidth="1"/>
    <col min="16" max="16" width="10.7109375" bestFit="1" customWidth="1"/>
    <col min="17" max="17" width="6.7109375" bestFit="1" customWidth="1"/>
    <col min="18" max="18" width="8.28515625" bestFit="1" customWidth="1"/>
    <col min="19" max="19" width="6.28515625" bestFit="1" customWidth="1"/>
    <col min="20" max="20" width="11.7109375" style="44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8" si="0">CONCATENATE(B7,D7,E7)</f>
        <v>PrelimKeira DolanLeedale Alice In Wonderland</v>
      </c>
      <c r="B7" t="s">
        <v>213</v>
      </c>
      <c r="C7" t="s">
        <v>510</v>
      </c>
      <c r="D7" t="s">
        <v>873</v>
      </c>
      <c r="E7" t="s">
        <v>880</v>
      </c>
      <c r="F7" t="s">
        <v>1004</v>
      </c>
      <c r="I7">
        <v>0.61963999999999997</v>
      </c>
      <c r="S7">
        <v>1</v>
      </c>
      <c r="T7" s="44">
        <f t="shared" ref="T7:T70" si="1">IF(S7=1,7,IF(S7=2,6,IF(S7=3,5,IF(S7=4,4,IF(S7=5,3,IF(S7=6,2,IF(S7&gt;=6,1,0)))))))</f>
        <v>7</v>
      </c>
    </row>
    <row r="8" spans="1:20" x14ac:dyDescent="0.2">
      <c r="A8" t="str">
        <f t="shared" si="0"/>
        <v>PrelimMarni BerceneLittle Joe</v>
      </c>
      <c r="B8" t="s">
        <v>213</v>
      </c>
      <c r="C8" t="s">
        <v>510</v>
      </c>
      <c r="D8" t="s">
        <v>246</v>
      </c>
      <c r="E8" t="s">
        <v>662</v>
      </c>
      <c r="F8" t="s">
        <v>1005</v>
      </c>
      <c r="I8">
        <v>0.54</v>
      </c>
      <c r="S8">
        <v>2</v>
      </c>
      <c r="T8" s="44">
        <f t="shared" si="1"/>
        <v>6</v>
      </c>
    </row>
    <row r="9" spans="1:20" x14ac:dyDescent="0.2">
      <c r="A9" t="str">
        <f t="shared" si="0"/>
        <v>PrelimKrystina BerceneMiss Polly Pocket</v>
      </c>
      <c r="B9" t="s">
        <v>213</v>
      </c>
      <c r="C9" t="s">
        <v>510</v>
      </c>
      <c r="D9" t="s">
        <v>615</v>
      </c>
      <c r="E9" t="s">
        <v>616</v>
      </c>
      <c r="F9" t="s">
        <v>1005</v>
      </c>
      <c r="J9">
        <v>0.69</v>
      </c>
      <c r="S9">
        <v>1</v>
      </c>
      <c r="T9" s="44">
        <f t="shared" si="1"/>
        <v>7</v>
      </c>
    </row>
    <row r="10" spans="1:20" x14ac:dyDescent="0.2">
      <c r="A10" t="str">
        <f t="shared" si="0"/>
        <v>PrelimJorja WarehamBimbadeen Portrait</v>
      </c>
      <c r="B10" t="s">
        <v>213</v>
      </c>
      <c r="C10" t="s">
        <v>510</v>
      </c>
      <c r="D10" t="s">
        <v>146</v>
      </c>
      <c r="E10" t="s">
        <v>167</v>
      </c>
      <c r="F10" t="s">
        <v>1006</v>
      </c>
      <c r="J10">
        <v>0.68393000000000004</v>
      </c>
      <c r="S10">
        <v>2</v>
      </c>
      <c r="T10" s="44">
        <f t="shared" si="1"/>
        <v>6</v>
      </c>
    </row>
    <row r="11" spans="1:20" x14ac:dyDescent="0.2">
      <c r="A11" t="str">
        <f t="shared" si="0"/>
        <v>PrelimAmelia AddisonJoshua Brook Jade</v>
      </c>
      <c r="B11" t="s">
        <v>213</v>
      </c>
      <c r="C11" t="s">
        <v>510</v>
      </c>
      <c r="D11" t="s">
        <v>874</v>
      </c>
      <c r="E11" t="s">
        <v>881</v>
      </c>
      <c r="F11" t="s">
        <v>123</v>
      </c>
      <c r="J11">
        <v>0.67</v>
      </c>
      <c r="S11">
        <v>3</v>
      </c>
      <c r="T11" s="44">
        <f t="shared" si="1"/>
        <v>5</v>
      </c>
    </row>
    <row r="12" spans="1:20" x14ac:dyDescent="0.2">
      <c r="A12" t="str">
        <f t="shared" si="0"/>
        <v>PrelimJorja WarehamNadalla Park Im So Special</v>
      </c>
      <c r="B12" t="s">
        <v>213</v>
      </c>
      <c r="C12" t="s">
        <v>510</v>
      </c>
      <c r="D12" s="115" t="s">
        <v>146</v>
      </c>
      <c r="E12" s="28" t="s">
        <v>1224</v>
      </c>
      <c r="F12" t="s">
        <v>1006</v>
      </c>
      <c r="J12">
        <v>0.66</v>
      </c>
      <c r="S12">
        <v>4</v>
      </c>
      <c r="T12" s="44">
        <f t="shared" si="1"/>
        <v>4</v>
      </c>
    </row>
    <row r="13" spans="1:20" x14ac:dyDescent="0.2">
      <c r="A13" t="str">
        <f t="shared" si="0"/>
        <v>PrelimJessica MasonNemuriko Thunderstruck</v>
      </c>
      <c r="B13" t="s">
        <v>213</v>
      </c>
      <c r="C13" t="s">
        <v>510</v>
      </c>
      <c r="D13" t="s">
        <v>875</v>
      </c>
      <c r="E13" t="s">
        <v>882</v>
      </c>
      <c r="F13" t="s">
        <v>1004</v>
      </c>
      <c r="J13">
        <v>0.57999999999999996</v>
      </c>
      <c r="S13">
        <v>5</v>
      </c>
      <c r="T13" s="44">
        <f t="shared" si="1"/>
        <v>3</v>
      </c>
    </row>
    <row r="14" spans="1:20" x14ac:dyDescent="0.2">
      <c r="A14" t="str">
        <f t="shared" si="0"/>
        <v>PrelimChloe WhiteCaballo Jax</v>
      </c>
      <c r="B14" t="s">
        <v>213</v>
      </c>
      <c r="C14" t="s">
        <v>510</v>
      </c>
      <c r="D14" t="s">
        <v>503</v>
      </c>
      <c r="E14" t="s">
        <v>556</v>
      </c>
      <c r="F14" t="s">
        <v>1006</v>
      </c>
      <c r="K14">
        <v>0.63</v>
      </c>
      <c r="S14">
        <v>1</v>
      </c>
      <c r="T14" s="44">
        <f t="shared" si="1"/>
        <v>7</v>
      </c>
    </row>
    <row r="15" spans="1:20" x14ac:dyDescent="0.2">
      <c r="A15" t="str">
        <f t="shared" si="0"/>
        <v>PrelimSarah VickeryRedyaz Valour</v>
      </c>
      <c r="B15" t="s">
        <v>213</v>
      </c>
      <c r="C15" t="s">
        <v>510</v>
      </c>
      <c r="D15" t="s">
        <v>876</v>
      </c>
      <c r="E15" t="s">
        <v>883</v>
      </c>
      <c r="F15" t="s">
        <v>1004</v>
      </c>
      <c r="K15">
        <v>0.59</v>
      </c>
      <c r="S15">
        <v>2</v>
      </c>
      <c r="T15" s="44">
        <f t="shared" si="1"/>
        <v>6</v>
      </c>
    </row>
    <row r="16" spans="1:20" x14ac:dyDescent="0.2">
      <c r="A16" t="str">
        <f t="shared" si="0"/>
        <v>PrelimKate EiszeleSanrose Prima Donna</v>
      </c>
      <c r="B16" t="s">
        <v>213</v>
      </c>
      <c r="C16" t="s">
        <v>510</v>
      </c>
      <c r="D16" t="s">
        <v>83</v>
      </c>
      <c r="E16" t="s">
        <v>84</v>
      </c>
      <c r="F16" t="s">
        <v>74</v>
      </c>
      <c r="L16">
        <v>0.68</v>
      </c>
      <c r="S16">
        <v>1</v>
      </c>
      <c r="T16" s="44">
        <f t="shared" si="1"/>
        <v>7</v>
      </c>
    </row>
    <row r="17" spans="1:20" x14ac:dyDescent="0.2">
      <c r="A17" t="str">
        <f t="shared" si="0"/>
        <v>PrelimTiarlie WarehamTiaja Park Dream</v>
      </c>
      <c r="B17" t="s">
        <v>213</v>
      </c>
      <c r="C17" t="s">
        <v>510</v>
      </c>
      <c r="D17" t="s">
        <v>81</v>
      </c>
      <c r="E17" t="s">
        <v>82</v>
      </c>
      <c r="F17" t="s">
        <v>1006</v>
      </c>
      <c r="L17">
        <v>0.67</v>
      </c>
      <c r="S17">
        <v>2</v>
      </c>
      <c r="T17" s="44">
        <f t="shared" si="1"/>
        <v>6</v>
      </c>
    </row>
    <row r="18" spans="1:20" x14ac:dyDescent="0.2">
      <c r="A18" t="str">
        <f t="shared" si="0"/>
        <v>PrelimJessica FerrariRock View Solar Flair</v>
      </c>
      <c r="B18" t="s">
        <v>213</v>
      </c>
      <c r="C18" t="s">
        <v>510</v>
      </c>
      <c r="D18" t="s">
        <v>877</v>
      </c>
      <c r="E18" t="s">
        <v>884</v>
      </c>
      <c r="F18" t="s">
        <v>1006</v>
      </c>
      <c r="L18">
        <v>0.67</v>
      </c>
      <c r="S18">
        <v>3</v>
      </c>
      <c r="T18" s="44">
        <f t="shared" si="1"/>
        <v>5</v>
      </c>
    </row>
    <row r="19" spans="1:20" x14ac:dyDescent="0.2">
      <c r="A19" t="str">
        <f t="shared" si="0"/>
        <v>PrelimKaeleigh BrownAmani Makaio</v>
      </c>
      <c r="B19" t="s">
        <v>213</v>
      </c>
      <c r="C19" t="s">
        <v>510</v>
      </c>
      <c r="D19" t="s">
        <v>878</v>
      </c>
      <c r="E19" t="s">
        <v>885</v>
      </c>
      <c r="F19" t="s">
        <v>1004</v>
      </c>
      <c r="L19">
        <v>0.65</v>
      </c>
      <c r="S19">
        <v>4</v>
      </c>
      <c r="T19" s="44">
        <f t="shared" si="1"/>
        <v>4</v>
      </c>
    </row>
    <row r="20" spans="1:20" x14ac:dyDescent="0.2">
      <c r="A20" t="str">
        <f t="shared" si="0"/>
        <v>PrelimBrittany WrightonHalcyon Firedance</v>
      </c>
      <c r="B20" t="s">
        <v>213</v>
      </c>
      <c r="C20" t="s">
        <v>510</v>
      </c>
      <c r="D20" t="s">
        <v>797</v>
      </c>
      <c r="E20" t="s">
        <v>886</v>
      </c>
      <c r="F20" t="s">
        <v>1007</v>
      </c>
      <c r="L20">
        <v>0.63</v>
      </c>
      <c r="S20">
        <v>5</v>
      </c>
      <c r="T20" s="44">
        <f t="shared" si="1"/>
        <v>3</v>
      </c>
    </row>
    <row r="21" spans="1:20" x14ac:dyDescent="0.2">
      <c r="A21" t="str">
        <f t="shared" si="0"/>
        <v>NovHarriet ForrestOakover Too Much Chatter</v>
      </c>
      <c r="B21" t="s">
        <v>80</v>
      </c>
      <c r="C21" t="s">
        <v>516</v>
      </c>
      <c r="D21" t="s">
        <v>557</v>
      </c>
      <c r="E21" t="s">
        <v>73</v>
      </c>
      <c r="F21" t="s">
        <v>74</v>
      </c>
      <c r="M21">
        <v>0.69</v>
      </c>
      <c r="S21">
        <v>1</v>
      </c>
      <c r="T21" s="44">
        <f t="shared" si="1"/>
        <v>7</v>
      </c>
    </row>
    <row r="22" spans="1:20" x14ac:dyDescent="0.2">
      <c r="A22" t="str">
        <f t="shared" si="0"/>
        <v>NovKrystina BerceneMiss Polly Pocket</v>
      </c>
      <c r="B22" t="s">
        <v>80</v>
      </c>
      <c r="C22" t="s">
        <v>516</v>
      </c>
      <c r="D22" t="s">
        <v>615</v>
      </c>
      <c r="E22" t="s">
        <v>616</v>
      </c>
      <c r="F22" t="s">
        <v>1005</v>
      </c>
      <c r="M22">
        <v>0.66</v>
      </c>
      <c r="S22">
        <v>2</v>
      </c>
      <c r="T22" s="44">
        <f t="shared" si="1"/>
        <v>6</v>
      </c>
    </row>
    <row r="23" spans="1:20" x14ac:dyDescent="0.2">
      <c r="A23" t="str">
        <f t="shared" si="0"/>
        <v>NovJorja WarehamBimbadeen Portrait</v>
      </c>
      <c r="B23" t="s">
        <v>80</v>
      </c>
      <c r="C23" t="s">
        <v>516</v>
      </c>
      <c r="D23" t="s">
        <v>146</v>
      </c>
      <c r="E23" t="s">
        <v>167</v>
      </c>
      <c r="F23" t="s">
        <v>1006</v>
      </c>
      <c r="M23">
        <v>0.65</v>
      </c>
      <c r="S23">
        <v>3</v>
      </c>
      <c r="T23" s="44">
        <f t="shared" si="1"/>
        <v>5</v>
      </c>
    </row>
    <row r="24" spans="1:20" x14ac:dyDescent="0.2">
      <c r="A24" t="str">
        <f t="shared" si="0"/>
        <v>NovJorja WarehamNadalla Park Im So Special</v>
      </c>
      <c r="B24" t="s">
        <v>80</v>
      </c>
      <c r="C24" t="s">
        <v>516</v>
      </c>
      <c r="D24" s="115" t="s">
        <v>146</v>
      </c>
      <c r="E24" s="28" t="s">
        <v>1224</v>
      </c>
      <c r="F24" t="s">
        <v>1006</v>
      </c>
      <c r="M24">
        <v>0.64</v>
      </c>
      <c r="S24">
        <v>4</v>
      </c>
      <c r="T24" s="44">
        <f t="shared" si="1"/>
        <v>4</v>
      </c>
    </row>
    <row r="25" spans="1:20" x14ac:dyDescent="0.2">
      <c r="A25" t="str">
        <f t="shared" si="0"/>
        <v>NovAmelia DolanSerenity Park Calais</v>
      </c>
      <c r="B25" t="s">
        <v>80</v>
      </c>
      <c r="C25" t="s">
        <v>516</v>
      </c>
      <c r="D25" t="s">
        <v>879</v>
      </c>
      <c r="E25" t="s">
        <v>78</v>
      </c>
      <c r="F25" t="s">
        <v>1004</v>
      </c>
      <c r="M25">
        <v>0.6</v>
      </c>
      <c r="S25">
        <v>5</v>
      </c>
      <c r="T25" s="44">
        <f t="shared" si="1"/>
        <v>3</v>
      </c>
    </row>
    <row r="26" spans="1:20" x14ac:dyDescent="0.2">
      <c r="A26" t="str">
        <f t="shared" si="0"/>
        <v>NovChloe WhiteCaballo Jax</v>
      </c>
      <c r="B26" t="s">
        <v>80</v>
      </c>
      <c r="C26" t="s">
        <v>516</v>
      </c>
      <c r="D26" t="s">
        <v>503</v>
      </c>
      <c r="E26" t="s">
        <v>556</v>
      </c>
      <c r="F26" t="s">
        <v>1006</v>
      </c>
      <c r="N26">
        <v>0.61</v>
      </c>
      <c r="S26">
        <v>1</v>
      </c>
      <c r="T26" s="44">
        <f t="shared" si="1"/>
        <v>7</v>
      </c>
    </row>
    <row r="27" spans="1:20" x14ac:dyDescent="0.2">
      <c r="A27" t="str">
        <f t="shared" si="0"/>
        <v>NovKate EiszeleSanrose Prima Donna</v>
      </c>
      <c r="B27" t="s">
        <v>80</v>
      </c>
      <c r="C27" t="s">
        <v>516</v>
      </c>
      <c r="D27" t="s">
        <v>83</v>
      </c>
      <c r="E27" t="s">
        <v>84</v>
      </c>
      <c r="F27" t="s">
        <v>74</v>
      </c>
      <c r="O27">
        <v>0.66</v>
      </c>
      <c r="S27">
        <v>1</v>
      </c>
      <c r="T27" s="44">
        <f t="shared" si="1"/>
        <v>7</v>
      </c>
    </row>
    <row r="28" spans="1:20" x14ac:dyDescent="0.2">
      <c r="A28" t="str">
        <f t="shared" si="0"/>
        <v>NovTiarlie WarehamTiaja Park Dream</v>
      </c>
      <c r="B28" t="s">
        <v>80</v>
      </c>
      <c r="C28" t="s">
        <v>516</v>
      </c>
      <c r="D28" t="s">
        <v>81</v>
      </c>
      <c r="E28" t="s">
        <v>82</v>
      </c>
      <c r="F28" t="s">
        <v>1006</v>
      </c>
      <c r="O28">
        <v>0.62</v>
      </c>
      <c r="S28">
        <v>2</v>
      </c>
      <c r="T28" s="44">
        <f t="shared" si="1"/>
        <v>6</v>
      </c>
    </row>
    <row r="29" spans="1:20" x14ac:dyDescent="0.2">
      <c r="A29" t="str">
        <f t="shared" si="0"/>
        <v>NovJessica FerrariRock View Solar Flair</v>
      </c>
      <c r="B29" t="s">
        <v>80</v>
      </c>
      <c r="C29" t="s">
        <v>516</v>
      </c>
      <c r="D29" t="s">
        <v>877</v>
      </c>
      <c r="E29" t="s">
        <v>884</v>
      </c>
      <c r="F29" t="s">
        <v>1006</v>
      </c>
      <c r="O29">
        <v>0.59</v>
      </c>
      <c r="S29">
        <v>3</v>
      </c>
      <c r="T29" s="44">
        <f t="shared" si="1"/>
        <v>5</v>
      </c>
    </row>
    <row r="30" spans="1:20" x14ac:dyDescent="0.2">
      <c r="A30" t="str">
        <f t="shared" si="0"/>
        <v/>
      </c>
      <c r="B30" t="s">
        <v>317</v>
      </c>
      <c r="D30" t="s">
        <v>317</v>
      </c>
      <c r="E30" t="s">
        <v>317</v>
      </c>
      <c r="T30" s="44">
        <f t="shared" si="1"/>
        <v>0</v>
      </c>
    </row>
    <row r="31" spans="1:20" x14ac:dyDescent="0.2">
      <c r="A31" t="str">
        <f t="shared" si="0"/>
        <v/>
      </c>
      <c r="B31" t="s">
        <v>317</v>
      </c>
      <c r="D31" t="s">
        <v>317</v>
      </c>
      <c r="E31" t="s">
        <v>317</v>
      </c>
      <c r="T31" s="44">
        <f t="shared" si="1"/>
        <v>0</v>
      </c>
    </row>
    <row r="32" spans="1:20" x14ac:dyDescent="0.2">
      <c r="A32" t="str">
        <f t="shared" si="0"/>
        <v/>
      </c>
      <c r="B32" t="s">
        <v>317</v>
      </c>
      <c r="D32" t="s">
        <v>317</v>
      </c>
      <c r="E32" t="s">
        <v>317</v>
      </c>
      <c r="T32" s="44">
        <f t="shared" si="1"/>
        <v>0</v>
      </c>
    </row>
    <row r="33" spans="1:20" x14ac:dyDescent="0.2">
      <c r="A33" t="str">
        <f t="shared" si="0"/>
        <v/>
      </c>
      <c r="B33" t="s">
        <v>317</v>
      </c>
      <c r="D33" t="s">
        <v>317</v>
      </c>
      <c r="E33" t="s">
        <v>317</v>
      </c>
      <c r="T33" s="44">
        <f t="shared" si="1"/>
        <v>0</v>
      </c>
    </row>
    <row r="34" spans="1:20" x14ac:dyDescent="0.2">
      <c r="A34" t="str">
        <f t="shared" si="0"/>
        <v/>
      </c>
      <c r="B34" t="s">
        <v>317</v>
      </c>
      <c r="D34" t="s">
        <v>317</v>
      </c>
      <c r="E34" t="s">
        <v>317</v>
      </c>
      <c r="T34" s="44">
        <f t="shared" si="1"/>
        <v>0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 s="44">
        <f t="shared" si="1"/>
        <v>0</v>
      </c>
    </row>
    <row r="36" spans="1:20" x14ac:dyDescent="0.2">
      <c r="A36" t="str">
        <f t="shared" si="0"/>
        <v/>
      </c>
      <c r="B36" t="s">
        <v>317</v>
      </c>
      <c r="D36" t="s">
        <v>317</v>
      </c>
      <c r="E36" t="s">
        <v>317</v>
      </c>
      <c r="T36" s="44">
        <f t="shared" si="1"/>
        <v>0</v>
      </c>
    </row>
    <row r="37" spans="1:20" x14ac:dyDescent="0.2">
      <c r="A37" t="str">
        <f t="shared" si="0"/>
        <v/>
      </c>
      <c r="B37" t="s">
        <v>317</v>
      </c>
      <c r="D37" t="s">
        <v>317</v>
      </c>
      <c r="E37" t="s">
        <v>317</v>
      </c>
      <c r="T37" s="44">
        <f t="shared" si="1"/>
        <v>0</v>
      </c>
    </row>
    <row r="38" spans="1:20" x14ac:dyDescent="0.2">
      <c r="A38" t="str">
        <f t="shared" si="0"/>
        <v/>
      </c>
      <c r="B38" t="s">
        <v>317</v>
      </c>
      <c r="D38" t="s">
        <v>317</v>
      </c>
      <c r="E38" t="s">
        <v>317</v>
      </c>
      <c r="T38" s="44">
        <f t="shared" si="1"/>
        <v>0</v>
      </c>
    </row>
    <row r="39" spans="1:20" x14ac:dyDescent="0.2">
      <c r="A39" t="str">
        <f t="shared" ref="A39:A70" si="2">CONCATENATE(B39,D39,E39)</f>
        <v/>
      </c>
      <c r="B39" t="s">
        <v>317</v>
      </c>
      <c r="D39" t="s">
        <v>317</v>
      </c>
      <c r="E39" t="s">
        <v>317</v>
      </c>
      <c r="T39" s="44">
        <f t="shared" si="1"/>
        <v>0</v>
      </c>
    </row>
    <row r="40" spans="1:20" x14ac:dyDescent="0.2">
      <c r="A40" t="str">
        <f t="shared" si="2"/>
        <v/>
      </c>
      <c r="B40" t="s">
        <v>317</v>
      </c>
      <c r="D40" t="s">
        <v>317</v>
      </c>
      <c r="E40" t="s">
        <v>317</v>
      </c>
      <c r="T40" s="44">
        <f t="shared" si="1"/>
        <v>0</v>
      </c>
    </row>
    <row r="41" spans="1:20" x14ac:dyDescent="0.2">
      <c r="A41" t="str">
        <f t="shared" si="2"/>
        <v/>
      </c>
      <c r="B41" t="s">
        <v>317</v>
      </c>
      <c r="D41" t="s">
        <v>317</v>
      </c>
      <c r="E41" t="s">
        <v>317</v>
      </c>
      <c r="T41" s="44">
        <f t="shared" si="1"/>
        <v>0</v>
      </c>
    </row>
    <row r="42" spans="1:20" x14ac:dyDescent="0.2">
      <c r="A42" t="str">
        <f t="shared" si="2"/>
        <v/>
      </c>
      <c r="B42" t="s">
        <v>317</v>
      </c>
      <c r="D42" t="s">
        <v>317</v>
      </c>
      <c r="E42" t="s">
        <v>317</v>
      </c>
      <c r="T42" s="44">
        <f t="shared" si="1"/>
        <v>0</v>
      </c>
    </row>
    <row r="43" spans="1:20" x14ac:dyDescent="0.2">
      <c r="A43" t="str">
        <f t="shared" si="2"/>
        <v/>
      </c>
      <c r="B43" t="s">
        <v>317</v>
      </c>
      <c r="D43" t="s">
        <v>317</v>
      </c>
      <c r="E43" t="s">
        <v>317</v>
      </c>
      <c r="T43" s="44">
        <f t="shared" si="1"/>
        <v>0</v>
      </c>
    </row>
    <row r="44" spans="1:20" x14ac:dyDescent="0.2">
      <c r="A44" t="str">
        <f t="shared" si="2"/>
        <v/>
      </c>
      <c r="B44" t="s">
        <v>317</v>
      </c>
      <c r="D44" t="s">
        <v>317</v>
      </c>
      <c r="E44" t="s">
        <v>317</v>
      </c>
      <c r="T44" s="44">
        <f t="shared" si="1"/>
        <v>0</v>
      </c>
    </row>
    <row r="45" spans="1:20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f t="shared" si="1"/>
        <v>0</v>
      </c>
    </row>
    <row r="46" spans="1:20" x14ac:dyDescent="0.2">
      <c r="A46" t="str">
        <f t="shared" si="2"/>
        <v/>
      </c>
      <c r="B46" t="s">
        <v>317</v>
      </c>
      <c r="D46" t="s">
        <v>317</v>
      </c>
      <c r="E46" t="s">
        <v>317</v>
      </c>
      <c r="T46" s="44">
        <f t="shared" si="1"/>
        <v>0</v>
      </c>
    </row>
    <row r="47" spans="1:20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f t="shared" si="1"/>
        <v>0</v>
      </c>
    </row>
    <row r="48" spans="1:20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f t="shared" si="1"/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f t="shared" si="1"/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f t="shared" si="1"/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f t="shared" si="1"/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f t="shared" si="1"/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f t="shared" si="1"/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ref="A71:A97" si="3">CONCATENATE(B71,D71,E71)</f>
        <v/>
      </c>
      <c r="B71" t="s">
        <v>317</v>
      </c>
      <c r="D71" t="s">
        <v>317</v>
      </c>
      <c r="E71" t="s">
        <v>317</v>
      </c>
      <c r="T71" s="44">
        <f t="shared" ref="T71:T97" si="4">IF(S71=1,7,IF(S71=2,6,IF(S71=3,5,IF(S71=4,4,IF(S71=5,3,IF(S71=6,2,IF(S71&gt;=6,1,0)))))))</f>
        <v>0</v>
      </c>
    </row>
    <row r="72" spans="1:20" x14ac:dyDescent="0.2">
      <c r="A72" t="str">
        <f t="shared" si="3"/>
        <v/>
      </c>
      <c r="B72" t="s">
        <v>317</v>
      </c>
      <c r="D72" t="s">
        <v>317</v>
      </c>
      <c r="E72" t="s">
        <v>317</v>
      </c>
      <c r="T72" s="44">
        <f t="shared" si="4"/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f t="shared" si="4"/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T80" s="44">
        <f t="shared" si="4"/>
        <v>0</v>
      </c>
    </row>
    <row r="81" spans="1:20" x14ac:dyDescent="0.2">
      <c r="A81" t="str">
        <f t="shared" si="3"/>
        <v/>
      </c>
      <c r="T81" s="44">
        <f t="shared" si="4"/>
        <v>0</v>
      </c>
    </row>
    <row r="82" spans="1:20" x14ac:dyDescent="0.2">
      <c r="A82" t="str">
        <f t="shared" si="3"/>
        <v/>
      </c>
      <c r="T82" s="44">
        <f t="shared" si="4"/>
        <v>0</v>
      </c>
    </row>
    <row r="83" spans="1:20" x14ac:dyDescent="0.2">
      <c r="A83" t="str">
        <f t="shared" si="3"/>
        <v/>
      </c>
      <c r="T83" s="44">
        <f t="shared" si="4"/>
        <v>0</v>
      </c>
    </row>
    <row r="84" spans="1:20" x14ac:dyDescent="0.2">
      <c r="A84" t="str">
        <f t="shared" si="3"/>
        <v/>
      </c>
      <c r="T84" s="44">
        <f t="shared" si="4"/>
        <v>0</v>
      </c>
    </row>
    <row r="85" spans="1:20" x14ac:dyDescent="0.2">
      <c r="A85" t="str">
        <f t="shared" si="3"/>
        <v/>
      </c>
      <c r="T85" s="44">
        <f t="shared" si="4"/>
        <v>0</v>
      </c>
    </row>
    <row r="86" spans="1:20" x14ac:dyDescent="0.2">
      <c r="A86" t="str">
        <f t="shared" si="3"/>
        <v/>
      </c>
      <c r="T86" s="44">
        <f t="shared" si="4"/>
        <v>0</v>
      </c>
    </row>
    <row r="87" spans="1:20" x14ac:dyDescent="0.2">
      <c r="A87" t="str">
        <f t="shared" si="3"/>
        <v/>
      </c>
      <c r="T87" s="44">
        <f t="shared" si="4"/>
        <v>0</v>
      </c>
    </row>
    <row r="88" spans="1:20" x14ac:dyDescent="0.2">
      <c r="A88" t="str">
        <f t="shared" si="3"/>
        <v/>
      </c>
      <c r="T88" s="44">
        <f t="shared" si="4"/>
        <v>0</v>
      </c>
    </row>
    <row r="89" spans="1:20" x14ac:dyDescent="0.2">
      <c r="A89" t="str">
        <f t="shared" si="3"/>
        <v/>
      </c>
      <c r="T89" s="44">
        <f t="shared" si="4"/>
        <v>0</v>
      </c>
    </row>
    <row r="90" spans="1:20" x14ac:dyDescent="0.2">
      <c r="A90" t="str">
        <f t="shared" si="3"/>
        <v/>
      </c>
      <c r="T90" s="44">
        <f t="shared" si="4"/>
        <v>0</v>
      </c>
    </row>
    <row r="91" spans="1:20" x14ac:dyDescent="0.2">
      <c r="A91" t="str">
        <f t="shared" si="3"/>
        <v/>
      </c>
      <c r="T91" s="44">
        <f t="shared" si="4"/>
        <v>0</v>
      </c>
    </row>
    <row r="92" spans="1:20" x14ac:dyDescent="0.2">
      <c r="A92" t="str">
        <f t="shared" si="3"/>
        <v/>
      </c>
      <c r="T92" s="44">
        <f t="shared" si="4"/>
        <v>0</v>
      </c>
    </row>
    <row r="93" spans="1:20" x14ac:dyDescent="0.2">
      <c r="A93" t="str">
        <f t="shared" si="3"/>
        <v/>
      </c>
      <c r="T93" s="44">
        <f t="shared" si="4"/>
        <v>0</v>
      </c>
    </row>
    <row r="94" spans="1:20" x14ac:dyDescent="0.2">
      <c r="A94" t="str">
        <f t="shared" si="3"/>
        <v/>
      </c>
      <c r="T94" s="44">
        <f t="shared" si="4"/>
        <v>0</v>
      </c>
    </row>
    <row r="95" spans="1:20" x14ac:dyDescent="0.2">
      <c r="A95" t="str">
        <f t="shared" si="3"/>
        <v/>
      </c>
      <c r="T95" s="44">
        <f t="shared" si="4"/>
        <v>0</v>
      </c>
    </row>
    <row r="96" spans="1:20" x14ac:dyDescent="0.2">
      <c r="A96" t="str">
        <f t="shared" si="3"/>
        <v/>
      </c>
      <c r="T96" s="44">
        <f t="shared" si="4"/>
        <v>0</v>
      </c>
    </row>
    <row r="97" spans="1:20" x14ac:dyDescent="0.2">
      <c r="A97" t="str">
        <f t="shared" si="3"/>
        <v/>
      </c>
      <c r="T97" s="44">
        <f t="shared" si="4"/>
        <v>0</v>
      </c>
    </row>
    <row r="98" spans="1:20" x14ac:dyDescent="0.2">
      <c r="A98" cm="1">
        <f t="array" ref="A98">SUMPRODUCT((A7:A97&lt;&gt;"")/COUNTIF(A7:A97,A7:A97&amp;""))</f>
        <v>23</v>
      </c>
    </row>
    <row r="99" spans="1:20" x14ac:dyDescent="0.2">
      <c r="A99">
        <v>2</v>
      </c>
    </row>
    <row r="100" spans="1:20" x14ac:dyDescent="0.2">
      <c r="A100">
        <f>SUM(A98-A99)</f>
        <v>21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36FD-1F50-4449-B067-1F807B7BCD3F}">
  <sheetPr>
    <tabColor rgb="FF7030A0"/>
  </sheetPr>
  <dimension ref="A1:T100"/>
  <sheetViews>
    <sheetView zoomScale="70" zoomScaleNormal="70" workbookViewId="0">
      <selection activeCell="E22" sqref="E22"/>
    </sheetView>
  </sheetViews>
  <sheetFormatPr defaultColWidth="10" defaultRowHeight="12.75" x14ac:dyDescent="0.2"/>
  <cols>
    <col min="1" max="1" width="45.28515625" bestFit="1" customWidth="1"/>
    <col min="2" max="2" width="16.7109375" bestFit="1" customWidth="1"/>
    <col min="3" max="3" width="5.28515625" bestFit="1" customWidth="1"/>
    <col min="4" max="4" width="18.7109375" bestFit="1" customWidth="1"/>
    <col min="5" max="5" width="27.140625" bestFit="1" customWidth="1"/>
    <col min="6" max="6" width="11.85546875" bestFit="1" customWidth="1"/>
    <col min="7" max="7" width="11" bestFit="1" customWidth="1"/>
    <col min="8" max="8" width="10.28515625" bestFit="1" customWidth="1"/>
    <col min="9" max="9" width="10.7109375" bestFit="1" customWidth="1"/>
    <col min="10" max="11" width="8.5703125" bestFit="1" customWidth="1"/>
    <col min="12" max="12" width="6.7109375" bestFit="1" customWidth="1"/>
    <col min="13" max="13" width="11.140625" bestFit="1" customWidth="1"/>
    <col min="14" max="15" width="8.5703125" bestFit="1" customWidth="1"/>
    <col min="16" max="16" width="10.7109375" bestFit="1" customWidth="1"/>
    <col min="17" max="17" width="8.5703125" bestFit="1" customWidth="1"/>
    <col min="18" max="18" width="8.28515625" bestFit="1" customWidth="1"/>
    <col min="19" max="19" width="6.28515625" bestFit="1" customWidth="1"/>
    <col min="20" max="20" width="11.7109375" style="44" bestFit="1" customWidth="1"/>
  </cols>
  <sheetData>
    <row r="1" spans="1:20" ht="26.25" customHeight="1" x14ac:dyDescent="0.2">
      <c r="B1" t="s">
        <v>252</v>
      </c>
      <c r="D1" t="s">
        <v>253</v>
      </c>
      <c r="E1" t="s">
        <v>663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8" si="0">CONCATENATE(B7,D7,E7)</f>
        <v>PrepNoah WoodyerJudaroo Love Bug</v>
      </c>
      <c r="B7" t="s">
        <v>248</v>
      </c>
      <c r="C7" t="s">
        <v>277</v>
      </c>
      <c r="D7" t="s">
        <v>240</v>
      </c>
      <c r="E7" t="s">
        <v>654</v>
      </c>
      <c r="F7" t="s">
        <v>592</v>
      </c>
      <c r="H7">
        <v>0.65</v>
      </c>
      <c r="S7">
        <v>1</v>
      </c>
      <c r="T7" s="44">
        <f t="shared" ref="T7:T70" si="1">IF(S7=1,7,IF(S7=2,6,IF(S7=3,5,IF(S7=4,4,IF(S7=5,3,IF(S7=6,2,IF(S7&gt;=6,1,0)))))))</f>
        <v>7</v>
      </c>
    </row>
    <row r="8" spans="1:20" x14ac:dyDescent="0.2">
      <c r="A8" t="str">
        <f>CONCATENATE(B8,D8,E8)</f>
        <v>PrepAmelia GordonAryline Bobby Sox</v>
      </c>
      <c r="B8" s="11" t="s">
        <v>248</v>
      </c>
      <c r="C8" t="s">
        <v>277</v>
      </c>
      <c r="D8" t="s">
        <v>231</v>
      </c>
      <c r="E8" s="11" t="s">
        <v>232</v>
      </c>
      <c r="F8" t="s">
        <v>664</v>
      </c>
      <c r="H8">
        <v>0.64737</v>
      </c>
      <c r="S8">
        <v>2</v>
      </c>
      <c r="T8" s="44">
        <f t="shared" si="1"/>
        <v>6</v>
      </c>
    </row>
    <row r="9" spans="1:20" x14ac:dyDescent="0.2">
      <c r="A9" t="str">
        <f t="shared" si="0"/>
        <v>PrepJasmine HodkinsonGlen Avon Astronomer</v>
      </c>
      <c r="B9" t="s">
        <v>248</v>
      </c>
      <c r="C9" t="s">
        <v>277</v>
      </c>
      <c r="D9" t="s">
        <v>237</v>
      </c>
      <c r="E9" t="s">
        <v>249</v>
      </c>
      <c r="F9" t="s">
        <v>220</v>
      </c>
      <c r="H9">
        <v>0.62895000000000001</v>
      </c>
      <c r="S9">
        <v>3</v>
      </c>
      <c r="T9" s="44">
        <f t="shared" si="1"/>
        <v>5</v>
      </c>
    </row>
    <row r="10" spans="1:20" x14ac:dyDescent="0.2">
      <c r="A10" t="str">
        <f t="shared" si="0"/>
        <v>PrelimEmma TomlinsonJudaroo Lotus</v>
      </c>
      <c r="B10" t="s">
        <v>213</v>
      </c>
      <c r="C10" t="s">
        <v>281</v>
      </c>
      <c r="D10" t="s">
        <v>355</v>
      </c>
      <c r="E10" t="s">
        <v>210</v>
      </c>
      <c r="F10" t="s">
        <v>162</v>
      </c>
      <c r="I10">
        <v>0.7</v>
      </c>
      <c r="S10">
        <v>1</v>
      </c>
      <c r="T10" s="44">
        <f t="shared" si="1"/>
        <v>7</v>
      </c>
    </row>
    <row r="11" spans="1:20" x14ac:dyDescent="0.2">
      <c r="A11" t="str">
        <f t="shared" si="0"/>
        <v>PrelimLila SeberryBP Flashfox</v>
      </c>
      <c r="B11" t="s">
        <v>213</v>
      </c>
      <c r="C11" t="s">
        <v>281</v>
      </c>
      <c r="D11" t="s">
        <v>151</v>
      </c>
      <c r="E11" t="s">
        <v>620</v>
      </c>
      <c r="F11" t="s">
        <v>126</v>
      </c>
      <c r="I11">
        <v>0.69</v>
      </c>
      <c r="S11">
        <v>2</v>
      </c>
      <c r="T11" s="44">
        <f t="shared" si="1"/>
        <v>6</v>
      </c>
    </row>
    <row r="12" spans="1:20" x14ac:dyDescent="0.2">
      <c r="A12" t="str">
        <f t="shared" si="0"/>
        <v>PrelimStella BrownBevan Lee Banter</v>
      </c>
      <c r="B12" t="s">
        <v>213</v>
      </c>
      <c r="C12" t="s">
        <v>281</v>
      </c>
      <c r="D12" t="s">
        <v>250</v>
      </c>
      <c r="E12" t="s">
        <v>665</v>
      </c>
      <c r="F12" t="s">
        <v>126</v>
      </c>
      <c r="I12">
        <v>0.66400000000000003</v>
      </c>
      <c r="S12">
        <v>3</v>
      </c>
      <c r="T12" s="44">
        <f t="shared" si="1"/>
        <v>5</v>
      </c>
    </row>
    <row r="13" spans="1:20" x14ac:dyDescent="0.2">
      <c r="A13" t="str">
        <f t="shared" si="0"/>
        <v>PrelimCleo MillerOwendale Rhayada</v>
      </c>
      <c r="B13" t="s">
        <v>213</v>
      </c>
      <c r="C13" t="s">
        <v>281</v>
      </c>
      <c r="D13" t="s">
        <v>460</v>
      </c>
      <c r="E13" t="s">
        <v>461</v>
      </c>
      <c r="F13" t="s">
        <v>126</v>
      </c>
      <c r="I13">
        <v>0.61799999999999999</v>
      </c>
      <c r="S13">
        <v>4</v>
      </c>
      <c r="T13" s="44">
        <f t="shared" si="1"/>
        <v>4</v>
      </c>
    </row>
    <row r="14" spans="1:20" x14ac:dyDescent="0.2">
      <c r="A14" t="str">
        <f t="shared" si="0"/>
        <v>PrelimAmelia GordonAryline Bobby Sox</v>
      </c>
      <c r="B14" t="s">
        <v>213</v>
      </c>
      <c r="C14" t="s">
        <v>281</v>
      </c>
      <c r="D14" t="s">
        <v>231</v>
      </c>
      <c r="E14" t="s">
        <v>232</v>
      </c>
      <c r="F14" t="s">
        <v>666</v>
      </c>
      <c r="I14">
        <v>0.60799999999999998</v>
      </c>
      <c r="S14">
        <v>5</v>
      </c>
      <c r="T14" s="44">
        <f t="shared" si="1"/>
        <v>3</v>
      </c>
    </row>
    <row r="15" spans="1:20" x14ac:dyDescent="0.2">
      <c r="A15" t="str">
        <f t="shared" si="0"/>
        <v>PrelimNoah WoodyerJudaroo Love Bug</v>
      </c>
      <c r="B15" t="s">
        <v>213</v>
      </c>
      <c r="C15" t="s">
        <v>281</v>
      </c>
      <c r="D15" t="s">
        <v>240</v>
      </c>
      <c r="E15" t="s">
        <v>654</v>
      </c>
      <c r="F15" t="s">
        <v>610</v>
      </c>
      <c r="I15">
        <v>0.58399999999999996</v>
      </c>
      <c r="S15">
        <v>6</v>
      </c>
      <c r="T15" s="44">
        <f t="shared" si="1"/>
        <v>2</v>
      </c>
    </row>
    <row r="16" spans="1:20" x14ac:dyDescent="0.2">
      <c r="A16" t="str">
        <f t="shared" si="0"/>
        <v>PrelimRuby GilberdKirralea Cabaret</v>
      </c>
      <c r="B16" t="s">
        <v>213</v>
      </c>
      <c r="C16" t="s">
        <v>281</v>
      </c>
      <c r="D16" t="s">
        <v>233</v>
      </c>
      <c r="E16" t="s">
        <v>234</v>
      </c>
      <c r="F16" t="s">
        <v>126</v>
      </c>
      <c r="I16">
        <v>0.57399999999999995</v>
      </c>
      <c r="S16">
        <v>7</v>
      </c>
      <c r="T16" s="44">
        <f t="shared" si="1"/>
        <v>1</v>
      </c>
    </row>
    <row r="17" spans="1:20" x14ac:dyDescent="0.2">
      <c r="A17" t="str">
        <f t="shared" si="0"/>
        <v>PrelimEmmi KnealeCharisma James Bond</v>
      </c>
      <c r="B17" t="s">
        <v>213</v>
      </c>
      <c r="C17" t="s">
        <v>281</v>
      </c>
      <c r="D17" t="s">
        <v>229</v>
      </c>
      <c r="E17" t="s">
        <v>661</v>
      </c>
      <c r="F17" t="s">
        <v>126</v>
      </c>
      <c r="I17">
        <v>0.56799999999999995</v>
      </c>
      <c r="S17">
        <v>8</v>
      </c>
      <c r="T17" s="44">
        <f t="shared" si="1"/>
        <v>1</v>
      </c>
    </row>
    <row r="18" spans="1:20" x14ac:dyDescent="0.2">
      <c r="A18" t="str">
        <f t="shared" si="0"/>
        <v>PrelimJasmine HodkinsonGlen Avon Astronomer</v>
      </c>
      <c r="B18" t="s">
        <v>213</v>
      </c>
      <c r="C18" t="s">
        <v>281</v>
      </c>
      <c r="D18" t="s">
        <v>237</v>
      </c>
      <c r="E18" t="s">
        <v>249</v>
      </c>
      <c r="F18" t="s">
        <v>126</v>
      </c>
      <c r="I18">
        <v>0.46600000000000003</v>
      </c>
      <c r="S18">
        <v>9</v>
      </c>
      <c r="T18" s="44">
        <f t="shared" si="1"/>
        <v>1</v>
      </c>
    </row>
    <row r="19" spans="1:20" x14ac:dyDescent="0.2">
      <c r="A19" t="str">
        <f t="shared" si="0"/>
        <v>PrelimKeira OlsensTamblyn Park Shine</v>
      </c>
      <c r="B19" t="s">
        <v>213</v>
      </c>
      <c r="C19" t="s">
        <v>281</v>
      </c>
      <c r="D19" t="s">
        <v>667</v>
      </c>
      <c r="E19" t="s">
        <v>364</v>
      </c>
      <c r="F19" t="s">
        <v>162</v>
      </c>
      <c r="J19">
        <v>0.66800000000000004</v>
      </c>
      <c r="S19">
        <v>1</v>
      </c>
      <c r="T19" s="44">
        <f t="shared" si="1"/>
        <v>7</v>
      </c>
    </row>
    <row r="20" spans="1:20" x14ac:dyDescent="0.2">
      <c r="A20" t="str">
        <f t="shared" si="0"/>
        <v>PrelimAllira BondYatarla Park Paparazzi</v>
      </c>
      <c r="B20" t="s">
        <v>213</v>
      </c>
      <c r="C20" t="s">
        <v>281</v>
      </c>
      <c r="D20" t="s">
        <v>469</v>
      </c>
      <c r="E20" t="s">
        <v>470</v>
      </c>
      <c r="F20" t="s">
        <v>126</v>
      </c>
      <c r="J20">
        <v>0.64</v>
      </c>
      <c r="S20">
        <v>2</v>
      </c>
      <c r="T20" s="44">
        <f t="shared" si="1"/>
        <v>6</v>
      </c>
    </row>
    <row r="21" spans="1:20" x14ac:dyDescent="0.2">
      <c r="A21" t="str">
        <f t="shared" si="0"/>
        <v>PrelimIndie SmythLittle big man</v>
      </c>
      <c r="B21" t="s">
        <v>213</v>
      </c>
      <c r="C21" t="s">
        <v>281</v>
      </c>
      <c r="D21" t="s">
        <v>668</v>
      </c>
      <c r="E21" t="s">
        <v>159</v>
      </c>
      <c r="F21" t="s">
        <v>126</v>
      </c>
      <c r="J21">
        <v>0.59399999999999997</v>
      </c>
      <c r="S21">
        <v>3</v>
      </c>
      <c r="T21" s="44">
        <f t="shared" si="1"/>
        <v>5</v>
      </c>
    </row>
    <row r="22" spans="1:20" x14ac:dyDescent="0.2">
      <c r="A22" t="str">
        <f t="shared" si="0"/>
        <v>PrelimRebecca SuvaljkoSP Obsession</v>
      </c>
      <c r="B22" t="s">
        <v>213</v>
      </c>
      <c r="C22" t="s">
        <v>281</v>
      </c>
      <c r="D22" t="s">
        <v>117</v>
      </c>
      <c r="E22" t="s">
        <v>118</v>
      </c>
      <c r="F22" t="s">
        <v>126</v>
      </c>
      <c r="K22">
        <v>0.76200000000000001</v>
      </c>
      <c r="S22">
        <v>1</v>
      </c>
      <c r="T22" s="44">
        <f t="shared" si="1"/>
        <v>7</v>
      </c>
    </row>
    <row r="23" spans="1:20" x14ac:dyDescent="0.2">
      <c r="A23" t="str">
        <f t="shared" si="0"/>
        <v>PrelimJasmine BarronGS Shore Thing</v>
      </c>
      <c r="B23" t="s">
        <v>213</v>
      </c>
      <c r="C23" t="s">
        <v>281</v>
      </c>
      <c r="D23" t="s">
        <v>471</v>
      </c>
      <c r="E23" t="s">
        <v>472</v>
      </c>
      <c r="F23" t="s">
        <v>126</v>
      </c>
      <c r="K23">
        <v>0.746</v>
      </c>
      <c r="S23">
        <v>2</v>
      </c>
      <c r="T23" s="44">
        <f t="shared" si="1"/>
        <v>6</v>
      </c>
    </row>
    <row r="24" spans="1:20" x14ac:dyDescent="0.2">
      <c r="A24" t="str">
        <f t="shared" si="0"/>
        <v>PrelimTessa FernieBrookdale Park Inspiration</v>
      </c>
      <c r="B24" t="s">
        <v>213</v>
      </c>
      <c r="C24" t="s">
        <v>281</v>
      </c>
      <c r="D24" t="s">
        <v>669</v>
      </c>
      <c r="E24" t="s">
        <v>670</v>
      </c>
      <c r="F24" t="s">
        <v>597</v>
      </c>
      <c r="K24">
        <v>0.70799999999999996</v>
      </c>
      <c r="S24">
        <v>3</v>
      </c>
      <c r="T24" s="44">
        <f t="shared" si="1"/>
        <v>5</v>
      </c>
    </row>
    <row r="25" spans="1:20" x14ac:dyDescent="0.2">
      <c r="A25" t="str">
        <f t="shared" si="0"/>
        <v>PrelimOlivia HawkinsBillden Park Coachella</v>
      </c>
      <c r="B25" t="s">
        <v>213</v>
      </c>
      <c r="C25" t="s">
        <v>281</v>
      </c>
      <c r="D25" t="s">
        <v>69</v>
      </c>
      <c r="E25" s="11" t="s">
        <v>1222</v>
      </c>
      <c r="F25" t="s">
        <v>162</v>
      </c>
      <c r="K25">
        <v>0.67800000000000005</v>
      </c>
      <c r="S25">
        <v>4</v>
      </c>
      <c r="T25" s="44">
        <f t="shared" si="1"/>
        <v>4</v>
      </c>
    </row>
    <row r="26" spans="1:20" x14ac:dyDescent="0.2">
      <c r="A26" t="str">
        <f t="shared" si="0"/>
        <v>PrelimTanaya RadeckerChinnamon</v>
      </c>
      <c r="B26" t="s">
        <v>213</v>
      </c>
      <c r="C26" t="s">
        <v>281</v>
      </c>
      <c r="D26" t="s">
        <v>144</v>
      </c>
      <c r="E26" t="s">
        <v>671</v>
      </c>
      <c r="F26" t="s">
        <v>162</v>
      </c>
      <c r="K26">
        <v>0.47599999999999998</v>
      </c>
      <c r="S26">
        <v>5</v>
      </c>
      <c r="T26" s="44">
        <f t="shared" si="1"/>
        <v>3</v>
      </c>
    </row>
    <row r="27" spans="1:20" ht="14.1" customHeight="1" x14ac:dyDescent="0.2">
      <c r="A27" t="str">
        <f t="shared" si="0"/>
        <v>NovKeira OlsensTamblyn Park Shine</v>
      </c>
      <c r="B27" t="s">
        <v>80</v>
      </c>
      <c r="C27" t="s">
        <v>280</v>
      </c>
      <c r="D27" t="s">
        <v>667</v>
      </c>
      <c r="E27" t="s">
        <v>364</v>
      </c>
      <c r="F27" t="s">
        <v>162</v>
      </c>
      <c r="M27">
        <v>0.68571000000000004</v>
      </c>
      <c r="S27">
        <v>1</v>
      </c>
      <c r="T27" s="44">
        <f t="shared" si="1"/>
        <v>7</v>
      </c>
    </row>
    <row r="28" spans="1:20" x14ac:dyDescent="0.2">
      <c r="A28" t="str">
        <f t="shared" si="0"/>
        <v>NovEllie GilberdOwendale Jessica</v>
      </c>
      <c r="B28" t="s">
        <v>80</v>
      </c>
      <c r="C28" t="s">
        <v>280</v>
      </c>
      <c r="D28" t="s">
        <v>153</v>
      </c>
      <c r="E28" t="s">
        <v>154</v>
      </c>
      <c r="F28" t="s">
        <v>126</v>
      </c>
      <c r="M28">
        <v>0.68393000000000004</v>
      </c>
      <c r="S28">
        <v>2</v>
      </c>
      <c r="T28" s="44">
        <f t="shared" si="1"/>
        <v>6</v>
      </c>
    </row>
    <row r="29" spans="1:20" x14ac:dyDescent="0.2">
      <c r="A29" t="str">
        <f t="shared" si="0"/>
        <v>NovLila SeberryBP Flashfox</v>
      </c>
      <c r="B29" t="s">
        <v>80</v>
      </c>
      <c r="C29" t="s">
        <v>280</v>
      </c>
      <c r="D29" t="s">
        <v>151</v>
      </c>
      <c r="E29" t="s">
        <v>620</v>
      </c>
      <c r="F29" t="s">
        <v>126</v>
      </c>
      <c r="M29">
        <v>0.67857000000000001</v>
      </c>
      <c r="S29">
        <v>3</v>
      </c>
      <c r="T29" s="44">
        <f t="shared" si="1"/>
        <v>5</v>
      </c>
    </row>
    <row r="30" spans="1:20" x14ac:dyDescent="0.2">
      <c r="A30" t="str">
        <f t="shared" si="0"/>
        <v>NovAllira BondYatarla Park Paparazzi</v>
      </c>
      <c r="B30" t="s">
        <v>80</v>
      </c>
      <c r="C30" t="s">
        <v>280</v>
      </c>
      <c r="D30" t="s">
        <v>469</v>
      </c>
      <c r="E30" t="s">
        <v>470</v>
      </c>
      <c r="F30" t="s">
        <v>126</v>
      </c>
      <c r="M30">
        <v>0.65</v>
      </c>
      <c r="S30">
        <v>4</v>
      </c>
      <c r="T30" s="44">
        <f t="shared" si="1"/>
        <v>4</v>
      </c>
    </row>
    <row r="31" spans="1:20" x14ac:dyDescent="0.2">
      <c r="A31" t="str">
        <f t="shared" si="0"/>
        <v>NovIndie SmythLittle big man</v>
      </c>
      <c r="B31" t="s">
        <v>80</v>
      </c>
      <c r="C31" t="s">
        <v>280</v>
      </c>
      <c r="D31" t="s">
        <v>668</v>
      </c>
      <c r="E31" t="s">
        <v>159</v>
      </c>
      <c r="F31" t="s">
        <v>126</v>
      </c>
      <c r="M31">
        <v>0.61785999999999996</v>
      </c>
      <c r="S31">
        <v>5</v>
      </c>
      <c r="T31" s="44">
        <f t="shared" si="1"/>
        <v>3</v>
      </c>
    </row>
    <row r="32" spans="1:20" x14ac:dyDescent="0.2">
      <c r="A32" t="str">
        <f t="shared" si="0"/>
        <v>NovChloe GeeBarz Open</v>
      </c>
      <c r="B32" t="s">
        <v>80</v>
      </c>
      <c r="C32" t="s">
        <v>280</v>
      </c>
      <c r="D32" t="s">
        <v>60</v>
      </c>
      <c r="E32" t="s">
        <v>485</v>
      </c>
      <c r="F32" t="s">
        <v>126</v>
      </c>
      <c r="N32">
        <v>0.81606999999999996</v>
      </c>
      <c r="S32">
        <v>1</v>
      </c>
      <c r="T32" s="44">
        <f t="shared" si="1"/>
        <v>7</v>
      </c>
    </row>
    <row r="33" spans="1:20" x14ac:dyDescent="0.2">
      <c r="A33" t="str">
        <f t="shared" si="0"/>
        <v>NovTakara SmythBarabadeen Woodstock</v>
      </c>
      <c r="B33" t="s">
        <v>80</v>
      </c>
      <c r="C33" t="s">
        <v>280</v>
      </c>
      <c r="D33" t="s">
        <v>129</v>
      </c>
      <c r="E33" t="s">
        <v>672</v>
      </c>
      <c r="F33" t="s">
        <v>126</v>
      </c>
      <c r="N33">
        <v>0.73392999999999997</v>
      </c>
      <c r="S33">
        <v>2</v>
      </c>
      <c r="T33" s="44">
        <f t="shared" si="1"/>
        <v>6</v>
      </c>
    </row>
    <row r="34" spans="1:20" x14ac:dyDescent="0.2">
      <c r="A34" t="str">
        <f t="shared" si="0"/>
        <v>NovTanaya RadeckerKP Jive</v>
      </c>
      <c r="B34" t="s">
        <v>80</v>
      </c>
      <c r="C34" t="s">
        <v>280</v>
      </c>
      <c r="D34" t="s">
        <v>144</v>
      </c>
      <c r="E34" t="s">
        <v>673</v>
      </c>
      <c r="F34" t="s">
        <v>162</v>
      </c>
      <c r="N34">
        <v>0.71250000000000002</v>
      </c>
      <c r="S34">
        <v>3</v>
      </c>
      <c r="T34" s="44">
        <f t="shared" si="1"/>
        <v>5</v>
      </c>
    </row>
    <row r="35" spans="1:20" x14ac:dyDescent="0.2">
      <c r="A35" t="str">
        <f t="shared" si="0"/>
        <v>NovScarlett ThomasEgmont Faith</v>
      </c>
      <c r="B35" t="s">
        <v>80</v>
      </c>
      <c r="C35" t="s">
        <v>280</v>
      </c>
      <c r="D35" t="s">
        <v>71</v>
      </c>
      <c r="E35" t="s">
        <v>72</v>
      </c>
      <c r="F35" t="s">
        <v>126</v>
      </c>
      <c r="N35">
        <v>0.6875</v>
      </c>
      <c r="S35">
        <v>4</v>
      </c>
      <c r="T35" s="44">
        <f t="shared" si="1"/>
        <v>4</v>
      </c>
    </row>
    <row r="36" spans="1:20" x14ac:dyDescent="0.2">
      <c r="A36" t="str">
        <f t="shared" si="0"/>
        <v>NovChloe GeeTorridon Limited Edition</v>
      </c>
      <c r="B36" t="s">
        <v>80</v>
      </c>
      <c r="C36" t="s">
        <v>280</v>
      </c>
      <c r="D36" t="s">
        <v>60</v>
      </c>
      <c r="E36" t="s">
        <v>599</v>
      </c>
      <c r="F36" t="s">
        <v>126</v>
      </c>
      <c r="N36">
        <v>0.67320999999999998</v>
      </c>
      <c r="S36">
        <v>5</v>
      </c>
      <c r="T36" s="44">
        <f t="shared" si="1"/>
        <v>3</v>
      </c>
    </row>
    <row r="37" spans="1:20" x14ac:dyDescent="0.2">
      <c r="A37" t="str">
        <f t="shared" si="0"/>
        <v>NovOlivia HawkinsBillden Park Coachella</v>
      </c>
      <c r="B37" t="s">
        <v>80</v>
      </c>
      <c r="C37" t="s">
        <v>280</v>
      </c>
      <c r="D37" t="s">
        <v>69</v>
      </c>
      <c r="E37" s="11" t="s">
        <v>1222</v>
      </c>
      <c r="F37" t="s">
        <v>162</v>
      </c>
      <c r="N37">
        <v>0.64107000000000003</v>
      </c>
      <c r="S37">
        <v>6</v>
      </c>
      <c r="T37" s="44">
        <f t="shared" si="1"/>
        <v>2</v>
      </c>
    </row>
    <row r="38" spans="1:20" x14ac:dyDescent="0.2">
      <c r="A38" t="str">
        <f t="shared" si="0"/>
        <v>NovJasmine BarronGS Shore Thing</v>
      </c>
      <c r="B38" t="s">
        <v>80</v>
      </c>
      <c r="C38" t="s">
        <v>280</v>
      </c>
      <c r="D38" t="s">
        <v>471</v>
      </c>
      <c r="E38" t="s">
        <v>472</v>
      </c>
      <c r="F38" t="s">
        <v>126</v>
      </c>
      <c r="N38">
        <v>0.62321000000000004</v>
      </c>
      <c r="S38">
        <v>7</v>
      </c>
      <c r="T38" s="44">
        <f t="shared" si="1"/>
        <v>1</v>
      </c>
    </row>
    <row r="39" spans="1:20" ht="14.1" customHeight="1" x14ac:dyDescent="0.2">
      <c r="A39" t="str">
        <f t="shared" ref="A39:A70" si="2">CONCATENATE(B39,D39,E39)</f>
        <v>NovNicola LachenichtNewhope Sparks Fly</v>
      </c>
      <c r="B39" t="s">
        <v>80</v>
      </c>
      <c r="C39" t="s">
        <v>280</v>
      </c>
      <c r="D39" t="s">
        <v>674</v>
      </c>
      <c r="E39" t="s">
        <v>675</v>
      </c>
      <c r="F39" t="s">
        <v>126</v>
      </c>
      <c r="O39">
        <v>0.72857000000000005</v>
      </c>
      <c r="S39">
        <v>1</v>
      </c>
      <c r="T39" s="44">
        <f t="shared" si="1"/>
        <v>7</v>
      </c>
    </row>
    <row r="40" spans="1:20" x14ac:dyDescent="0.2">
      <c r="A40" t="str">
        <f t="shared" si="2"/>
        <v>NovKate MehanikovVee</v>
      </c>
      <c r="B40" t="s">
        <v>80</v>
      </c>
      <c r="C40" t="s">
        <v>280</v>
      </c>
      <c r="D40" t="s">
        <v>676</v>
      </c>
      <c r="E40" t="s">
        <v>596</v>
      </c>
      <c r="F40" t="s">
        <v>597</v>
      </c>
      <c r="O40">
        <v>0.67320999999999998</v>
      </c>
      <c r="S40">
        <v>2</v>
      </c>
      <c r="T40" s="44">
        <f t="shared" si="1"/>
        <v>6</v>
      </c>
    </row>
    <row r="41" spans="1:20" x14ac:dyDescent="0.2">
      <c r="A41" t="str">
        <f t="shared" si="2"/>
        <v>ElemChloe GeeBarz Open</v>
      </c>
      <c r="B41" t="s">
        <v>46</v>
      </c>
      <c r="C41" t="s">
        <v>316</v>
      </c>
      <c r="D41" t="s">
        <v>60</v>
      </c>
      <c r="E41" t="s">
        <v>485</v>
      </c>
      <c r="F41" t="s">
        <v>126</v>
      </c>
      <c r="P41">
        <v>0.66666999999999998</v>
      </c>
      <c r="S41">
        <v>1</v>
      </c>
      <c r="T41" s="44">
        <f t="shared" si="1"/>
        <v>7</v>
      </c>
    </row>
    <row r="42" spans="1:20" x14ac:dyDescent="0.2">
      <c r="A42" t="str">
        <f t="shared" si="2"/>
        <v>ElemChloe GeeTorridon Limited Edition</v>
      </c>
      <c r="B42" t="s">
        <v>46</v>
      </c>
      <c r="C42" t="s">
        <v>316</v>
      </c>
      <c r="D42" t="s">
        <v>60</v>
      </c>
      <c r="E42" t="s">
        <v>599</v>
      </c>
      <c r="F42" t="s">
        <v>126</v>
      </c>
      <c r="P42">
        <v>0.58333000000000002</v>
      </c>
      <c r="S42">
        <v>2</v>
      </c>
      <c r="T42" s="44">
        <f t="shared" si="1"/>
        <v>6</v>
      </c>
    </row>
    <row r="43" spans="1:20" x14ac:dyDescent="0.2">
      <c r="A43" t="str">
        <f t="shared" si="2"/>
        <v>ElemNicola LachenichtNewhope Sparks Fly</v>
      </c>
      <c r="B43" t="s">
        <v>46</v>
      </c>
      <c r="C43" t="s">
        <v>316</v>
      </c>
      <c r="D43" t="s">
        <v>674</v>
      </c>
      <c r="E43" t="s">
        <v>675</v>
      </c>
      <c r="F43" t="s">
        <v>126</v>
      </c>
      <c r="Q43">
        <v>0.64722000000000002</v>
      </c>
      <c r="S43">
        <v>1</v>
      </c>
      <c r="T43" s="44">
        <f t="shared" si="1"/>
        <v>7</v>
      </c>
    </row>
    <row r="44" spans="1:20" x14ac:dyDescent="0.2">
      <c r="A44" t="str">
        <f t="shared" si="2"/>
        <v>ElemKate MehanikovVee</v>
      </c>
      <c r="B44" t="s">
        <v>46</v>
      </c>
      <c r="C44" t="s">
        <v>316</v>
      </c>
      <c r="D44" t="s">
        <v>676</v>
      </c>
      <c r="E44" t="s">
        <v>596</v>
      </c>
      <c r="F44" t="s">
        <v>597</v>
      </c>
      <c r="Q44">
        <v>0.56667000000000001</v>
      </c>
      <c r="S44">
        <v>2</v>
      </c>
      <c r="T44" s="44">
        <f t="shared" si="1"/>
        <v>6</v>
      </c>
    </row>
    <row r="45" spans="1:20" ht="14.1" customHeight="1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f t="shared" si="1"/>
        <v>0</v>
      </c>
    </row>
    <row r="46" spans="1:20" x14ac:dyDescent="0.2">
      <c r="A46" t="str">
        <f t="shared" si="2"/>
        <v/>
      </c>
      <c r="B46" t="s">
        <v>317</v>
      </c>
      <c r="D46" t="s">
        <v>317</v>
      </c>
      <c r="E46" t="s">
        <v>317</v>
      </c>
      <c r="T46" s="44">
        <f t="shared" si="1"/>
        <v>0</v>
      </c>
    </row>
    <row r="47" spans="1:20" x14ac:dyDescent="0.2">
      <c r="A47" t="str">
        <f t="shared" si="2"/>
        <v>AffAlexandra MassieByalea Chocolate</v>
      </c>
      <c r="B47" t="s">
        <v>32</v>
      </c>
      <c r="C47" t="s">
        <v>277</v>
      </c>
      <c r="D47" t="s">
        <v>677</v>
      </c>
      <c r="E47" t="s">
        <v>678</v>
      </c>
      <c r="H47">
        <v>0.78947000000000001</v>
      </c>
      <c r="S47">
        <v>1</v>
      </c>
      <c r="T47" s="44">
        <f t="shared" ref="T47:T65" si="3">IF(S47=1,7,IF(S47=2,6,IF(S47=3,5,IF(S47=4,4,IF(S47=5,3,IF(S47=6,2,IF(S47&gt;=6,1,0)))))))</f>
        <v>7</v>
      </c>
    </row>
    <row r="48" spans="1:20" x14ac:dyDescent="0.2">
      <c r="A48" t="str">
        <f t="shared" si="2"/>
        <v>AffCatherine HearleAnnie's Lane</v>
      </c>
      <c r="B48" t="s">
        <v>32</v>
      </c>
      <c r="C48" t="s">
        <v>277</v>
      </c>
      <c r="D48" t="s">
        <v>679</v>
      </c>
      <c r="E48" t="s">
        <v>680</v>
      </c>
      <c r="H48">
        <v>0.71841999999999995</v>
      </c>
      <c r="S48">
        <v>2</v>
      </c>
      <c r="T48" s="44">
        <f t="shared" si="3"/>
        <v>6</v>
      </c>
    </row>
    <row r="49" spans="1:20" x14ac:dyDescent="0.2">
      <c r="A49" t="str">
        <f t="shared" si="2"/>
        <v>AffKarlene MillerDelon Park Romeo</v>
      </c>
      <c r="B49" t="s">
        <v>32</v>
      </c>
      <c r="C49" t="s">
        <v>277</v>
      </c>
      <c r="D49" t="s">
        <v>681</v>
      </c>
      <c r="E49" t="s">
        <v>682</v>
      </c>
      <c r="H49">
        <v>0.64737</v>
      </c>
      <c r="S49">
        <v>3</v>
      </c>
      <c r="T49" s="44">
        <f t="shared" si="3"/>
        <v>5</v>
      </c>
    </row>
    <row r="50" spans="1:20" x14ac:dyDescent="0.2">
      <c r="A50" t="str">
        <f t="shared" si="2"/>
        <v>AffCatherine HearleCalowera Sugar Plum</v>
      </c>
      <c r="B50" t="s">
        <v>32</v>
      </c>
      <c r="C50" t="s">
        <v>277</v>
      </c>
      <c r="D50" t="s">
        <v>679</v>
      </c>
      <c r="E50" t="s">
        <v>683</v>
      </c>
      <c r="H50">
        <v>0.60789000000000004</v>
      </c>
      <c r="S50">
        <v>4</v>
      </c>
      <c r="T50" s="44">
        <f t="shared" si="3"/>
        <v>4</v>
      </c>
    </row>
    <row r="51" spans="1:20" x14ac:dyDescent="0.2">
      <c r="A51" t="str">
        <f t="shared" si="2"/>
        <v>AffRenae SrdarevLeedale Distinctive Guy</v>
      </c>
      <c r="B51" t="s">
        <v>32</v>
      </c>
      <c r="C51" t="s">
        <v>281</v>
      </c>
      <c r="D51" t="s">
        <v>684</v>
      </c>
      <c r="E51" t="s">
        <v>685</v>
      </c>
      <c r="I51">
        <v>0.69799999999999995</v>
      </c>
      <c r="S51">
        <v>1</v>
      </c>
      <c r="T51" s="44">
        <f t="shared" si="3"/>
        <v>7</v>
      </c>
    </row>
    <row r="52" spans="1:20" x14ac:dyDescent="0.2">
      <c r="A52" t="str">
        <f t="shared" si="2"/>
        <v>AffAlexandra MassieByalea Chocolate</v>
      </c>
      <c r="B52" t="s">
        <v>32</v>
      </c>
      <c r="C52" t="s">
        <v>281</v>
      </c>
      <c r="D52" t="s">
        <v>677</v>
      </c>
      <c r="E52" t="s">
        <v>678</v>
      </c>
      <c r="I52">
        <v>0.67800000000000005</v>
      </c>
      <c r="S52">
        <v>2</v>
      </c>
      <c r="T52" s="44">
        <f t="shared" si="3"/>
        <v>6</v>
      </c>
    </row>
    <row r="53" spans="1:20" x14ac:dyDescent="0.2">
      <c r="A53" t="str">
        <f t="shared" si="2"/>
        <v>AffCatherine HearleAnnie's Lane</v>
      </c>
      <c r="B53" t="s">
        <v>32</v>
      </c>
      <c r="C53" t="s">
        <v>281</v>
      </c>
      <c r="D53" t="s">
        <v>679</v>
      </c>
      <c r="E53" t="s">
        <v>680</v>
      </c>
      <c r="I53">
        <v>0.66</v>
      </c>
      <c r="S53">
        <v>3</v>
      </c>
      <c r="T53" s="44">
        <f t="shared" si="3"/>
        <v>5</v>
      </c>
    </row>
    <row r="54" spans="1:20" x14ac:dyDescent="0.2">
      <c r="A54" t="str">
        <f t="shared" si="2"/>
        <v>AffKarlene MillerDelon Park Romeo</v>
      </c>
      <c r="B54" t="s">
        <v>32</v>
      </c>
      <c r="C54" t="s">
        <v>281</v>
      </c>
      <c r="D54" t="s">
        <v>681</v>
      </c>
      <c r="E54" t="s">
        <v>682</v>
      </c>
      <c r="I54">
        <v>0.64800000000000002</v>
      </c>
      <c r="S54">
        <v>4</v>
      </c>
      <c r="T54" s="44">
        <f t="shared" si="3"/>
        <v>4</v>
      </c>
    </row>
    <row r="55" spans="1:20" x14ac:dyDescent="0.2">
      <c r="A55" t="str">
        <f t="shared" si="2"/>
        <v>AffRebecca NairnMystery Mark</v>
      </c>
      <c r="B55" t="s">
        <v>32</v>
      </c>
      <c r="C55" t="s">
        <v>280</v>
      </c>
      <c r="D55" t="s">
        <v>686</v>
      </c>
      <c r="E55" t="s">
        <v>687</v>
      </c>
      <c r="J55">
        <v>0.79286000000000001</v>
      </c>
      <c r="S55">
        <v>1</v>
      </c>
      <c r="T55" s="44">
        <f t="shared" si="3"/>
        <v>7</v>
      </c>
    </row>
    <row r="56" spans="1:20" x14ac:dyDescent="0.2">
      <c r="A56" t="str">
        <f t="shared" si="2"/>
        <v>AffRenae SrdarevLeedale Distinctive Guy</v>
      </c>
      <c r="B56" t="s">
        <v>32</v>
      </c>
      <c r="C56" t="s">
        <v>280</v>
      </c>
      <c r="D56" t="s">
        <v>684</v>
      </c>
      <c r="E56" t="s">
        <v>685</v>
      </c>
      <c r="J56">
        <v>0.65536000000000005</v>
      </c>
      <c r="S56">
        <v>2</v>
      </c>
      <c r="T56" s="44">
        <f t="shared" si="3"/>
        <v>6</v>
      </c>
    </row>
    <row r="57" spans="1:20" x14ac:dyDescent="0.2">
      <c r="A57" t="str">
        <f t="shared" si="2"/>
        <v>AffMatilda GibbsClare Downs Elegant Surprise</v>
      </c>
      <c r="B57" t="s">
        <v>32</v>
      </c>
      <c r="C57" t="s">
        <v>280</v>
      </c>
      <c r="D57" t="s">
        <v>688</v>
      </c>
      <c r="E57" t="s">
        <v>689</v>
      </c>
      <c r="J57">
        <v>0.64463999999999999</v>
      </c>
      <c r="S57">
        <v>3</v>
      </c>
      <c r="T57" s="44">
        <f t="shared" si="3"/>
        <v>5</v>
      </c>
    </row>
    <row r="58" spans="1:20" x14ac:dyDescent="0.2">
      <c r="A58" t="str">
        <f t="shared" si="2"/>
        <v>AffRebecca NairnMystery Mark</v>
      </c>
      <c r="B58" t="s">
        <v>32</v>
      </c>
      <c r="C58" t="s">
        <v>316</v>
      </c>
      <c r="D58" t="s">
        <v>686</v>
      </c>
      <c r="E58" t="s">
        <v>687</v>
      </c>
      <c r="K58">
        <v>0.64027999999999996</v>
      </c>
      <c r="S58">
        <v>1</v>
      </c>
      <c r="T58" s="44">
        <f t="shared" si="3"/>
        <v>7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3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3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3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3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3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3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3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ref="A71:A97" si="4">CONCATENATE(B71,D71,E71)</f>
        <v/>
      </c>
      <c r="B71" t="s">
        <v>317</v>
      </c>
      <c r="D71" t="s">
        <v>317</v>
      </c>
      <c r="E71" t="s">
        <v>317</v>
      </c>
      <c r="T71" s="44">
        <f t="shared" ref="T71:T97" si="5">IF(S71=1,7,IF(S71=2,6,IF(S71=3,5,IF(S71=4,4,IF(S71=5,3,IF(S71=6,2,IF(S71&gt;=6,1,0)))))))</f>
        <v>0</v>
      </c>
    </row>
    <row r="72" spans="1:20" x14ac:dyDescent="0.2">
      <c r="A72" t="str">
        <f t="shared" si="4"/>
        <v/>
      </c>
      <c r="B72" t="s">
        <v>317</v>
      </c>
      <c r="D72" t="s">
        <v>317</v>
      </c>
      <c r="E72" t="s">
        <v>317</v>
      </c>
      <c r="T72" s="44">
        <f t="shared" si="5"/>
        <v>0</v>
      </c>
    </row>
    <row r="73" spans="1:20" x14ac:dyDescent="0.2">
      <c r="A73" t="str">
        <f t="shared" si="4"/>
        <v/>
      </c>
      <c r="B73" t="s">
        <v>317</v>
      </c>
      <c r="D73" t="s">
        <v>317</v>
      </c>
      <c r="E73" t="s">
        <v>317</v>
      </c>
      <c r="T73" s="44">
        <f t="shared" si="5"/>
        <v>0</v>
      </c>
    </row>
    <row r="74" spans="1:20" x14ac:dyDescent="0.2">
      <c r="A74" t="str">
        <f t="shared" si="4"/>
        <v/>
      </c>
      <c r="B74" t="s">
        <v>317</v>
      </c>
      <c r="D74" t="s">
        <v>317</v>
      </c>
      <c r="E74" t="s">
        <v>317</v>
      </c>
      <c r="T74" s="44">
        <f t="shared" si="5"/>
        <v>0</v>
      </c>
    </row>
    <row r="75" spans="1:20" x14ac:dyDescent="0.2">
      <c r="A75" t="str">
        <f t="shared" si="4"/>
        <v/>
      </c>
      <c r="B75" t="s">
        <v>317</v>
      </c>
      <c r="D75" t="s">
        <v>317</v>
      </c>
      <c r="E75" t="s">
        <v>317</v>
      </c>
      <c r="T75" s="44">
        <f t="shared" si="5"/>
        <v>0</v>
      </c>
    </row>
    <row r="76" spans="1:20" x14ac:dyDescent="0.2">
      <c r="A76" t="str">
        <f t="shared" si="4"/>
        <v/>
      </c>
      <c r="B76" t="s">
        <v>317</v>
      </c>
      <c r="D76" t="s">
        <v>317</v>
      </c>
      <c r="E76" t="s">
        <v>317</v>
      </c>
      <c r="T76" s="44">
        <f t="shared" si="5"/>
        <v>0</v>
      </c>
    </row>
    <row r="77" spans="1:20" x14ac:dyDescent="0.2">
      <c r="A77" t="str">
        <f t="shared" si="4"/>
        <v/>
      </c>
      <c r="B77" t="s">
        <v>317</v>
      </c>
      <c r="D77" t="s">
        <v>317</v>
      </c>
      <c r="E77" t="s">
        <v>317</v>
      </c>
      <c r="T77" s="44">
        <f t="shared" si="5"/>
        <v>0</v>
      </c>
    </row>
    <row r="78" spans="1:20" x14ac:dyDescent="0.2">
      <c r="A78" t="str">
        <f t="shared" si="4"/>
        <v/>
      </c>
      <c r="B78" t="s">
        <v>317</v>
      </c>
      <c r="D78" t="s">
        <v>317</v>
      </c>
      <c r="E78" t="s">
        <v>317</v>
      </c>
      <c r="T78" s="44">
        <f t="shared" si="5"/>
        <v>0</v>
      </c>
    </row>
    <row r="79" spans="1:20" x14ac:dyDescent="0.2">
      <c r="A79" t="str">
        <f t="shared" si="4"/>
        <v/>
      </c>
      <c r="B79" t="s">
        <v>317</v>
      </c>
      <c r="D79" t="s">
        <v>317</v>
      </c>
      <c r="E79" t="s">
        <v>317</v>
      </c>
      <c r="T79" s="44">
        <f t="shared" si="5"/>
        <v>0</v>
      </c>
    </row>
    <row r="80" spans="1:20" x14ac:dyDescent="0.2">
      <c r="A80" t="str">
        <f t="shared" si="4"/>
        <v/>
      </c>
      <c r="B80" t="s">
        <v>317</v>
      </c>
      <c r="D80" t="s">
        <v>317</v>
      </c>
      <c r="E80" t="s">
        <v>317</v>
      </c>
      <c r="T80" s="44">
        <f t="shared" si="5"/>
        <v>0</v>
      </c>
    </row>
    <row r="81" spans="1:20" x14ac:dyDescent="0.2">
      <c r="A81" t="str">
        <f t="shared" si="4"/>
        <v/>
      </c>
      <c r="B81" t="s">
        <v>317</v>
      </c>
      <c r="D81" t="s">
        <v>317</v>
      </c>
      <c r="E81" t="s">
        <v>317</v>
      </c>
      <c r="T81" s="44">
        <f t="shared" si="5"/>
        <v>0</v>
      </c>
    </row>
    <row r="82" spans="1:20" x14ac:dyDescent="0.2">
      <c r="A82" t="str">
        <f t="shared" si="4"/>
        <v/>
      </c>
      <c r="T82" s="44">
        <f t="shared" si="5"/>
        <v>0</v>
      </c>
    </row>
    <row r="83" spans="1:20" x14ac:dyDescent="0.2">
      <c r="A83" t="str">
        <f t="shared" si="4"/>
        <v/>
      </c>
      <c r="T83" s="44">
        <f t="shared" si="5"/>
        <v>0</v>
      </c>
    </row>
    <row r="84" spans="1:20" x14ac:dyDescent="0.2">
      <c r="A84" t="str">
        <f t="shared" si="4"/>
        <v/>
      </c>
      <c r="T84" s="44">
        <f t="shared" si="5"/>
        <v>0</v>
      </c>
    </row>
    <row r="85" spans="1:20" x14ac:dyDescent="0.2">
      <c r="A85" t="str">
        <f t="shared" si="4"/>
        <v/>
      </c>
      <c r="T85" s="44">
        <f t="shared" si="5"/>
        <v>0</v>
      </c>
    </row>
    <row r="86" spans="1:20" x14ac:dyDescent="0.2">
      <c r="A86" t="str">
        <f t="shared" si="4"/>
        <v/>
      </c>
      <c r="T86" s="44">
        <f t="shared" si="5"/>
        <v>0</v>
      </c>
    </row>
    <row r="87" spans="1:20" x14ac:dyDescent="0.2">
      <c r="A87" t="str">
        <f t="shared" si="4"/>
        <v/>
      </c>
      <c r="T87" s="44">
        <f t="shared" si="5"/>
        <v>0</v>
      </c>
    </row>
    <row r="88" spans="1:20" x14ac:dyDescent="0.2">
      <c r="A88" t="str">
        <f t="shared" si="4"/>
        <v/>
      </c>
      <c r="T88" s="44">
        <f t="shared" si="5"/>
        <v>0</v>
      </c>
    </row>
    <row r="89" spans="1:20" x14ac:dyDescent="0.2">
      <c r="A89" t="str">
        <f t="shared" si="4"/>
        <v/>
      </c>
      <c r="T89" s="44">
        <f t="shared" si="5"/>
        <v>0</v>
      </c>
    </row>
    <row r="90" spans="1:20" x14ac:dyDescent="0.2">
      <c r="A90" t="str">
        <f t="shared" si="4"/>
        <v/>
      </c>
      <c r="T90" s="44">
        <f t="shared" si="5"/>
        <v>0</v>
      </c>
    </row>
    <row r="91" spans="1:20" x14ac:dyDescent="0.2">
      <c r="A91" t="str">
        <f t="shared" si="4"/>
        <v/>
      </c>
      <c r="T91" s="44">
        <f t="shared" si="5"/>
        <v>0</v>
      </c>
    </row>
    <row r="92" spans="1:20" x14ac:dyDescent="0.2">
      <c r="A92" t="str">
        <f t="shared" si="4"/>
        <v/>
      </c>
      <c r="T92" s="44">
        <f t="shared" si="5"/>
        <v>0</v>
      </c>
    </row>
    <row r="93" spans="1:20" x14ac:dyDescent="0.2">
      <c r="A93" t="str">
        <f t="shared" si="4"/>
        <v/>
      </c>
      <c r="T93" s="44">
        <f t="shared" si="5"/>
        <v>0</v>
      </c>
    </row>
    <row r="94" spans="1:20" x14ac:dyDescent="0.2">
      <c r="A94" t="str">
        <f t="shared" si="4"/>
        <v/>
      </c>
      <c r="T94" s="44">
        <f t="shared" si="5"/>
        <v>0</v>
      </c>
    </row>
    <row r="95" spans="1:20" x14ac:dyDescent="0.2">
      <c r="A95" t="str">
        <f t="shared" si="4"/>
        <v/>
      </c>
      <c r="T95" s="44">
        <f t="shared" si="5"/>
        <v>0</v>
      </c>
    </row>
    <row r="96" spans="1:20" x14ac:dyDescent="0.2">
      <c r="A96" t="str">
        <f t="shared" si="4"/>
        <v/>
      </c>
      <c r="T96" s="44">
        <f t="shared" si="5"/>
        <v>0</v>
      </c>
    </row>
    <row r="97" spans="1:20" x14ac:dyDescent="0.2">
      <c r="A97" t="str">
        <f t="shared" si="4"/>
        <v/>
      </c>
      <c r="T97" s="44">
        <f t="shared" si="5"/>
        <v>0</v>
      </c>
    </row>
    <row r="98" spans="1:20" x14ac:dyDescent="0.2">
      <c r="A98">
        <f t="array" ref="A98">SUMPRODUCT((A7:A97&lt;&gt;"")/COUNTIF(A7:A97,A7:A97&amp;""))</f>
        <v>45</v>
      </c>
    </row>
    <row r="99" spans="1:20" x14ac:dyDescent="0.2">
      <c r="A99">
        <v>2</v>
      </c>
    </row>
    <row r="100" spans="1:20" x14ac:dyDescent="0.2">
      <c r="A100">
        <f>SUM(A98-A99)</f>
        <v>43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AD13-14C2-48B0-8B36-6DA696F0F9A8}">
  <sheetPr>
    <tabColor rgb="FF7030A0"/>
  </sheetPr>
  <dimension ref="A1:U78"/>
  <sheetViews>
    <sheetView zoomScale="70" zoomScaleNormal="70" workbookViewId="0">
      <selection activeCell="E22" sqref="E22"/>
    </sheetView>
  </sheetViews>
  <sheetFormatPr defaultRowHeight="12.75" x14ac:dyDescent="0.2"/>
  <cols>
    <col min="1" max="1" width="48.140625" bestFit="1" customWidth="1"/>
    <col min="2" max="2" width="12.28515625" customWidth="1"/>
    <col min="3" max="3" width="4.5703125" bestFit="1" customWidth="1"/>
    <col min="4" max="4" width="17.85546875" bestFit="1" customWidth="1"/>
    <col min="5" max="5" width="37.42578125" bestFit="1" customWidth="1"/>
    <col min="6" max="6" width="12.5703125" bestFit="1" customWidth="1"/>
    <col min="7" max="7" width="10.42578125" bestFit="1" customWidth="1"/>
    <col min="8" max="9" width="10.28515625" bestFit="1" customWidth="1"/>
    <col min="10" max="12" width="8" bestFit="1" customWidth="1"/>
    <col min="13" max="13" width="10.5703125" bestFit="1" customWidth="1"/>
    <col min="14" max="14" width="8" bestFit="1" customWidth="1"/>
    <col min="15" max="15" width="13.7109375" bestFit="1" customWidth="1"/>
    <col min="16" max="16" width="10.42578125" bestFit="1" customWidth="1"/>
    <col min="17" max="17" width="7" bestFit="1" customWidth="1"/>
    <col min="18" max="18" width="7.5703125" bestFit="1" customWidth="1"/>
    <col min="19" max="19" width="5.7109375" bestFit="1" customWidth="1"/>
    <col min="20" max="20" width="10.7109375" style="44" bestFit="1" customWidth="1"/>
  </cols>
  <sheetData>
    <row r="1" spans="1:21" x14ac:dyDescent="0.2">
      <c r="B1" t="s">
        <v>252</v>
      </c>
      <c r="D1" t="s">
        <v>253</v>
      </c>
      <c r="E1" t="s">
        <v>998</v>
      </c>
      <c r="M1" t="s">
        <v>255</v>
      </c>
      <c r="O1" t="s">
        <v>690</v>
      </c>
    </row>
    <row r="4" spans="1:2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1" x14ac:dyDescent="0.2">
      <c r="A7" t="str">
        <f t="shared" ref="A7:A38" si="0">CONCATENATE(B7,D7,E7)</f>
        <v>PrepMillie HardmanFizz</v>
      </c>
      <c r="B7" t="s">
        <v>248</v>
      </c>
      <c r="C7" t="s">
        <v>426</v>
      </c>
      <c r="D7" s="28" t="s">
        <v>569</v>
      </c>
      <c r="E7" s="28" t="s">
        <v>570</v>
      </c>
      <c r="F7" t="s">
        <v>467</v>
      </c>
      <c r="H7">
        <v>67.75</v>
      </c>
      <c r="S7">
        <v>0</v>
      </c>
      <c r="T7" s="44">
        <v>0</v>
      </c>
      <c r="U7" s="11" t="s">
        <v>1217</v>
      </c>
    </row>
    <row r="8" spans="1:21" x14ac:dyDescent="0.2">
      <c r="A8" t="str">
        <f t="shared" si="0"/>
        <v>PrepMadison KainCimeron Pocket Rocket</v>
      </c>
      <c r="B8" t="s">
        <v>248</v>
      </c>
      <c r="C8" t="s">
        <v>426</v>
      </c>
      <c r="D8" t="s">
        <v>238</v>
      </c>
      <c r="E8" t="s">
        <v>239</v>
      </c>
      <c r="F8" t="s">
        <v>169</v>
      </c>
      <c r="H8">
        <v>61.75</v>
      </c>
      <c r="S8">
        <v>2</v>
      </c>
      <c r="T8" s="44">
        <f t="shared" ref="T8:T65" si="1">IF(S8=1,7,IF(S8=2,6,IF(S8=3,5,IF(S8=4,4,IF(S8=5,3,IF(S8=6,2,IF(S8&gt;=6,1,0)))))))</f>
        <v>6</v>
      </c>
    </row>
    <row r="9" spans="1:21" x14ac:dyDescent="0.2">
      <c r="A9" t="str">
        <f t="shared" si="0"/>
        <v>PrepAleska WearneBertie Deluxe</v>
      </c>
      <c r="B9" t="s">
        <v>248</v>
      </c>
      <c r="C9" t="s">
        <v>426</v>
      </c>
      <c r="D9" t="s">
        <v>691</v>
      </c>
      <c r="E9" t="s">
        <v>692</v>
      </c>
      <c r="F9" t="s">
        <v>169</v>
      </c>
      <c r="H9">
        <v>59.75</v>
      </c>
      <c r="S9">
        <v>3</v>
      </c>
      <c r="T9" s="44">
        <f t="shared" si="1"/>
        <v>5</v>
      </c>
    </row>
    <row r="10" spans="1:21" x14ac:dyDescent="0.2">
      <c r="A10" t="str">
        <f t="shared" si="0"/>
        <v/>
      </c>
      <c r="B10" t="s">
        <v>317</v>
      </c>
      <c r="D10" t="s">
        <v>317</v>
      </c>
      <c r="E10" t="s">
        <v>317</v>
      </c>
    </row>
    <row r="11" spans="1:21" x14ac:dyDescent="0.2">
      <c r="A11" t="str">
        <f t="shared" si="0"/>
        <v>PrelimSune SnymanGordon Park Smarty Pants</v>
      </c>
      <c r="B11" t="s">
        <v>213</v>
      </c>
      <c r="C11" t="s">
        <v>510</v>
      </c>
      <c r="D11" t="s">
        <v>693</v>
      </c>
      <c r="E11" t="s">
        <v>251</v>
      </c>
      <c r="F11" t="s">
        <v>169</v>
      </c>
      <c r="I11">
        <v>58.928600000000003</v>
      </c>
      <c r="S11">
        <v>1</v>
      </c>
      <c r="T11" s="44">
        <f t="shared" si="1"/>
        <v>7</v>
      </c>
    </row>
    <row r="12" spans="1:21" x14ac:dyDescent="0.2">
      <c r="A12" t="str">
        <f t="shared" si="0"/>
        <v>PrelimMillie HardmanFizz</v>
      </c>
      <c r="B12" t="s">
        <v>213</v>
      </c>
      <c r="C12" t="s">
        <v>510</v>
      </c>
      <c r="D12" s="28" t="s">
        <v>569</v>
      </c>
      <c r="E12" s="28" t="s">
        <v>570</v>
      </c>
      <c r="F12" t="s">
        <v>467</v>
      </c>
      <c r="I12">
        <v>58.928600000000003</v>
      </c>
      <c r="S12">
        <v>0</v>
      </c>
      <c r="T12" s="44">
        <v>0</v>
      </c>
      <c r="U12" s="11" t="s">
        <v>1213</v>
      </c>
    </row>
    <row r="13" spans="1:21" x14ac:dyDescent="0.2">
      <c r="A13" t="str">
        <f t="shared" si="0"/>
        <v>PrelimAlyssa ScottMorefair Rhyder</v>
      </c>
      <c r="B13" t="s">
        <v>213</v>
      </c>
      <c r="C13" t="s">
        <v>510</v>
      </c>
      <c r="D13" t="s">
        <v>647</v>
      </c>
      <c r="E13" t="s">
        <v>648</v>
      </c>
      <c r="F13" t="s">
        <v>169</v>
      </c>
      <c r="I13">
        <v>55</v>
      </c>
      <c r="S13">
        <v>3</v>
      </c>
      <c r="T13" s="44">
        <f t="shared" si="1"/>
        <v>5</v>
      </c>
    </row>
    <row r="14" spans="1:21" x14ac:dyDescent="0.2">
      <c r="A14" t="str">
        <f t="shared" si="0"/>
        <v>PrelimClaire NobleCloudjumper</v>
      </c>
      <c r="B14" t="s">
        <v>213</v>
      </c>
      <c r="C14" t="s">
        <v>510</v>
      </c>
      <c r="D14" s="28" t="s">
        <v>227</v>
      </c>
      <c r="E14" s="28" t="s">
        <v>228</v>
      </c>
      <c r="F14" t="s">
        <v>307</v>
      </c>
      <c r="I14">
        <v>51.964300000000001</v>
      </c>
      <c r="S14">
        <v>4</v>
      </c>
      <c r="T14" s="44">
        <f t="shared" si="1"/>
        <v>4</v>
      </c>
    </row>
    <row r="15" spans="1:21" x14ac:dyDescent="0.2">
      <c r="A15" t="str">
        <f t="shared" si="0"/>
        <v/>
      </c>
      <c r="B15" t="s">
        <v>317</v>
      </c>
      <c r="D15" t="s">
        <v>317</v>
      </c>
      <c r="E15" t="s">
        <v>317</v>
      </c>
    </row>
    <row r="16" spans="1:21" x14ac:dyDescent="0.2">
      <c r="A16" t="str">
        <f t="shared" si="0"/>
        <v>PrelimTeagan ChristieAmani Phantasie</v>
      </c>
      <c r="B16" t="s">
        <v>213</v>
      </c>
      <c r="C16" t="s">
        <v>510</v>
      </c>
      <c r="D16" t="s">
        <v>168</v>
      </c>
      <c r="E16" t="s">
        <v>464</v>
      </c>
      <c r="F16" t="s">
        <v>169</v>
      </c>
      <c r="J16">
        <v>67.857100000000003</v>
      </c>
      <c r="S16">
        <v>1</v>
      </c>
      <c r="T16" s="44">
        <f t="shared" si="1"/>
        <v>7</v>
      </c>
    </row>
    <row r="17" spans="1:20" x14ac:dyDescent="0.2">
      <c r="A17" t="str">
        <f t="shared" si="0"/>
        <v>PrelimPaige HelsemansLil Buzz</v>
      </c>
      <c r="B17" t="s">
        <v>213</v>
      </c>
      <c r="C17" t="s">
        <v>510</v>
      </c>
      <c r="D17" t="s">
        <v>572</v>
      </c>
      <c r="E17" s="11" t="s">
        <v>1020</v>
      </c>
      <c r="F17" t="s">
        <v>220</v>
      </c>
      <c r="J17">
        <v>67.678600000000003</v>
      </c>
      <c r="S17">
        <v>2</v>
      </c>
      <c r="T17" s="44">
        <f t="shared" si="1"/>
        <v>6</v>
      </c>
    </row>
    <row r="18" spans="1:20" x14ac:dyDescent="0.2">
      <c r="A18" t="str">
        <f t="shared" si="0"/>
        <v>PrelimLaynie ScottZiggy</v>
      </c>
      <c r="B18" t="s">
        <v>213</v>
      </c>
      <c r="C18" t="s">
        <v>510</v>
      </c>
      <c r="D18" t="s">
        <v>694</v>
      </c>
      <c r="E18" t="s">
        <v>887</v>
      </c>
      <c r="F18" t="s">
        <v>512</v>
      </c>
      <c r="J18">
        <v>58.571399999999997</v>
      </c>
      <c r="S18">
        <v>3</v>
      </c>
      <c r="T18" s="44">
        <f t="shared" si="1"/>
        <v>5</v>
      </c>
    </row>
    <row r="19" spans="1:20" x14ac:dyDescent="0.2">
      <c r="A19" t="str">
        <f t="shared" si="0"/>
        <v>PrelimImogen Del GiaccoBandit</v>
      </c>
      <c r="B19" t="s">
        <v>213</v>
      </c>
      <c r="C19" t="s">
        <v>510</v>
      </c>
      <c r="D19" t="s">
        <v>581</v>
      </c>
      <c r="E19" t="s">
        <v>582</v>
      </c>
      <c r="F19" t="s">
        <v>467</v>
      </c>
      <c r="J19">
        <v>58.571399999999997</v>
      </c>
      <c r="S19">
        <v>4</v>
      </c>
      <c r="T19" s="44">
        <f t="shared" si="1"/>
        <v>4</v>
      </c>
    </row>
    <row r="20" spans="1:20" x14ac:dyDescent="0.2">
      <c r="A20" t="str">
        <f t="shared" si="0"/>
        <v>PrelimReagan HughesCharisma Reflections</v>
      </c>
      <c r="B20" t="s">
        <v>213</v>
      </c>
      <c r="C20" t="s">
        <v>510</v>
      </c>
      <c r="D20" t="s">
        <v>188</v>
      </c>
      <c r="E20" t="s">
        <v>888</v>
      </c>
      <c r="F20" t="s">
        <v>307</v>
      </c>
      <c r="J20">
        <v>55.892899999999997</v>
      </c>
      <c r="S20">
        <v>5</v>
      </c>
      <c r="T20" s="44">
        <f t="shared" si="1"/>
        <v>3</v>
      </c>
    </row>
    <row r="21" spans="1:20" x14ac:dyDescent="0.2">
      <c r="A21" t="str">
        <f t="shared" si="0"/>
        <v>PrelimMia FellowsMorningside Music Maker</v>
      </c>
      <c r="B21" t="s">
        <v>213</v>
      </c>
      <c r="C21" t="s">
        <v>510</v>
      </c>
      <c r="D21" t="s">
        <v>155</v>
      </c>
      <c r="E21" t="s">
        <v>156</v>
      </c>
      <c r="F21" t="s">
        <v>307</v>
      </c>
      <c r="J21">
        <v>55.714300000000001</v>
      </c>
      <c r="S21">
        <v>6</v>
      </c>
      <c r="T21" s="44">
        <f t="shared" si="1"/>
        <v>2</v>
      </c>
    </row>
    <row r="22" spans="1:20" x14ac:dyDescent="0.2">
      <c r="A22" t="str">
        <f t="shared" si="0"/>
        <v>PrelimTaliah QuinnRedline Heavenly Devine</v>
      </c>
      <c r="B22" t="s">
        <v>213</v>
      </c>
      <c r="C22" t="s">
        <v>510</v>
      </c>
      <c r="D22" t="s">
        <v>368</v>
      </c>
      <c r="E22" t="s">
        <v>585</v>
      </c>
      <c r="F22" t="s">
        <v>169</v>
      </c>
      <c r="J22">
        <v>54.642899999999997</v>
      </c>
      <c r="S22">
        <v>7</v>
      </c>
      <c r="T22" s="44">
        <f t="shared" si="1"/>
        <v>1</v>
      </c>
    </row>
    <row r="23" spans="1:20" x14ac:dyDescent="0.2">
      <c r="A23" t="str">
        <f t="shared" si="0"/>
        <v>PrelimLia Del GiacoBeelo Bi Golden Girl</v>
      </c>
      <c r="B23" t="s">
        <v>213</v>
      </c>
      <c r="C23" t="s">
        <v>510</v>
      </c>
      <c r="D23" t="s">
        <v>695</v>
      </c>
      <c r="E23" t="s">
        <v>580</v>
      </c>
      <c r="F23" t="s">
        <v>467</v>
      </c>
      <c r="J23">
        <v>53.035699999999999</v>
      </c>
      <c r="S23">
        <v>8</v>
      </c>
      <c r="T23" s="44">
        <f t="shared" si="1"/>
        <v>1</v>
      </c>
    </row>
    <row r="24" spans="1:20" x14ac:dyDescent="0.2">
      <c r="A24" t="str">
        <f t="shared" si="0"/>
        <v>PrelimLyla ValuriKenda Park Eliza</v>
      </c>
      <c r="B24" t="s">
        <v>213</v>
      </c>
      <c r="C24" t="s">
        <v>510</v>
      </c>
      <c r="D24" t="s">
        <v>465</v>
      </c>
      <c r="E24" t="s">
        <v>889</v>
      </c>
      <c r="F24" t="s">
        <v>467</v>
      </c>
      <c r="J24">
        <v>52.857100000000003</v>
      </c>
      <c r="S24">
        <v>9</v>
      </c>
      <c r="T24" s="44">
        <f t="shared" si="1"/>
        <v>1</v>
      </c>
    </row>
    <row r="25" spans="1:20" x14ac:dyDescent="0.2">
      <c r="A25" t="str">
        <f t="shared" si="0"/>
        <v/>
      </c>
      <c r="B25" t="s">
        <v>317</v>
      </c>
      <c r="D25" t="s">
        <v>317</v>
      </c>
      <c r="E25" t="s">
        <v>317</v>
      </c>
    </row>
    <row r="26" spans="1:20" x14ac:dyDescent="0.2">
      <c r="A26" t="str">
        <f t="shared" si="0"/>
        <v>PrelimOlivia HawkinsBillden Park Coachella</v>
      </c>
      <c r="B26" t="s">
        <v>213</v>
      </c>
      <c r="C26" t="s">
        <v>510</v>
      </c>
      <c r="D26" t="s">
        <v>69</v>
      </c>
      <c r="E26" s="11" t="s">
        <v>1222</v>
      </c>
      <c r="F26" t="s">
        <v>315</v>
      </c>
      <c r="K26">
        <v>66.969300000000004</v>
      </c>
      <c r="S26">
        <v>1</v>
      </c>
      <c r="T26" s="44">
        <f t="shared" si="1"/>
        <v>7</v>
      </c>
    </row>
    <row r="27" spans="1:20" x14ac:dyDescent="0.2">
      <c r="A27" t="str">
        <f t="shared" si="0"/>
        <v>PrelimIsabelle MillerLocke Lamora</v>
      </c>
      <c r="B27" t="s">
        <v>213</v>
      </c>
      <c r="C27" t="s">
        <v>510</v>
      </c>
      <c r="D27" t="s">
        <v>119</v>
      </c>
      <c r="E27" s="11" t="s">
        <v>846</v>
      </c>
      <c r="F27" t="s">
        <v>310</v>
      </c>
      <c r="K27">
        <v>66.25</v>
      </c>
      <c r="S27">
        <v>2</v>
      </c>
      <c r="T27" s="44">
        <f t="shared" si="1"/>
        <v>6</v>
      </c>
    </row>
    <row r="28" spans="1:20" x14ac:dyDescent="0.2">
      <c r="A28" t="str">
        <f t="shared" si="0"/>
        <v>PrelimElizabeth JonesKoma Joy</v>
      </c>
      <c r="B28" t="s">
        <v>213</v>
      </c>
      <c r="C28" t="s">
        <v>510</v>
      </c>
      <c r="D28" t="s">
        <v>696</v>
      </c>
      <c r="E28" t="s">
        <v>890</v>
      </c>
      <c r="F28" t="s">
        <v>697</v>
      </c>
      <c r="K28">
        <v>63.928600000000003</v>
      </c>
      <c r="S28">
        <v>3</v>
      </c>
      <c r="T28" s="44">
        <f t="shared" si="1"/>
        <v>5</v>
      </c>
    </row>
    <row r="29" spans="1:20" x14ac:dyDescent="0.2">
      <c r="A29" t="str">
        <f t="shared" si="0"/>
        <v>PrelimBella MacriForestdew Calypso</v>
      </c>
      <c r="B29" t="s">
        <v>213</v>
      </c>
      <c r="C29" t="s">
        <v>510</v>
      </c>
      <c r="D29" t="s">
        <v>473</v>
      </c>
      <c r="E29" t="s">
        <v>474</v>
      </c>
      <c r="F29" t="s">
        <v>467</v>
      </c>
      <c r="K29">
        <v>60.178600000000003</v>
      </c>
      <c r="S29">
        <v>4</v>
      </c>
      <c r="T29" s="44">
        <f t="shared" si="1"/>
        <v>4</v>
      </c>
    </row>
    <row r="30" spans="1:20" x14ac:dyDescent="0.2">
      <c r="A30" t="str">
        <f t="shared" si="0"/>
        <v>PrelimSarah LittlePenleigh Giovanni</v>
      </c>
      <c r="B30" t="s">
        <v>213</v>
      </c>
      <c r="C30" t="s">
        <v>510</v>
      </c>
      <c r="D30" t="s">
        <v>588</v>
      </c>
      <c r="E30" t="s">
        <v>698</v>
      </c>
      <c r="F30" t="s">
        <v>169</v>
      </c>
      <c r="K30">
        <v>59.464300000000001</v>
      </c>
      <c r="S30">
        <v>5</v>
      </c>
      <c r="T30" s="44">
        <f t="shared" si="1"/>
        <v>3</v>
      </c>
    </row>
    <row r="31" spans="1:20" x14ac:dyDescent="0.2">
      <c r="A31" t="str">
        <f t="shared" si="0"/>
        <v>PrelimHolly BrimblecombeLurch Forward</v>
      </c>
      <c r="B31" t="s">
        <v>213</v>
      </c>
      <c r="C31" t="s">
        <v>510</v>
      </c>
      <c r="D31" t="s">
        <v>699</v>
      </c>
      <c r="E31" t="s">
        <v>891</v>
      </c>
      <c r="F31" t="s">
        <v>196</v>
      </c>
      <c r="K31">
        <v>57.857100000000003</v>
      </c>
      <c r="S31">
        <v>6</v>
      </c>
      <c r="T31" s="44">
        <f t="shared" si="1"/>
        <v>2</v>
      </c>
    </row>
    <row r="32" spans="1:20" x14ac:dyDescent="0.2">
      <c r="A32" t="str">
        <f t="shared" si="0"/>
        <v>PrelimPoppy PetricevichKazz</v>
      </c>
      <c r="B32" t="s">
        <v>213</v>
      </c>
      <c r="C32" t="s">
        <v>510</v>
      </c>
      <c r="D32" t="s">
        <v>700</v>
      </c>
      <c r="E32" t="s">
        <v>892</v>
      </c>
      <c r="F32" t="s">
        <v>467</v>
      </c>
      <c r="K32">
        <v>51.964300000000001</v>
      </c>
      <c r="S32">
        <v>7</v>
      </c>
      <c r="T32" s="44">
        <f t="shared" si="1"/>
        <v>1</v>
      </c>
    </row>
    <row r="33" spans="1:21" x14ac:dyDescent="0.2">
      <c r="A33" t="str">
        <f t="shared" si="0"/>
        <v/>
      </c>
      <c r="B33" t="s">
        <v>317</v>
      </c>
      <c r="D33" t="s">
        <v>317</v>
      </c>
      <c r="E33" t="s">
        <v>317</v>
      </c>
    </row>
    <row r="34" spans="1:21" x14ac:dyDescent="0.2">
      <c r="A34" t="str">
        <f t="shared" si="0"/>
        <v>PrelimEllen HughesSurpark</v>
      </c>
      <c r="B34" t="s">
        <v>213</v>
      </c>
      <c r="C34" t="s">
        <v>510</v>
      </c>
      <c r="D34" t="s">
        <v>701</v>
      </c>
      <c r="E34" t="s">
        <v>893</v>
      </c>
      <c r="F34" t="s">
        <v>488</v>
      </c>
      <c r="L34">
        <v>65.177999999999997</v>
      </c>
      <c r="S34">
        <v>1</v>
      </c>
      <c r="T34" s="44">
        <f t="shared" si="1"/>
        <v>7</v>
      </c>
    </row>
    <row r="35" spans="1:21" x14ac:dyDescent="0.2">
      <c r="A35" t="str">
        <f t="shared" si="0"/>
        <v>PrelimJessica SmithLebonstern Alliance</v>
      </c>
      <c r="B35" t="s">
        <v>213</v>
      </c>
      <c r="C35" t="s">
        <v>510</v>
      </c>
      <c r="D35" s="11" t="s">
        <v>103</v>
      </c>
      <c r="E35" t="s">
        <v>104</v>
      </c>
      <c r="F35" t="s">
        <v>196</v>
      </c>
      <c r="L35">
        <v>60.178600000000003</v>
      </c>
      <c r="S35">
        <v>2</v>
      </c>
      <c r="T35" s="44">
        <f t="shared" si="1"/>
        <v>6</v>
      </c>
    </row>
    <row r="36" spans="1:21" x14ac:dyDescent="0.2">
      <c r="A36" t="str">
        <f t="shared" si="0"/>
        <v>PrelimDeeja ShariffTrademark Curare</v>
      </c>
      <c r="B36" t="s">
        <v>213</v>
      </c>
      <c r="C36" t="s">
        <v>510</v>
      </c>
      <c r="D36" t="s">
        <v>702</v>
      </c>
      <c r="E36" t="s">
        <v>894</v>
      </c>
      <c r="F36" t="s">
        <v>467</v>
      </c>
      <c r="L36">
        <v>59.107100000000003</v>
      </c>
      <c r="S36">
        <v>3</v>
      </c>
      <c r="T36" s="44">
        <f t="shared" si="1"/>
        <v>5</v>
      </c>
    </row>
    <row r="37" spans="1:21" x14ac:dyDescent="0.2">
      <c r="A37" t="str">
        <f t="shared" si="0"/>
        <v>PrelimHarriet WardLittle Asha</v>
      </c>
      <c r="B37" t="s">
        <v>213</v>
      </c>
      <c r="C37" t="s">
        <v>510</v>
      </c>
      <c r="D37" t="s">
        <v>783</v>
      </c>
      <c r="E37" t="s">
        <v>895</v>
      </c>
      <c r="F37" t="s">
        <v>169</v>
      </c>
      <c r="L37">
        <v>58.392800000000001</v>
      </c>
      <c r="S37">
        <v>4</v>
      </c>
      <c r="T37" s="44">
        <f t="shared" si="1"/>
        <v>4</v>
      </c>
    </row>
    <row r="38" spans="1:21" x14ac:dyDescent="0.2">
      <c r="A38" t="str">
        <f t="shared" si="0"/>
        <v/>
      </c>
      <c r="B38" t="s">
        <v>317</v>
      </c>
      <c r="D38" t="s">
        <v>317</v>
      </c>
      <c r="E38" t="s">
        <v>317</v>
      </c>
    </row>
    <row r="39" spans="1:21" x14ac:dyDescent="0.2">
      <c r="A39" t="str">
        <f t="shared" ref="A39:A70" si="2">CONCATENATE(B39,D39,E39)</f>
        <v>NovTeagan ChristieAmani Phantasie</v>
      </c>
      <c r="B39" t="s">
        <v>80</v>
      </c>
      <c r="C39" t="s">
        <v>516</v>
      </c>
      <c r="D39" t="s">
        <v>168</v>
      </c>
      <c r="E39" t="s">
        <v>464</v>
      </c>
      <c r="F39" t="s">
        <v>169</v>
      </c>
      <c r="M39">
        <v>71.176500000000004</v>
      </c>
      <c r="S39">
        <v>1</v>
      </c>
      <c r="T39" s="44">
        <f t="shared" si="1"/>
        <v>7</v>
      </c>
    </row>
    <row r="40" spans="1:21" x14ac:dyDescent="0.2">
      <c r="A40" t="str">
        <f t="shared" si="2"/>
        <v>NovLeah GardinerRed Bluff Clearwind</v>
      </c>
      <c r="B40" t="s">
        <v>80</v>
      </c>
      <c r="C40" t="s">
        <v>516</v>
      </c>
      <c r="D40" t="s">
        <v>149</v>
      </c>
      <c r="E40" t="s">
        <v>150</v>
      </c>
      <c r="F40" t="s">
        <v>592</v>
      </c>
      <c r="M40">
        <v>66.764700000000005</v>
      </c>
      <c r="S40">
        <v>2</v>
      </c>
      <c r="T40" s="44">
        <f t="shared" si="1"/>
        <v>6</v>
      </c>
    </row>
    <row r="41" spans="1:21" x14ac:dyDescent="0.2">
      <c r="A41" t="str">
        <f t="shared" si="2"/>
        <v>NovMia FellowsMorningside Music Maker</v>
      </c>
      <c r="B41" t="s">
        <v>80</v>
      </c>
      <c r="C41" t="s">
        <v>516</v>
      </c>
      <c r="D41" t="s">
        <v>155</v>
      </c>
      <c r="E41" t="s">
        <v>156</v>
      </c>
      <c r="F41" t="s">
        <v>307</v>
      </c>
      <c r="M41">
        <v>62.7941</v>
      </c>
      <c r="S41">
        <v>3</v>
      </c>
      <c r="T41" s="44">
        <f t="shared" si="1"/>
        <v>5</v>
      </c>
    </row>
    <row r="42" spans="1:21" x14ac:dyDescent="0.2">
      <c r="A42" t="str">
        <f t="shared" si="2"/>
        <v/>
      </c>
      <c r="B42" t="s">
        <v>317</v>
      </c>
      <c r="D42" t="s">
        <v>317</v>
      </c>
      <c r="E42" t="s">
        <v>317</v>
      </c>
    </row>
    <row r="43" spans="1:21" x14ac:dyDescent="0.2">
      <c r="A43" t="str">
        <f t="shared" si="2"/>
        <v>NovAmelia MathewsTalaq Citi</v>
      </c>
      <c r="B43" t="s">
        <v>80</v>
      </c>
      <c r="C43" t="s">
        <v>516</v>
      </c>
      <c r="D43" t="s">
        <v>703</v>
      </c>
      <c r="E43" t="s">
        <v>139</v>
      </c>
      <c r="F43" t="s">
        <v>315</v>
      </c>
      <c r="N43">
        <v>66.029399999999995</v>
      </c>
      <c r="S43">
        <v>1</v>
      </c>
      <c r="T43" s="44">
        <f t="shared" si="1"/>
        <v>7</v>
      </c>
    </row>
    <row r="44" spans="1:21" x14ac:dyDescent="0.2">
      <c r="A44" t="str">
        <f t="shared" si="2"/>
        <v>NovElizabeth JonesKoma Joy</v>
      </c>
      <c r="B44" t="s">
        <v>80</v>
      </c>
      <c r="C44" t="s">
        <v>516</v>
      </c>
      <c r="D44" t="s">
        <v>696</v>
      </c>
      <c r="E44" t="s">
        <v>890</v>
      </c>
      <c r="F44" t="s">
        <v>310</v>
      </c>
      <c r="N44">
        <v>61.764699999999998</v>
      </c>
      <c r="S44">
        <v>2</v>
      </c>
      <c r="T44" s="44">
        <f t="shared" si="1"/>
        <v>6</v>
      </c>
    </row>
    <row r="45" spans="1:21" x14ac:dyDescent="0.2">
      <c r="A45" t="str">
        <f t="shared" si="2"/>
        <v/>
      </c>
      <c r="B45" t="s">
        <v>317</v>
      </c>
      <c r="D45" t="s">
        <v>317</v>
      </c>
      <c r="E45" t="s">
        <v>317</v>
      </c>
    </row>
    <row r="46" spans="1:21" x14ac:dyDescent="0.2">
      <c r="A46" t="str">
        <f t="shared" si="2"/>
        <v>NovAnthea SargisonKardarra Kaldarra</v>
      </c>
      <c r="B46" t="s">
        <v>80</v>
      </c>
      <c r="C46" t="s">
        <v>516</v>
      </c>
      <c r="D46" t="s">
        <v>47</v>
      </c>
      <c r="E46" t="s">
        <v>48</v>
      </c>
      <c r="F46" t="s">
        <v>310</v>
      </c>
      <c r="O46">
        <v>70.147099999999995</v>
      </c>
      <c r="S46">
        <v>1</v>
      </c>
      <c r="T46" s="44">
        <f t="shared" si="1"/>
        <v>7</v>
      </c>
    </row>
    <row r="47" spans="1:21" x14ac:dyDescent="0.2">
      <c r="A47" t="str">
        <f t="shared" si="2"/>
        <v>NovNicola LachenichtNewhope Sparks Fly</v>
      </c>
      <c r="B47" t="s">
        <v>80</v>
      </c>
      <c r="C47" t="s">
        <v>516</v>
      </c>
      <c r="D47" t="s">
        <v>674</v>
      </c>
      <c r="E47" t="s">
        <v>675</v>
      </c>
      <c r="F47" t="s">
        <v>220</v>
      </c>
      <c r="O47">
        <v>66.029399999999995</v>
      </c>
      <c r="S47">
        <v>2</v>
      </c>
      <c r="T47" s="44">
        <f t="shared" si="1"/>
        <v>6</v>
      </c>
    </row>
    <row r="48" spans="1:21" x14ac:dyDescent="0.2">
      <c r="A48" t="str">
        <f t="shared" si="2"/>
        <v>NovKatelyn MehanikovVee</v>
      </c>
      <c r="B48" t="s">
        <v>80</v>
      </c>
      <c r="C48" t="s">
        <v>516</v>
      </c>
      <c r="D48" t="s">
        <v>595</v>
      </c>
      <c r="E48" t="s">
        <v>596</v>
      </c>
      <c r="F48" t="s">
        <v>310</v>
      </c>
      <c r="O48">
        <v>64.852900000000005</v>
      </c>
      <c r="S48">
        <v>0</v>
      </c>
      <c r="T48" s="44">
        <v>0</v>
      </c>
      <c r="U48" s="11" t="s">
        <v>1211</v>
      </c>
    </row>
    <row r="49" spans="1:21" x14ac:dyDescent="0.2">
      <c r="A49" t="str">
        <f t="shared" si="2"/>
        <v>NovAmy-Louise RossHalcyon</v>
      </c>
      <c r="B49" t="s">
        <v>80</v>
      </c>
      <c r="C49" t="s">
        <v>516</v>
      </c>
      <c r="D49" t="s">
        <v>49</v>
      </c>
      <c r="E49" t="s">
        <v>50</v>
      </c>
      <c r="F49" t="s">
        <v>310</v>
      </c>
      <c r="O49">
        <v>63.970599999999997</v>
      </c>
      <c r="S49">
        <v>4</v>
      </c>
      <c r="T49" s="44">
        <f t="shared" si="1"/>
        <v>4</v>
      </c>
    </row>
    <row r="50" spans="1:21" x14ac:dyDescent="0.2">
      <c r="A50" t="str">
        <f t="shared" si="2"/>
        <v/>
      </c>
      <c r="B50" t="s">
        <v>317</v>
      </c>
      <c r="D50" t="s">
        <v>317</v>
      </c>
      <c r="E50" t="s">
        <v>317</v>
      </c>
    </row>
    <row r="51" spans="1:21" x14ac:dyDescent="0.2">
      <c r="A51" t="str">
        <f t="shared" si="2"/>
        <v>ElemAnthea SargisonKardarra Kaldarra</v>
      </c>
      <c r="B51" t="s">
        <v>46</v>
      </c>
      <c r="C51" t="s">
        <v>704</v>
      </c>
      <c r="D51" t="s">
        <v>47</v>
      </c>
      <c r="E51" t="s">
        <v>48</v>
      </c>
      <c r="F51" t="s">
        <v>310</v>
      </c>
      <c r="Q51">
        <v>67</v>
      </c>
      <c r="S51">
        <v>1</v>
      </c>
      <c r="T51" s="44">
        <f t="shared" si="1"/>
        <v>7</v>
      </c>
    </row>
    <row r="52" spans="1:21" x14ac:dyDescent="0.2">
      <c r="A52" t="str">
        <f t="shared" si="2"/>
        <v>ElemAmy-Louise RossHalcyon</v>
      </c>
      <c r="B52" t="s">
        <v>46</v>
      </c>
      <c r="C52" t="s">
        <v>704</v>
      </c>
      <c r="D52" t="s">
        <v>49</v>
      </c>
      <c r="E52" t="s">
        <v>50</v>
      </c>
      <c r="F52" t="s">
        <v>310</v>
      </c>
      <c r="Q52">
        <v>60.25</v>
      </c>
      <c r="S52">
        <v>2</v>
      </c>
      <c r="T52" s="44">
        <f t="shared" si="1"/>
        <v>6</v>
      </c>
    </row>
    <row r="53" spans="1:21" x14ac:dyDescent="0.2">
      <c r="A53" t="str">
        <f t="shared" si="2"/>
        <v>ElemKatelyn MehanikovVee</v>
      </c>
      <c r="B53" t="s">
        <v>46</v>
      </c>
      <c r="C53" t="s">
        <v>704</v>
      </c>
      <c r="D53" t="s">
        <v>595</v>
      </c>
      <c r="E53" t="s">
        <v>596</v>
      </c>
      <c r="F53" t="s">
        <v>310</v>
      </c>
      <c r="Q53">
        <v>58.625</v>
      </c>
      <c r="S53">
        <v>0</v>
      </c>
      <c r="T53" s="44">
        <v>0</v>
      </c>
      <c r="U53" s="11" t="s">
        <v>1211</v>
      </c>
    </row>
    <row r="54" spans="1:21" x14ac:dyDescent="0.2">
      <c r="A54" t="str">
        <f t="shared" si="2"/>
        <v/>
      </c>
      <c r="B54" t="s">
        <v>317</v>
      </c>
      <c r="D54" t="s">
        <v>317</v>
      </c>
      <c r="E54" t="s">
        <v>317</v>
      </c>
    </row>
    <row r="55" spans="1:21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1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1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1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1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1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1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1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1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1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</row>
    <row r="71" spans="1:20" x14ac:dyDescent="0.2">
      <c r="A71" t="str">
        <f t="shared" ref="A71:A78" si="3">CONCATENATE(B71,D71,E71)</f>
        <v/>
      </c>
      <c r="B71" t="s">
        <v>317</v>
      </c>
      <c r="D71" t="s">
        <v>317</v>
      </c>
      <c r="E71" t="s">
        <v>317</v>
      </c>
    </row>
    <row r="72" spans="1:20" x14ac:dyDescent="0.2">
      <c r="A72" t="str">
        <f t="shared" si="3"/>
        <v/>
      </c>
      <c r="B72" t="s">
        <v>317</v>
      </c>
      <c r="D72" t="s">
        <v>317</v>
      </c>
      <c r="E72" t="s">
        <v>317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</row>
  </sheetData>
  <protectedRanges>
    <protectedRange sqref="E1:L1" name="Front Page_1"/>
  </protectedRange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B4F2-69B5-4560-9460-1A9960D8E3D9}">
  <sheetPr>
    <tabColor rgb="FF7030A0"/>
  </sheetPr>
  <dimension ref="A1:T102"/>
  <sheetViews>
    <sheetView zoomScale="50" zoomScaleNormal="50" workbookViewId="0">
      <selection activeCell="E22" sqref="E22"/>
    </sheetView>
  </sheetViews>
  <sheetFormatPr defaultRowHeight="12.75" x14ac:dyDescent="0.2"/>
  <cols>
    <col min="1" max="1" width="39.7109375" customWidth="1"/>
    <col min="2" max="3" width="11.85546875" customWidth="1"/>
    <col min="4" max="5" width="37.5703125" customWidth="1"/>
    <col min="6" max="6" width="49.42578125" customWidth="1"/>
    <col min="7" max="7" width="18" bestFit="1" customWidth="1"/>
    <col min="8" max="18" width="14.42578125" customWidth="1"/>
    <col min="19" max="19" width="13.5703125" customWidth="1"/>
    <col min="20" max="20" width="17" style="44" bestFit="1" customWidth="1"/>
  </cols>
  <sheetData>
    <row r="1" spans="1:20" ht="26.25" customHeight="1" x14ac:dyDescent="0.2">
      <c r="B1" t="s">
        <v>252</v>
      </c>
      <c r="D1" t="s">
        <v>253</v>
      </c>
      <c r="E1" t="s">
        <v>947</v>
      </c>
      <c r="M1" t="s">
        <v>255</v>
      </c>
      <c r="O1">
        <v>44024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CONCATENATE(B7,D7,E7)</f>
        <v>PrepAmelia GordonAryline Bobby Sox</v>
      </c>
      <c r="B7" s="11" t="s">
        <v>248</v>
      </c>
      <c r="C7" t="s">
        <v>277</v>
      </c>
      <c r="D7" s="11" t="s">
        <v>231</v>
      </c>
      <c r="E7" s="11" t="s">
        <v>232</v>
      </c>
      <c r="F7" t="s">
        <v>220</v>
      </c>
      <c r="H7">
        <v>0.7</v>
      </c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ref="A8:A71" si="0">CONCATENATE(B8,D8,E8)</f>
        <v>PrepJasmine HodkinsonGlen Avon Astronomer</v>
      </c>
      <c r="B8" t="s">
        <v>248</v>
      </c>
      <c r="C8" t="s">
        <v>277</v>
      </c>
      <c r="D8" t="s">
        <v>237</v>
      </c>
      <c r="E8" t="s">
        <v>249</v>
      </c>
      <c r="F8" t="s">
        <v>220</v>
      </c>
      <c r="G8">
        <v>40374</v>
      </c>
      <c r="H8">
        <v>0.56842000000000004</v>
      </c>
      <c r="S8">
        <v>2</v>
      </c>
      <c r="T8" s="44">
        <f>IF(S8=1,7,IF(S8=2,6,IF(S8=3,5,IF(S8=4,4,IF(S8=5,3,IF(S8=6,2,IF(S8&gt;=6,1,0)))))))</f>
        <v>6</v>
      </c>
    </row>
    <row r="9" spans="1:20" x14ac:dyDescent="0.2">
      <c r="A9" t="str">
        <f t="shared" si="0"/>
        <v>PrepIvy-Joy RalphParamour</v>
      </c>
      <c r="B9" t="s">
        <v>248</v>
      </c>
      <c r="C9" t="s">
        <v>277</v>
      </c>
      <c r="D9" t="s">
        <v>399</v>
      </c>
      <c r="E9" t="s">
        <v>400</v>
      </c>
      <c r="F9" t="s">
        <v>313</v>
      </c>
      <c r="H9">
        <v>0.67367999999999995</v>
      </c>
      <c r="S9">
        <v>1</v>
      </c>
      <c r="T9" s="44">
        <f t="shared" ref="T9:T72" si="1">IF(S9=1,7,IF(S9=2,6,IF(S9=3,5,IF(S9=4,4,IF(S9=5,3,IF(S9=6,2,IF(S9&gt;=6,1,0)))))))</f>
        <v>7</v>
      </c>
    </row>
    <row r="10" spans="1:20" x14ac:dyDescent="0.2">
      <c r="A10" t="str">
        <f t="shared" si="0"/>
        <v>PrepDominique MackenzieKDH Lady Penelope</v>
      </c>
      <c r="B10" t="s">
        <v>248</v>
      </c>
      <c r="C10" t="s">
        <v>277</v>
      </c>
      <c r="D10" t="s">
        <v>705</v>
      </c>
      <c r="E10" t="s">
        <v>706</v>
      </c>
      <c r="F10" t="s">
        <v>1008</v>
      </c>
      <c r="H10">
        <v>0.59474000000000005</v>
      </c>
      <c r="S10">
        <v>2</v>
      </c>
      <c r="T10" s="44">
        <f t="shared" si="1"/>
        <v>6</v>
      </c>
    </row>
    <row r="11" spans="1:20" x14ac:dyDescent="0.2">
      <c r="A11" t="str">
        <f t="shared" si="0"/>
        <v>PrepCharlotte EszeA Night At The Opera</v>
      </c>
      <c r="B11" t="s">
        <v>248</v>
      </c>
      <c r="C11" t="s">
        <v>277</v>
      </c>
      <c r="D11" t="s">
        <v>707</v>
      </c>
      <c r="E11" t="s">
        <v>708</v>
      </c>
      <c r="F11" t="s">
        <v>313</v>
      </c>
      <c r="H11">
        <v>0.58157999999999999</v>
      </c>
      <c r="S11">
        <v>3</v>
      </c>
      <c r="T11" s="44">
        <f t="shared" si="1"/>
        <v>5</v>
      </c>
    </row>
    <row r="12" spans="1:20" x14ac:dyDescent="0.2">
      <c r="A12" t="str">
        <f t="shared" si="0"/>
        <v>PrepShelby MuirJack Frost</v>
      </c>
      <c r="B12" t="s">
        <v>248</v>
      </c>
      <c r="C12" t="s">
        <v>277</v>
      </c>
      <c r="D12" t="s">
        <v>113</v>
      </c>
      <c r="E12" t="s">
        <v>709</v>
      </c>
      <c r="F12" t="s">
        <v>315</v>
      </c>
      <c r="H12">
        <v>0.56842000000000004</v>
      </c>
      <c r="S12">
        <v>4</v>
      </c>
      <c r="T12" s="44">
        <f t="shared" si="1"/>
        <v>4</v>
      </c>
    </row>
    <row r="13" spans="1:20" x14ac:dyDescent="0.2">
      <c r="A13" t="str">
        <f t="shared" si="0"/>
        <v>PrepRiley HodkinsonCharisma Accalade</v>
      </c>
      <c r="B13" t="s">
        <v>248</v>
      </c>
      <c r="C13" t="s">
        <v>277</v>
      </c>
      <c r="D13" t="s">
        <v>710</v>
      </c>
      <c r="E13" t="s">
        <v>711</v>
      </c>
      <c r="F13" t="s">
        <v>220</v>
      </c>
      <c r="G13">
        <v>39692</v>
      </c>
      <c r="H13">
        <v>0.53158000000000005</v>
      </c>
      <c r="S13">
        <v>5</v>
      </c>
      <c r="T13" s="44">
        <f t="shared" si="1"/>
        <v>3</v>
      </c>
    </row>
    <row r="14" spans="1:20" x14ac:dyDescent="0.2">
      <c r="A14" t="str">
        <f t="shared" si="0"/>
        <v>PrepEden VandenbergTrealea Park Taboo</v>
      </c>
      <c r="B14" t="s">
        <v>248</v>
      </c>
      <c r="C14" t="s">
        <v>277</v>
      </c>
      <c r="D14" t="s">
        <v>712</v>
      </c>
      <c r="E14" t="s">
        <v>713</v>
      </c>
      <c r="F14" t="s">
        <v>664</v>
      </c>
      <c r="G14">
        <v>38911</v>
      </c>
      <c r="H14">
        <v>0.52105000000000001</v>
      </c>
      <c r="S14">
        <v>6</v>
      </c>
      <c r="T14" s="44">
        <f t="shared" si="1"/>
        <v>2</v>
      </c>
    </row>
    <row r="15" spans="1:20" x14ac:dyDescent="0.2">
      <c r="A15" t="str">
        <f t="shared" si="0"/>
        <v>PrepKimberley GreyCE Lady Marmalade</v>
      </c>
      <c r="B15" t="s">
        <v>248</v>
      </c>
      <c r="C15" t="s">
        <v>277</v>
      </c>
      <c r="D15" t="s">
        <v>91</v>
      </c>
      <c r="E15" t="s">
        <v>92</v>
      </c>
      <c r="F15" t="s">
        <v>598</v>
      </c>
      <c r="G15">
        <v>37043</v>
      </c>
      <c r="H15">
        <v>0.49474000000000001</v>
      </c>
      <c r="S15">
        <v>7</v>
      </c>
      <c r="T15" s="44">
        <f t="shared" si="1"/>
        <v>1</v>
      </c>
    </row>
    <row r="16" spans="1:20" x14ac:dyDescent="0.2">
      <c r="A16" t="str">
        <f t="shared" si="0"/>
        <v>PrelimAmelia GordonAryline Bobby Sox</v>
      </c>
      <c r="B16" t="s">
        <v>213</v>
      </c>
      <c r="C16" t="s">
        <v>281</v>
      </c>
      <c r="D16" t="s">
        <v>231</v>
      </c>
      <c r="E16" t="s">
        <v>232</v>
      </c>
      <c r="F16" t="s">
        <v>220</v>
      </c>
      <c r="I16">
        <v>0.59199999999999997</v>
      </c>
      <c r="S16">
        <v>1</v>
      </c>
      <c r="T16" s="44">
        <f t="shared" si="1"/>
        <v>7</v>
      </c>
    </row>
    <row r="17" spans="1:20" x14ac:dyDescent="0.2">
      <c r="A17" t="str">
        <f t="shared" si="0"/>
        <v>PrelimKady MiddlecoatBrimfield Bronte</v>
      </c>
      <c r="B17" t="s">
        <v>213</v>
      </c>
      <c r="C17" t="s">
        <v>281</v>
      </c>
      <c r="D17" t="s">
        <v>655</v>
      </c>
      <c r="E17" t="s">
        <v>656</v>
      </c>
      <c r="F17" t="s">
        <v>313</v>
      </c>
      <c r="I17">
        <v>0.59199999999999997</v>
      </c>
      <c r="S17">
        <v>2</v>
      </c>
      <c r="T17" s="44">
        <f t="shared" si="1"/>
        <v>6</v>
      </c>
    </row>
    <row r="18" spans="1:20" x14ac:dyDescent="0.2">
      <c r="A18" t="str">
        <f t="shared" si="0"/>
        <v>PrelimJasmine HodkinsonGlen Avon Astronomer</v>
      </c>
      <c r="B18" t="s">
        <v>213</v>
      </c>
      <c r="C18" t="s">
        <v>281</v>
      </c>
      <c r="D18" t="s">
        <v>237</v>
      </c>
      <c r="E18" t="s">
        <v>249</v>
      </c>
      <c r="F18" t="s">
        <v>220</v>
      </c>
      <c r="G18">
        <v>40374</v>
      </c>
      <c r="I18">
        <v>0.54800000000000004</v>
      </c>
      <c r="S18">
        <v>3</v>
      </c>
      <c r="T18" s="44">
        <f t="shared" si="1"/>
        <v>5</v>
      </c>
    </row>
    <row r="19" spans="1:20" x14ac:dyDescent="0.2">
      <c r="A19" t="str">
        <f t="shared" si="0"/>
        <v>PrelimMia FellowsMorningside Music Maker</v>
      </c>
      <c r="B19" t="s">
        <v>213</v>
      </c>
      <c r="C19" t="s">
        <v>281</v>
      </c>
      <c r="D19" t="s">
        <v>155</v>
      </c>
      <c r="E19" t="s">
        <v>156</v>
      </c>
      <c r="F19" t="s">
        <v>307</v>
      </c>
      <c r="G19">
        <v>39616</v>
      </c>
      <c r="J19">
        <v>0.68799999999999994</v>
      </c>
      <c r="S19">
        <v>1</v>
      </c>
      <c r="T19" s="44">
        <f t="shared" si="1"/>
        <v>7</v>
      </c>
    </row>
    <row r="20" spans="1:20" x14ac:dyDescent="0.2">
      <c r="A20" t="str">
        <f t="shared" si="0"/>
        <v>PrelimCaitlin WorthSt Claire's Bulgary</v>
      </c>
      <c r="B20" t="s">
        <v>213</v>
      </c>
      <c r="C20" t="s">
        <v>281</v>
      </c>
      <c r="D20" t="s">
        <v>714</v>
      </c>
      <c r="E20" t="s">
        <v>715</v>
      </c>
      <c r="F20" t="s">
        <v>1008</v>
      </c>
      <c r="G20">
        <v>39371</v>
      </c>
      <c r="J20">
        <v>0.64</v>
      </c>
      <c r="S20">
        <v>2</v>
      </c>
      <c r="T20" s="44">
        <f t="shared" si="1"/>
        <v>6</v>
      </c>
    </row>
    <row r="21" spans="1:20" x14ac:dyDescent="0.2">
      <c r="A21" t="str">
        <f t="shared" si="0"/>
        <v>PrelimDarcy DonaldShabolane Playboy</v>
      </c>
      <c r="B21" t="s">
        <v>213</v>
      </c>
      <c r="C21" t="s">
        <v>281</v>
      </c>
      <c r="D21" t="s">
        <v>716</v>
      </c>
      <c r="E21" t="s">
        <v>717</v>
      </c>
      <c r="F21" t="s">
        <v>313</v>
      </c>
      <c r="J21">
        <v>0.626</v>
      </c>
      <c r="S21">
        <v>3</v>
      </c>
      <c r="T21" s="44">
        <f t="shared" si="1"/>
        <v>5</v>
      </c>
    </row>
    <row r="22" spans="1:20" x14ac:dyDescent="0.2">
      <c r="A22" t="str">
        <f t="shared" si="0"/>
        <v>PrelimKadee TaylorFortunato De Luxe</v>
      </c>
      <c r="B22" t="s">
        <v>213</v>
      </c>
      <c r="C22" t="s">
        <v>281</v>
      </c>
      <c r="D22" t="s">
        <v>718</v>
      </c>
      <c r="E22" t="s">
        <v>719</v>
      </c>
      <c r="F22" t="s">
        <v>1009</v>
      </c>
      <c r="G22">
        <v>39098</v>
      </c>
      <c r="J22">
        <v>0.62</v>
      </c>
      <c r="S22">
        <v>4</v>
      </c>
      <c r="T22" s="44">
        <f t="shared" si="1"/>
        <v>4</v>
      </c>
    </row>
    <row r="23" spans="1:20" x14ac:dyDescent="0.2">
      <c r="A23" t="str">
        <f t="shared" si="0"/>
        <v>PrelimMadison TaylorEllenjay Nakye</v>
      </c>
      <c r="B23" t="s">
        <v>213</v>
      </c>
      <c r="C23" t="s">
        <v>281</v>
      </c>
      <c r="D23" t="s">
        <v>720</v>
      </c>
      <c r="E23" t="s">
        <v>721</v>
      </c>
      <c r="F23" t="s">
        <v>1009</v>
      </c>
      <c r="G23">
        <v>39098</v>
      </c>
      <c r="J23">
        <v>0.61799999999999999</v>
      </c>
      <c r="S23">
        <v>5</v>
      </c>
      <c r="T23" s="44">
        <f t="shared" si="1"/>
        <v>3</v>
      </c>
    </row>
    <row r="24" spans="1:20" x14ac:dyDescent="0.2">
      <c r="A24" t="str">
        <f t="shared" si="0"/>
        <v>PrelimAnastasia BreachMathild Fanfriso</v>
      </c>
      <c r="B24" t="s">
        <v>213</v>
      </c>
      <c r="C24" t="s">
        <v>281</v>
      </c>
      <c r="D24" t="s">
        <v>208</v>
      </c>
      <c r="E24" t="s">
        <v>722</v>
      </c>
      <c r="F24" t="s">
        <v>948</v>
      </c>
      <c r="J24">
        <v>0.58199999999999996</v>
      </c>
      <c r="S24">
        <v>6</v>
      </c>
      <c r="T24" s="44">
        <f t="shared" si="1"/>
        <v>2</v>
      </c>
    </row>
    <row r="25" spans="1:20" x14ac:dyDescent="0.2">
      <c r="A25" t="str">
        <f t="shared" si="0"/>
        <v>PrelimAnastasia BreachBad Boy Bob</v>
      </c>
      <c r="B25" t="s">
        <v>213</v>
      </c>
      <c r="C25" t="s">
        <v>281</v>
      </c>
      <c r="D25" t="s">
        <v>208</v>
      </c>
      <c r="E25" t="s">
        <v>723</v>
      </c>
      <c r="F25" t="s">
        <v>948</v>
      </c>
      <c r="J25">
        <v>0.58199999999999996</v>
      </c>
      <c r="S25">
        <v>6</v>
      </c>
      <c r="T25" s="44">
        <f t="shared" si="1"/>
        <v>2</v>
      </c>
    </row>
    <row r="26" spans="1:20" x14ac:dyDescent="0.2">
      <c r="A26" t="str">
        <f t="shared" si="0"/>
        <v>PrelimEden VandenbergKrescendo</v>
      </c>
      <c r="B26" t="s">
        <v>213</v>
      </c>
      <c r="C26" t="s">
        <v>281</v>
      </c>
      <c r="D26" t="s">
        <v>712</v>
      </c>
      <c r="E26" t="s">
        <v>333</v>
      </c>
      <c r="F26" t="s">
        <v>664</v>
      </c>
      <c r="G26">
        <v>38911</v>
      </c>
      <c r="J26">
        <v>0.54600000000000004</v>
      </c>
      <c r="S26">
        <v>8</v>
      </c>
      <c r="T26" s="44">
        <f t="shared" si="1"/>
        <v>1</v>
      </c>
    </row>
    <row r="27" spans="1:20" x14ac:dyDescent="0.2">
      <c r="A27" t="str">
        <f t="shared" si="0"/>
        <v>PrelimEden VandenbergTrealea Park Taboo</v>
      </c>
      <c r="B27" t="s">
        <v>213</v>
      </c>
      <c r="C27" t="s">
        <v>281</v>
      </c>
      <c r="D27" t="s">
        <v>712</v>
      </c>
      <c r="E27" t="s">
        <v>713</v>
      </c>
      <c r="F27" t="s">
        <v>664</v>
      </c>
      <c r="G27">
        <v>38911</v>
      </c>
      <c r="J27">
        <v>0.51400000000000001</v>
      </c>
      <c r="S27">
        <v>9</v>
      </c>
      <c r="T27" s="44">
        <f t="shared" si="1"/>
        <v>1</v>
      </c>
    </row>
    <row r="28" spans="1:20" x14ac:dyDescent="0.2">
      <c r="A28" t="str">
        <f t="shared" si="0"/>
        <v>PrelimRebecca SuvaljkoSP Obsession</v>
      </c>
      <c r="B28" t="s">
        <v>213</v>
      </c>
      <c r="C28" t="s">
        <v>281</v>
      </c>
      <c r="D28" t="s">
        <v>117</v>
      </c>
      <c r="E28" t="s">
        <v>118</v>
      </c>
      <c r="F28" t="s">
        <v>220</v>
      </c>
      <c r="K28">
        <v>0.73799999999999999</v>
      </c>
      <c r="S28">
        <v>1</v>
      </c>
      <c r="T28" s="44">
        <f t="shared" si="1"/>
        <v>7</v>
      </c>
    </row>
    <row r="29" spans="1:20" x14ac:dyDescent="0.2">
      <c r="A29" t="str">
        <f t="shared" si="0"/>
        <v>PrelimSarah LittlePenely Giovanni</v>
      </c>
      <c r="B29" t="s">
        <v>213</v>
      </c>
      <c r="C29" t="s">
        <v>281</v>
      </c>
      <c r="D29" t="s">
        <v>588</v>
      </c>
      <c r="E29" t="s">
        <v>724</v>
      </c>
      <c r="F29" t="s">
        <v>169</v>
      </c>
      <c r="G29">
        <v>37917</v>
      </c>
      <c r="K29">
        <v>0.69399999999999995</v>
      </c>
      <c r="S29">
        <v>2</v>
      </c>
      <c r="T29" s="44">
        <f t="shared" si="1"/>
        <v>6</v>
      </c>
    </row>
    <row r="30" spans="1:20" x14ac:dyDescent="0.2">
      <c r="A30" t="str">
        <f t="shared" si="0"/>
        <v>PrelimAngelina DonellyBenito Linc</v>
      </c>
      <c r="B30" t="s">
        <v>213</v>
      </c>
      <c r="C30" t="s">
        <v>281</v>
      </c>
      <c r="D30" t="s">
        <v>725</v>
      </c>
      <c r="E30" t="s">
        <v>726</v>
      </c>
      <c r="F30" t="s">
        <v>1008</v>
      </c>
      <c r="K30">
        <v>0.67600000000000005</v>
      </c>
      <c r="S30">
        <v>3</v>
      </c>
      <c r="T30" s="44">
        <f t="shared" si="1"/>
        <v>5</v>
      </c>
    </row>
    <row r="31" spans="1:20" x14ac:dyDescent="0.2">
      <c r="A31" t="str">
        <f t="shared" si="0"/>
        <v>PrelimBella MacriForestdew Calypso</v>
      </c>
      <c r="B31" t="s">
        <v>213</v>
      </c>
      <c r="C31" t="s">
        <v>281</v>
      </c>
      <c r="D31" t="s">
        <v>473</v>
      </c>
      <c r="E31" t="s">
        <v>474</v>
      </c>
      <c r="F31" t="s">
        <v>467</v>
      </c>
      <c r="K31">
        <v>0.60199999999999998</v>
      </c>
      <c r="S31">
        <v>4</v>
      </c>
      <c r="T31" s="44">
        <f t="shared" si="1"/>
        <v>4</v>
      </c>
    </row>
    <row r="32" spans="1:20" x14ac:dyDescent="0.2">
      <c r="A32" t="str">
        <f t="shared" si="0"/>
        <v>PrelimTanaya RadeckerChinnamon</v>
      </c>
      <c r="B32" t="s">
        <v>213</v>
      </c>
      <c r="C32" t="s">
        <v>281</v>
      </c>
      <c r="D32" t="s">
        <v>144</v>
      </c>
      <c r="E32" t="s">
        <v>671</v>
      </c>
      <c r="F32" t="s">
        <v>315</v>
      </c>
      <c r="G32">
        <v>37644</v>
      </c>
      <c r="K32">
        <v>0.58599999999999997</v>
      </c>
      <c r="S32">
        <v>5</v>
      </c>
      <c r="T32" s="44">
        <f t="shared" si="1"/>
        <v>3</v>
      </c>
    </row>
    <row r="33" spans="1:20" x14ac:dyDescent="0.2">
      <c r="A33" t="str">
        <f t="shared" si="0"/>
        <v>PrelimShelby MuirJack Frost</v>
      </c>
      <c r="B33" t="s">
        <v>213</v>
      </c>
      <c r="C33" t="s">
        <v>281</v>
      </c>
      <c r="D33" t="s">
        <v>113</v>
      </c>
      <c r="E33" t="s">
        <v>709</v>
      </c>
      <c r="F33" t="s">
        <v>315</v>
      </c>
      <c r="K33">
        <v>0.58399999999999996</v>
      </c>
      <c r="S33">
        <v>6</v>
      </c>
      <c r="T33" s="44">
        <f t="shared" si="1"/>
        <v>2</v>
      </c>
    </row>
    <row r="34" spans="1:20" x14ac:dyDescent="0.2">
      <c r="A34" t="str">
        <f t="shared" si="0"/>
        <v>PrelimRomilly BradfordDelamarie Just Kiera</v>
      </c>
      <c r="B34" t="s">
        <v>213</v>
      </c>
      <c r="C34" t="s">
        <v>281</v>
      </c>
      <c r="D34" t="s">
        <v>727</v>
      </c>
      <c r="E34" t="s">
        <v>728</v>
      </c>
      <c r="F34" t="s">
        <v>1008</v>
      </c>
      <c r="G34">
        <v>38531</v>
      </c>
      <c r="K34">
        <v>0.52600000000000002</v>
      </c>
      <c r="S34">
        <v>7</v>
      </c>
      <c r="T34" s="44">
        <f t="shared" si="1"/>
        <v>1</v>
      </c>
    </row>
    <row r="35" spans="1:20" x14ac:dyDescent="0.2">
      <c r="A35" t="str">
        <f t="shared" si="0"/>
        <v>PrelimCharlotte EszeA Night At The Opera</v>
      </c>
      <c r="B35" t="s">
        <v>213</v>
      </c>
      <c r="C35" t="s">
        <v>281</v>
      </c>
      <c r="D35" t="s">
        <v>707</v>
      </c>
      <c r="E35" t="s">
        <v>708</v>
      </c>
      <c r="F35" t="s">
        <v>313</v>
      </c>
      <c r="K35">
        <v>0.51600000000000001</v>
      </c>
      <c r="S35">
        <v>8</v>
      </c>
      <c r="T35" s="44">
        <f t="shared" si="1"/>
        <v>1</v>
      </c>
    </row>
    <row r="36" spans="1:20" x14ac:dyDescent="0.2">
      <c r="A36" t="str">
        <f t="shared" si="0"/>
        <v>PrelimTamika WrightEquity Free</v>
      </c>
      <c r="B36" t="s">
        <v>213</v>
      </c>
      <c r="C36" t="s">
        <v>281</v>
      </c>
      <c r="D36" t="s">
        <v>729</v>
      </c>
      <c r="E36" t="s">
        <v>730</v>
      </c>
      <c r="F36" t="s">
        <v>220</v>
      </c>
      <c r="K36">
        <v>0.504</v>
      </c>
      <c r="S36">
        <v>9</v>
      </c>
      <c r="T36" s="44">
        <f t="shared" si="1"/>
        <v>1</v>
      </c>
    </row>
    <row r="37" spans="1:20" x14ac:dyDescent="0.2">
      <c r="A37" t="str">
        <f t="shared" si="0"/>
        <v>PrelimCharvelle MillerKendall Park Odin</v>
      </c>
      <c r="B37" t="s">
        <v>213</v>
      </c>
      <c r="C37" t="s">
        <v>281</v>
      </c>
      <c r="D37" t="s">
        <v>107</v>
      </c>
      <c r="E37" t="s">
        <v>108</v>
      </c>
      <c r="F37" t="s">
        <v>313</v>
      </c>
      <c r="G37">
        <v>36914</v>
      </c>
      <c r="L37">
        <v>0.66600000000000004</v>
      </c>
      <c r="S37">
        <v>1</v>
      </c>
      <c r="T37" s="44">
        <f t="shared" si="1"/>
        <v>7</v>
      </c>
    </row>
    <row r="38" spans="1:20" x14ac:dyDescent="0.2">
      <c r="A38" t="str">
        <f t="shared" si="0"/>
        <v>PrelimFleur DenneyFound A Keeper</v>
      </c>
      <c r="B38" t="s">
        <v>213</v>
      </c>
      <c r="C38" t="s">
        <v>281</v>
      </c>
      <c r="D38" t="s">
        <v>311</v>
      </c>
      <c r="E38" t="s">
        <v>731</v>
      </c>
      <c r="F38" t="s">
        <v>313</v>
      </c>
      <c r="L38">
        <v>0.61199999999999999</v>
      </c>
      <c r="S38">
        <v>2</v>
      </c>
      <c r="T38" s="44">
        <f t="shared" si="1"/>
        <v>6</v>
      </c>
    </row>
    <row r="39" spans="1:20" x14ac:dyDescent="0.2">
      <c r="A39" t="str">
        <f t="shared" si="0"/>
        <v>PrelimMakayla CarrollGreen Tree Park Shari</v>
      </c>
      <c r="B39" t="s">
        <v>213</v>
      </c>
      <c r="C39" t="s">
        <v>281</v>
      </c>
      <c r="D39" t="s">
        <v>404</v>
      </c>
      <c r="E39" t="s">
        <v>405</v>
      </c>
      <c r="F39" t="s">
        <v>313</v>
      </c>
      <c r="G39">
        <v>36965</v>
      </c>
      <c r="L39">
        <v>0.60599999999999998</v>
      </c>
      <c r="S39">
        <v>3</v>
      </c>
      <c r="T39" s="44">
        <f t="shared" si="1"/>
        <v>5</v>
      </c>
    </row>
    <row r="40" spans="1:20" x14ac:dyDescent="0.2">
      <c r="A40" t="str">
        <f t="shared" si="0"/>
        <v>PrelimSophie WilsonKaty In Paris</v>
      </c>
      <c r="B40" t="s">
        <v>213</v>
      </c>
      <c r="C40" t="s">
        <v>281</v>
      </c>
      <c r="D40" t="s">
        <v>732</v>
      </c>
      <c r="E40" t="s">
        <v>733</v>
      </c>
      <c r="F40" t="s">
        <v>313</v>
      </c>
      <c r="L40">
        <v>0.59599999999999997</v>
      </c>
      <c r="S40">
        <v>4</v>
      </c>
      <c r="T40" s="44">
        <f t="shared" si="1"/>
        <v>4</v>
      </c>
    </row>
    <row r="41" spans="1:20" x14ac:dyDescent="0.2">
      <c r="A41" t="str">
        <f t="shared" si="0"/>
        <v>PrelimJackson BlackShorely</v>
      </c>
      <c r="B41" t="s">
        <v>213</v>
      </c>
      <c r="C41" t="s">
        <v>281</v>
      </c>
      <c r="D41" t="s">
        <v>734</v>
      </c>
      <c r="E41" t="s">
        <v>735</v>
      </c>
      <c r="F41" t="s">
        <v>1008</v>
      </c>
      <c r="G41">
        <v>37146</v>
      </c>
      <c r="L41">
        <v>0.59599999999999997</v>
      </c>
      <c r="S41">
        <v>4</v>
      </c>
      <c r="T41" s="44">
        <f t="shared" si="1"/>
        <v>4</v>
      </c>
    </row>
    <row r="42" spans="1:20" x14ac:dyDescent="0.2">
      <c r="A42" t="str">
        <f t="shared" si="0"/>
        <v>PrelimKimberley GreyFawley Bellebrix</v>
      </c>
      <c r="B42" t="s">
        <v>213</v>
      </c>
      <c r="C42" t="s">
        <v>281</v>
      </c>
      <c r="D42" t="s">
        <v>91</v>
      </c>
      <c r="E42" t="s">
        <v>736</v>
      </c>
      <c r="F42" t="s">
        <v>598</v>
      </c>
      <c r="G42">
        <v>37043</v>
      </c>
      <c r="L42">
        <v>0.59199999999999997</v>
      </c>
      <c r="S42">
        <v>6</v>
      </c>
      <c r="T42" s="44">
        <f t="shared" si="1"/>
        <v>2</v>
      </c>
    </row>
    <row r="43" spans="1:20" x14ac:dyDescent="0.2">
      <c r="A43" t="str">
        <f t="shared" si="0"/>
        <v>PrelimIvy-Joy RalphParamour</v>
      </c>
      <c r="B43" t="s">
        <v>213</v>
      </c>
      <c r="C43" t="s">
        <v>281</v>
      </c>
      <c r="D43" t="s">
        <v>399</v>
      </c>
      <c r="E43" t="s">
        <v>400</v>
      </c>
      <c r="F43" t="s">
        <v>313</v>
      </c>
      <c r="L43">
        <v>0.57599999999999996</v>
      </c>
      <c r="S43">
        <v>7</v>
      </c>
      <c r="T43" s="44">
        <f t="shared" si="1"/>
        <v>1</v>
      </c>
    </row>
    <row r="44" spans="1:20" x14ac:dyDescent="0.2">
      <c r="A44" t="str">
        <f t="shared" si="0"/>
        <v>PrelimHayley ButlerSteppin Stars</v>
      </c>
      <c r="B44" t="s">
        <v>213</v>
      </c>
      <c r="C44" t="s">
        <v>281</v>
      </c>
      <c r="D44" t="s">
        <v>737</v>
      </c>
      <c r="E44" t="s">
        <v>836</v>
      </c>
      <c r="F44" t="s">
        <v>467</v>
      </c>
      <c r="L44">
        <v>0.57399999999999995</v>
      </c>
      <c r="S44">
        <v>8</v>
      </c>
      <c r="T44" s="44">
        <f t="shared" si="1"/>
        <v>1</v>
      </c>
    </row>
    <row r="45" spans="1:20" x14ac:dyDescent="0.2">
      <c r="A45" t="str">
        <f t="shared" si="0"/>
        <v>PrelimKristie GibaudFollfoot Fashionista</v>
      </c>
      <c r="B45" t="s">
        <v>213</v>
      </c>
      <c r="C45" t="s">
        <v>281</v>
      </c>
      <c r="D45" t="s">
        <v>738</v>
      </c>
      <c r="E45" t="s">
        <v>739</v>
      </c>
      <c r="F45" t="s">
        <v>313</v>
      </c>
      <c r="L45">
        <v>0.57199999999999995</v>
      </c>
      <c r="S45">
        <v>9</v>
      </c>
      <c r="T45" s="44">
        <f t="shared" si="1"/>
        <v>1</v>
      </c>
    </row>
    <row r="46" spans="1:20" x14ac:dyDescent="0.2">
      <c r="A46" t="str">
        <f t="shared" si="0"/>
        <v>PrelimNatasha HartonoBaraya Rhapsody</v>
      </c>
      <c r="B46" t="s">
        <v>213</v>
      </c>
      <c r="C46" t="s">
        <v>281</v>
      </c>
      <c r="D46" t="s">
        <v>740</v>
      </c>
      <c r="E46" t="s">
        <v>741</v>
      </c>
      <c r="F46" t="s">
        <v>169</v>
      </c>
      <c r="L46">
        <v>0.55800000000000005</v>
      </c>
      <c r="S46">
        <v>10</v>
      </c>
      <c r="T46" s="44">
        <f t="shared" si="1"/>
        <v>1</v>
      </c>
    </row>
    <row r="47" spans="1:20" x14ac:dyDescent="0.2">
      <c r="A47" t="str">
        <f t="shared" si="0"/>
        <v>NovMia FellowsMorningside Music Maker</v>
      </c>
      <c r="B47" t="s">
        <v>80</v>
      </c>
      <c r="C47" t="s">
        <v>280</v>
      </c>
      <c r="D47" t="s">
        <v>155</v>
      </c>
      <c r="E47" t="s">
        <v>156</v>
      </c>
      <c r="F47" t="s">
        <v>307</v>
      </c>
      <c r="G47">
        <v>39616</v>
      </c>
      <c r="M47">
        <v>0.70892999999999995</v>
      </c>
      <c r="S47">
        <v>1</v>
      </c>
      <c r="T47" s="44">
        <f t="shared" si="1"/>
        <v>7</v>
      </c>
    </row>
    <row r="48" spans="1:20" x14ac:dyDescent="0.2">
      <c r="A48" t="str">
        <f t="shared" si="0"/>
        <v>NovMadison TaylorEllenjay Nakye</v>
      </c>
      <c r="B48" t="s">
        <v>80</v>
      </c>
      <c r="C48" t="s">
        <v>280</v>
      </c>
      <c r="D48" t="s">
        <v>720</v>
      </c>
      <c r="E48" t="s">
        <v>721</v>
      </c>
      <c r="F48" t="s">
        <v>467</v>
      </c>
      <c r="G48">
        <v>39098</v>
      </c>
      <c r="M48">
        <v>0.66429000000000005</v>
      </c>
      <c r="S48">
        <v>2</v>
      </c>
      <c r="T48" s="44">
        <f t="shared" si="1"/>
        <v>6</v>
      </c>
    </row>
    <row r="49" spans="1:20" x14ac:dyDescent="0.2">
      <c r="A49" t="str">
        <f t="shared" si="0"/>
        <v>NovCaitlin WorthSt Claire's Bulgary</v>
      </c>
      <c r="B49" t="s">
        <v>80</v>
      </c>
      <c r="C49" t="s">
        <v>280</v>
      </c>
      <c r="D49" t="s">
        <v>714</v>
      </c>
      <c r="E49" t="s">
        <v>715</v>
      </c>
      <c r="F49" t="s">
        <v>1008</v>
      </c>
      <c r="G49">
        <v>39371</v>
      </c>
      <c r="M49">
        <v>0.61250000000000004</v>
      </c>
      <c r="S49">
        <v>3</v>
      </c>
      <c r="T49" s="44">
        <f t="shared" si="1"/>
        <v>5</v>
      </c>
    </row>
    <row r="50" spans="1:20" x14ac:dyDescent="0.2">
      <c r="A50" t="str">
        <f t="shared" si="0"/>
        <v>NovKadee TaylorFortunato De Luxe</v>
      </c>
      <c r="B50" t="s">
        <v>80</v>
      </c>
      <c r="C50" t="s">
        <v>280</v>
      </c>
      <c r="D50" t="s">
        <v>718</v>
      </c>
      <c r="E50" t="s">
        <v>719</v>
      </c>
      <c r="F50" t="s">
        <v>467</v>
      </c>
      <c r="G50">
        <v>39098</v>
      </c>
      <c r="M50">
        <v>0.59463999999999995</v>
      </c>
      <c r="S50">
        <v>4</v>
      </c>
      <c r="T50" s="44">
        <f t="shared" si="1"/>
        <v>4</v>
      </c>
    </row>
    <row r="51" spans="1:20" x14ac:dyDescent="0.2">
      <c r="A51" t="str">
        <f t="shared" si="0"/>
        <v>NovAnastasia BreachMathild Fanfriso</v>
      </c>
      <c r="B51" t="s">
        <v>80</v>
      </c>
      <c r="C51" t="s">
        <v>280</v>
      </c>
      <c r="D51" t="s">
        <v>208</v>
      </c>
      <c r="E51" t="s">
        <v>722</v>
      </c>
      <c r="F51" t="s">
        <v>948</v>
      </c>
      <c r="M51">
        <v>0.58570999999999995</v>
      </c>
      <c r="S51">
        <v>5</v>
      </c>
      <c r="T51" s="44">
        <f t="shared" si="1"/>
        <v>3</v>
      </c>
    </row>
    <row r="52" spans="1:20" x14ac:dyDescent="0.2">
      <c r="A52" t="str">
        <f t="shared" si="0"/>
        <v>NovEden VandenbergKrescendo</v>
      </c>
      <c r="B52" t="s">
        <v>80</v>
      </c>
      <c r="C52" t="s">
        <v>280</v>
      </c>
      <c r="D52" t="s">
        <v>712</v>
      </c>
      <c r="E52" t="s">
        <v>333</v>
      </c>
      <c r="F52" t="s">
        <v>664</v>
      </c>
      <c r="G52">
        <v>38911</v>
      </c>
      <c r="M52">
        <v>0.57321</v>
      </c>
      <c r="S52">
        <v>6</v>
      </c>
      <c r="T52" s="44">
        <f t="shared" si="1"/>
        <v>2</v>
      </c>
    </row>
    <row r="53" spans="1:20" x14ac:dyDescent="0.2">
      <c r="A53" t="str">
        <f t="shared" si="0"/>
        <v>NovAnastasia BreachBad Boy Bob</v>
      </c>
      <c r="B53" t="s">
        <v>80</v>
      </c>
      <c r="C53" t="s">
        <v>280</v>
      </c>
      <c r="D53" t="s">
        <v>208</v>
      </c>
      <c r="E53" t="s">
        <v>723</v>
      </c>
      <c r="F53" t="s">
        <v>948</v>
      </c>
      <c r="M53">
        <v>0.50536000000000003</v>
      </c>
      <c r="S53">
        <v>7</v>
      </c>
      <c r="T53" s="44">
        <f t="shared" si="1"/>
        <v>1</v>
      </c>
    </row>
    <row r="54" spans="1:20" x14ac:dyDescent="0.2">
      <c r="A54" t="str">
        <f t="shared" si="0"/>
        <v>NovTanaya RadeckerKP Jive</v>
      </c>
      <c r="B54" t="s">
        <v>80</v>
      </c>
      <c r="C54" t="s">
        <v>280</v>
      </c>
      <c r="D54" t="s">
        <v>144</v>
      </c>
      <c r="E54" t="s">
        <v>673</v>
      </c>
      <c r="F54" t="s">
        <v>315</v>
      </c>
      <c r="G54">
        <v>37644</v>
      </c>
      <c r="N54">
        <v>0.71963999999999995</v>
      </c>
      <c r="S54">
        <v>1</v>
      </c>
      <c r="T54" s="44">
        <f t="shared" si="1"/>
        <v>7</v>
      </c>
    </row>
    <row r="55" spans="1:20" x14ac:dyDescent="0.2">
      <c r="A55" t="str">
        <f t="shared" si="0"/>
        <v>NovRebecca SuvaljkoSP Obsession</v>
      </c>
      <c r="B55" t="s">
        <v>80</v>
      </c>
      <c r="C55" t="s">
        <v>280</v>
      </c>
      <c r="D55" t="s">
        <v>117</v>
      </c>
      <c r="E55" t="s">
        <v>118</v>
      </c>
      <c r="F55" t="s">
        <v>220</v>
      </c>
      <c r="N55">
        <v>0.68213999999999997</v>
      </c>
      <c r="S55">
        <v>2</v>
      </c>
      <c r="T55" s="44">
        <f t="shared" si="1"/>
        <v>6</v>
      </c>
    </row>
    <row r="56" spans="1:20" x14ac:dyDescent="0.2">
      <c r="A56" t="str">
        <f t="shared" si="0"/>
        <v>NovBella MacriForestdew Calypso</v>
      </c>
      <c r="B56" t="s">
        <v>80</v>
      </c>
      <c r="C56" t="s">
        <v>280</v>
      </c>
      <c r="D56" t="s">
        <v>473</v>
      </c>
      <c r="E56" t="s">
        <v>474</v>
      </c>
      <c r="F56" t="s">
        <v>467</v>
      </c>
      <c r="N56">
        <v>0.61070999999999998</v>
      </c>
      <c r="S56">
        <v>3</v>
      </c>
      <c r="T56" s="44">
        <f t="shared" si="1"/>
        <v>5</v>
      </c>
    </row>
    <row r="57" spans="1:20" x14ac:dyDescent="0.2">
      <c r="A57" t="str">
        <f t="shared" si="0"/>
        <v>NovSarah LittlePenely Giovanni</v>
      </c>
      <c r="B57" t="s">
        <v>80</v>
      </c>
      <c r="C57" t="s">
        <v>280</v>
      </c>
      <c r="D57" t="s">
        <v>588</v>
      </c>
      <c r="E57" t="s">
        <v>724</v>
      </c>
      <c r="F57" t="s">
        <v>169</v>
      </c>
      <c r="G57">
        <v>37917</v>
      </c>
      <c r="N57">
        <v>0.58928999999999998</v>
      </c>
      <c r="S57">
        <v>4</v>
      </c>
      <c r="T57" s="44">
        <f t="shared" si="1"/>
        <v>4</v>
      </c>
    </row>
    <row r="58" spans="1:20" x14ac:dyDescent="0.2">
      <c r="A58" t="str">
        <f t="shared" si="0"/>
        <v>NovAngelina DonellyBenito Linc</v>
      </c>
      <c r="B58" t="s">
        <v>80</v>
      </c>
      <c r="C58" t="s">
        <v>280</v>
      </c>
      <c r="D58" t="s">
        <v>725</v>
      </c>
      <c r="E58" t="s">
        <v>726</v>
      </c>
      <c r="F58" t="s">
        <v>1008</v>
      </c>
      <c r="N58">
        <v>0.57857000000000003</v>
      </c>
      <c r="S58">
        <v>5</v>
      </c>
      <c r="T58" s="44">
        <f t="shared" si="1"/>
        <v>3</v>
      </c>
    </row>
    <row r="59" spans="1:20" x14ac:dyDescent="0.2">
      <c r="A59" t="str">
        <f t="shared" si="0"/>
        <v>NovAlicia ShortJoshua Brook Minton</v>
      </c>
      <c r="B59" t="s">
        <v>80</v>
      </c>
      <c r="C59" t="s">
        <v>280</v>
      </c>
      <c r="D59" t="s">
        <v>742</v>
      </c>
      <c r="E59" t="s">
        <v>743</v>
      </c>
      <c r="F59" t="s">
        <v>948</v>
      </c>
      <c r="G59">
        <v>37896</v>
      </c>
      <c r="N59">
        <v>0.57321</v>
      </c>
      <c r="S59">
        <v>6</v>
      </c>
      <c r="T59" s="44">
        <f t="shared" si="1"/>
        <v>2</v>
      </c>
    </row>
    <row r="60" spans="1:20" x14ac:dyDescent="0.2">
      <c r="A60" t="str">
        <f t="shared" si="0"/>
        <v>NovRuby WeightmanRex</v>
      </c>
      <c r="B60" t="s">
        <v>80</v>
      </c>
      <c r="C60" t="s">
        <v>280</v>
      </c>
      <c r="D60" t="s">
        <v>395</v>
      </c>
      <c r="E60" t="s">
        <v>744</v>
      </c>
      <c r="F60" t="s">
        <v>313</v>
      </c>
      <c r="N60">
        <v>0.53929000000000005</v>
      </c>
      <c r="S60">
        <v>7</v>
      </c>
      <c r="T60" s="44">
        <f t="shared" si="1"/>
        <v>1</v>
      </c>
    </row>
    <row r="61" spans="1:20" x14ac:dyDescent="0.2">
      <c r="A61" t="str">
        <f t="shared" si="0"/>
        <v>NovSarah HatchWindrush Inheritence</v>
      </c>
      <c r="B61" t="s">
        <v>80</v>
      </c>
      <c r="C61" t="s">
        <v>280</v>
      </c>
      <c r="D61" t="s">
        <v>745</v>
      </c>
      <c r="E61" t="s">
        <v>746</v>
      </c>
      <c r="F61" t="s">
        <v>313</v>
      </c>
      <c r="O61">
        <v>0.63571</v>
      </c>
      <c r="S61">
        <v>1</v>
      </c>
      <c r="T61" s="44">
        <f t="shared" si="1"/>
        <v>7</v>
      </c>
    </row>
    <row r="62" spans="1:20" x14ac:dyDescent="0.2">
      <c r="A62" t="str">
        <f t="shared" si="0"/>
        <v>NovSarah CarterCasey</v>
      </c>
      <c r="B62" t="s">
        <v>80</v>
      </c>
      <c r="C62" t="s">
        <v>280</v>
      </c>
      <c r="D62" t="s">
        <v>53</v>
      </c>
      <c r="E62" t="s">
        <v>54</v>
      </c>
      <c r="F62" t="s">
        <v>313</v>
      </c>
      <c r="O62">
        <v>0.62678999999999996</v>
      </c>
      <c r="S62">
        <v>2</v>
      </c>
      <c r="T62" s="44">
        <f t="shared" si="1"/>
        <v>6</v>
      </c>
    </row>
    <row r="63" spans="1:20" x14ac:dyDescent="0.2">
      <c r="A63" t="str">
        <f t="shared" si="0"/>
        <v>NovLauren ContiScott Free</v>
      </c>
      <c r="B63" t="s">
        <v>80</v>
      </c>
      <c r="C63" t="s">
        <v>280</v>
      </c>
      <c r="D63" t="s">
        <v>747</v>
      </c>
      <c r="E63" t="s">
        <v>748</v>
      </c>
      <c r="F63" t="s">
        <v>467</v>
      </c>
      <c r="O63">
        <v>0.61963999999999997</v>
      </c>
      <c r="S63">
        <v>3</v>
      </c>
      <c r="T63" s="44">
        <f t="shared" si="1"/>
        <v>5</v>
      </c>
    </row>
    <row r="64" spans="1:20" x14ac:dyDescent="0.2">
      <c r="A64" t="str">
        <f t="shared" si="0"/>
        <v>NovCharvelle MillerKendall Park Odin</v>
      </c>
      <c r="B64" t="s">
        <v>80</v>
      </c>
      <c r="C64" t="s">
        <v>280</v>
      </c>
      <c r="D64" t="s">
        <v>107</v>
      </c>
      <c r="E64" t="s">
        <v>108</v>
      </c>
      <c r="F64" t="s">
        <v>313</v>
      </c>
      <c r="G64">
        <v>37187</v>
      </c>
      <c r="O64">
        <v>0.61785999999999996</v>
      </c>
      <c r="S64">
        <v>4</v>
      </c>
      <c r="T64" s="44">
        <f t="shared" si="1"/>
        <v>4</v>
      </c>
    </row>
    <row r="65" spans="1:20" x14ac:dyDescent="0.2">
      <c r="A65" t="str">
        <f t="shared" si="0"/>
        <v>NovJemma SwartsWithout Compromise</v>
      </c>
      <c r="B65" t="s">
        <v>80</v>
      </c>
      <c r="C65" t="s">
        <v>280</v>
      </c>
      <c r="D65" t="s">
        <v>749</v>
      </c>
      <c r="E65" t="s">
        <v>750</v>
      </c>
      <c r="F65" t="s">
        <v>313</v>
      </c>
      <c r="O65">
        <v>0.59106999999999998</v>
      </c>
      <c r="S65">
        <v>5</v>
      </c>
      <c r="T65" s="44">
        <f t="shared" si="1"/>
        <v>3</v>
      </c>
    </row>
    <row r="66" spans="1:20" x14ac:dyDescent="0.2">
      <c r="A66" t="str">
        <f t="shared" si="0"/>
        <v>NovFleur DenneyFound A Keeper</v>
      </c>
      <c r="B66" t="s">
        <v>80</v>
      </c>
      <c r="C66" t="s">
        <v>280</v>
      </c>
      <c r="D66" t="s">
        <v>311</v>
      </c>
      <c r="E66" t="s">
        <v>731</v>
      </c>
      <c r="F66" t="s">
        <v>313</v>
      </c>
      <c r="O66">
        <v>0.58928999999999998</v>
      </c>
      <c r="S66">
        <v>6</v>
      </c>
      <c r="T66" s="44">
        <f t="shared" si="1"/>
        <v>2</v>
      </c>
    </row>
    <row r="67" spans="1:20" x14ac:dyDescent="0.2">
      <c r="A67" t="str">
        <f t="shared" si="0"/>
        <v>NovJackson BlackShorely</v>
      </c>
      <c r="B67" t="s">
        <v>80</v>
      </c>
      <c r="C67" t="s">
        <v>280</v>
      </c>
      <c r="D67" t="s">
        <v>734</v>
      </c>
      <c r="E67" t="s">
        <v>735</v>
      </c>
      <c r="F67" t="s">
        <v>1008</v>
      </c>
      <c r="G67">
        <v>37146</v>
      </c>
      <c r="O67">
        <v>0.58750000000000002</v>
      </c>
      <c r="S67">
        <v>7</v>
      </c>
      <c r="T67" s="44">
        <f t="shared" si="1"/>
        <v>1</v>
      </c>
    </row>
    <row r="68" spans="1:20" x14ac:dyDescent="0.2">
      <c r="A68" t="str">
        <f t="shared" si="0"/>
        <v>NovPortia AllanFollyFoot Bellatrix</v>
      </c>
      <c r="B68" t="s">
        <v>80</v>
      </c>
      <c r="C68" t="s">
        <v>280</v>
      </c>
      <c r="D68" t="s">
        <v>402</v>
      </c>
      <c r="E68" t="s">
        <v>751</v>
      </c>
      <c r="F68" t="s">
        <v>313</v>
      </c>
      <c r="O68">
        <v>0.56428999999999996</v>
      </c>
      <c r="S68">
        <v>8</v>
      </c>
      <c r="T68" s="44">
        <f t="shared" si="1"/>
        <v>1</v>
      </c>
    </row>
    <row r="69" spans="1:20" x14ac:dyDescent="0.2">
      <c r="A69" t="str">
        <f t="shared" si="0"/>
        <v>NovMakayla CarrollGreen Tree Park Shari</v>
      </c>
      <c r="B69" t="s">
        <v>80</v>
      </c>
      <c r="C69" t="s">
        <v>280</v>
      </c>
      <c r="D69" t="s">
        <v>404</v>
      </c>
      <c r="E69" t="s">
        <v>405</v>
      </c>
      <c r="F69" t="s">
        <v>313</v>
      </c>
      <c r="G69">
        <v>36965</v>
      </c>
      <c r="O69">
        <v>0.54820999999999998</v>
      </c>
      <c r="S69">
        <v>9</v>
      </c>
      <c r="T69" s="44">
        <f t="shared" si="1"/>
        <v>1</v>
      </c>
    </row>
    <row r="70" spans="1:20" x14ac:dyDescent="0.2">
      <c r="A70" t="str">
        <f t="shared" si="0"/>
        <v>ElemRuby WeightmanWould Have Been</v>
      </c>
      <c r="B70" t="s">
        <v>46</v>
      </c>
      <c r="C70" t="s">
        <v>316</v>
      </c>
      <c r="D70" t="s">
        <v>395</v>
      </c>
      <c r="E70" t="s">
        <v>752</v>
      </c>
      <c r="F70" t="s">
        <v>313</v>
      </c>
      <c r="P70">
        <v>0.60972000000000004</v>
      </c>
      <c r="S70">
        <v>1</v>
      </c>
      <c r="T70" s="44">
        <f t="shared" si="1"/>
        <v>7</v>
      </c>
    </row>
    <row r="71" spans="1:20" x14ac:dyDescent="0.2">
      <c r="A71" t="str">
        <f t="shared" si="0"/>
        <v>ElemSarah CarterCasey</v>
      </c>
      <c r="B71" t="s">
        <v>46</v>
      </c>
      <c r="C71" t="s">
        <v>316</v>
      </c>
      <c r="D71" t="s">
        <v>53</v>
      </c>
      <c r="E71" t="s">
        <v>54</v>
      </c>
      <c r="F71" t="s">
        <v>313</v>
      </c>
      <c r="Q71">
        <v>0.57499999999999996</v>
      </c>
      <c r="S71">
        <v>1</v>
      </c>
      <c r="T71" s="44">
        <f t="shared" si="1"/>
        <v>7</v>
      </c>
    </row>
    <row r="72" spans="1:20" x14ac:dyDescent="0.2">
      <c r="A72" t="str">
        <f t="shared" ref="A72:A102" si="2">CONCATENATE(B72,D72,E72)</f>
        <v>ElemPortia AllanFollyFoot Bellatrix</v>
      </c>
      <c r="B72" t="s">
        <v>46</v>
      </c>
      <c r="C72" t="s">
        <v>316</v>
      </c>
      <c r="D72" t="s">
        <v>402</v>
      </c>
      <c r="E72" t="s">
        <v>751</v>
      </c>
      <c r="F72" t="s">
        <v>313</v>
      </c>
      <c r="Q72">
        <v>0.52361000000000002</v>
      </c>
      <c r="S72">
        <v>2</v>
      </c>
      <c r="T72" s="44">
        <f t="shared" si="1"/>
        <v>6</v>
      </c>
    </row>
    <row r="73" spans="1:20" x14ac:dyDescent="0.2">
      <c r="A73" t="str">
        <f t="shared" si="2"/>
        <v>ElemSarah HatchWindrush Inheritence</v>
      </c>
      <c r="B73" t="s">
        <v>46</v>
      </c>
      <c r="C73" t="s">
        <v>316</v>
      </c>
      <c r="D73" t="s">
        <v>745</v>
      </c>
      <c r="E73" t="s">
        <v>746</v>
      </c>
      <c r="F73" t="s">
        <v>313</v>
      </c>
      <c r="Q73">
        <v>0.51110999999999995</v>
      </c>
      <c r="S73">
        <v>3</v>
      </c>
      <c r="T73" s="44">
        <f t="shared" ref="T73:T99" si="3">IF(S73=1,7,IF(S73=2,6,IF(S73=3,5,IF(S73=4,4,IF(S73=5,3,IF(S73=6,2,IF(S73&gt;=6,1,0)))))))</f>
        <v>5</v>
      </c>
    </row>
    <row r="74" spans="1:20" x14ac:dyDescent="0.2">
      <c r="A74" t="str">
        <f t="shared" si="2"/>
        <v>MedKayley BrahimMaster Delight</v>
      </c>
      <c r="B74" t="s">
        <v>39</v>
      </c>
      <c r="C74" t="s">
        <v>491</v>
      </c>
      <c r="D74" t="s">
        <v>753</v>
      </c>
      <c r="E74" t="s">
        <v>754</v>
      </c>
      <c r="F74" t="s">
        <v>313</v>
      </c>
      <c r="R74">
        <v>0.62639</v>
      </c>
      <c r="S74">
        <v>1</v>
      </c>
      <c r="T74" s="44">
        <f t="shared" si="3"/>
        <v>7</v>
      </c>
    </row>
    <row r="75" spans="1:20" x14ac:dyDescent="0.2">
      <c r="A75" t="str">
        <f t="shared" si="2"/>
        <v/>
      </c>
      <c r="B75" t="s">
        <v>317</v>
      </c>
      <c r="D75" t="s">
        <v>317</v>
      </c>
      <c r="E75" t="s">
        <v>317</v>
      </c>
      <c r="T75" s="44">
        <f t="shared" si="3"/>
        <v>0</v>
      </c>
    </row>
    <row r="76" spans="1:20" x14ac:dyDescent="0.2">
      <c r="A76" t="str">
        <f t="shared" si="2"/>
        <v/>
      </c>
      <c r="B76" t="s">
        <v>317</v>
      </c>
      <c r="D76" t="s">
        <v>317</v>
      </c>
      <c r="E76" t="s">
        <v>317</v>
      </c>
      <c r="T76" s="44">
        <f t="shared" si="3"/>
        <v>0</v>
      </c>
    </row>
    <row r="77" spans="1:20" x14ac:dyDescent="0.2">
      <c r="A77" t="str">
        <f t="shared" si="2"/>
        <v/>
      </c>
      <c r="B77" t="s">
        <v>317</v>
      </c>
      <c r="D77" t="s">
        <v>317</v>
      </c>
      <c r="E77" t="s">
        <v>317</v>
      </c>
      <c r="T77" s="44">
        <f t="shared" si="3"/>
        <v>0</v>
      </c>
    </row>
    <row r="78" spans="1:20" x14ac:dyDescent="0.2">
      <c r="A78" t="str">
        <f t="shared" si="2"/>
        <v/>
      </c>
      <c r="B78" t="s">
        <v>317</v>
      </c>
      <c r="D78" t="s">
        <v>317</v>
      </c>
      <c r="E78" t="s">
        <v>317</v>
      </c>
      <c r="T78" s="44">
        <f t="shared" si="3"/>
        <v>0</v>
      </c>
    </row>
    <row r="79" spans="1:20" x14ac:dyDescent="0.2">
      <c r="A79" t="str">
        <f t="shared" si="2"/>
        <v/>
      </c>
      <c r="B79" t="s">
        <v>317</v>
      </c>
      <c r="D79" t="s">
        <v>317</v>
      </c>
      <c r="E79" t="s">
        <v>317</v>
      </c>
      <c r="T79" s="44">
        <f t="shared" si="3"/>
        <v>0</v>
      </c>
    </row>
    <row r="80" spans="1:20" x14ac:dyDescent="0.2">
      <c r="A80" t="str">
        <f t="shared" si="2"/>
        <v/>
      </c>
      <c r="B80" t="s">
        <v>317</v>
      </c>
      <c r="D80" t="s">
        <v>317</v>
      </c>
      <c r="E80" t="s">
        <v>317</v>
      </c>
      <c r="T80" s="44">
        <f t="shared" si="3"/>
        <v>0</v>
      </c>
    </row>
    <row r="81" spans="1:20" x14ac:dyDescent="0.2">
      <c r="A81" t="str">
        <f t="shared" si="2"/>
        <v/>
      </c>
      <c r="B81" t="s">
        <v>317</v>
      </c>
      <c r="D81" t="s">
        <v>317</v>
      </c>
      <c r="E81" t="s">
        <v>317</v>
      </c>
      <c r="T81" s="44">
        <f t="shared" si="3"/>
        <v>0</v>
      </c>
    </row>
    <row r="82" spans="1:20" x14ac:dyDescent="0.2">
      <c r="A82" t="str">
        <f t="shared" si="2"/>
        <v/>
      </c>
      <c r="T82" s="44">
        <f t="shared" si="3"/>
        <v>0</v>
      </c>
    </row>
    <row r="83" spans="1:20" x14ac:dyDescent="0.2">
      <c r="A83" t="str">
        <f t="shared" si="2"/>
        <v/>
      </c>
      <c r="T83" s="44">
        <f t="shared" si="3"/>
        <v>0</v>
      </c>
    </row>
    <row r="84" spans="1:20" x14ac:dyDescent="0.2">
      <c r="A84" t="str">
        <f t="shared" si="2"/>
        <v/>
      </c>
      <c r="T84" s="44">
        <f t="shared" si="3"/>
        <v>0</v>
      </c>
    </row>
    <row r="85" spans="1:20" x14ac:dyDescent="0.2">
      <c r="A85" t="str">
        <f t="shared" si="2"/>
        <v/>
      </c>
      <c r="T85" s="44">
        <f t="shared" si="3"/>
        <v>0</v>
      </c>
    </row>
    <row r="86" spans="1:20" x14ac:dyDescent="0.2">
      <c r="A86" t="str">
        <f t="shared" si="2"/>
        <v/>
      </c>
      <c r="T86" s="44">
        <f t="shared" si="3"/>
        <v>0</v>
      </c>
    </row>
    <row r="87" spans="1:20" x14ac:dyDescent="0.2">
      <c r="A87" t="str">
        <f t="shared" si="2"/>
        <v/>
      </c>
      <c r="T87" s="44">
        <f t="shared" si="3"/>
        <v>0</v>
      </c>
    </row>
    <row r="88" spans="1:20" x14ac:dyDescent="0.2">
      <c r="A88" t="str">
        <f t="shared" si="2"/>
        <v/>
      </c>
      <c r="T88" s="44">
        <f t="shared" si="3"/>
        <v>0</v>
      </c>
    </row>
    <row r="89" spans="1:20" x14ac:dyDescent="0.2">
      <c r="A89" t="str">
        <f t="shared" si="2"/>
        <v/>
      </c>
      <c r="T89" s="44">
        <f t="shared" si="3"/>
        <v>0</v>
      </c>
    </row>
    <row r="90" spans="1:20" x14ac:dyDescent="0.2">
      <c r="A90" t="str">
        <f t="shared" si="2"/>
        <v/>
      </c>
      <c r="T90" s="44">
        <f t="shared" si="3"/>
        <v>0</v>
      </c>
    </row>
    <row r="91" spans="1:20" x14ac:dyDescent="0.2">
      <c r="A91" t="str">
        <f t="shared" si="2"/>
        <v/>
      </c>
      <c r="T91" s="44">
        <f t="shared" si="3"/>
        <v>0</v>
      </c>
    </row>
    <row r="92" spans="1:20" x14ac:dyDescent="0.2">
      <c r="A92" t="str">
        <f t="shared" si="2"/>
        <v/>
      </c>
      <c r="T92" s="44">
        <f t="shared" si="3"/>
        <v>0</v>
      </c>
    </row>
    <row r="93" spans="1:20" x14ac:dyDescent="0.2">
      <c r="A93" t="str">
        <f t="shared" si="2"/>
        <v/>
      </c>
      <c r="T93" s="44">
        <f t="shared" si="3"/>
        <v>0</v>
      </c>
    </row>
    <row r="94" spans="1:20" x14ac:dyDescent="0.2">
      <c r="A94" t="str">
        <f t="shared" si="2"/>
        <v/>
      </c>
      <c r="T94" s="44">
        <f t="shared" si="3"/>
        <v>0</v>
      </c>
    </row>
    <row r="95" spans="1:20" x14ac:dyDescent="0.2">
      <c r="A95" t="str">
        <f t="shared" si="2"/>
        <v/>
      </c>
      <c r="T95" s="44">
        <f t="shared" si="3"/>
        <v>0</v>
      </c>
    </row>
    <row r="96" spans="1:20" x14ac:dyDescent="0.2">
      <c r="A96" t="str">
        <f t="shared" si="2"/>
        <v/>
      </c>
      <c r="T96" s="44">
        <f t="shared" si="3"/>
        <v>0</v>
      </c>
    </row>
    <row r="97" spans="1:20" x14ac:dyDescent="0.2">
      <c r="A97" t="str">
        <f t="shared" si="2"/>
        <v/>
      </c>
      <c r="T97" s="44">
        <f t="shared" si="3"/>
        <v>0</v>
      </c>
    </row>
    <row r="98" spans="1:20" x14ac:dyDescent="0.2">
      <c r="A98" t="str">
        <f t="shared" si="2"/>
        <v/>
      </c>
      <c r="T98" s="44">
        <f t="shared" si="3"/>
        <v>0</v>
      </c>
    </row>
    <row r="99" spans="1:20" x14ac:dyDescent="0.2">
      <c r="A99" t="str">
        <f t="shared" si="2"/>
        <v/>
      </c>
      <c r="T99" s="44">
        <f t="shared" si="3"/>
        <v>0</v>
      </c>
    </row>
    <row r="100" spans="1:20" x14ac:dyDescent="0.2">
      <c r="A100" t="str">
        <f t="shared" si="2"/>
        <v/>
      </c>
    </row>
    <row r="101" spans="1:20" x14ac:dyDescent="0.2">
      <c r="A101" t="str">
        <f t="shared" si="2"/>
        <v/>
      </c>
    </row>
    <row r="102" spans="1:20" x14ac:dyDescent="0.2">
      <c r="A102" t="str">
        <f t="shared" si="2"/>
        <v/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46DC-9D2A-4F36-9224-614E4F3BE179}">
  <sheetPr>
    <tabColor rgb="FF7030A0"/>
  </sheetPr>
  <dimension ref="A1:U101"/>
  <sheetViews>
    <sheetView zoomScale="50" zoomScaleNormal="50" workbookViewId="0">
      <selection activeCell="E22" sqref="E22"/>
    </sheetView>
  </sheetViews>
  <sheetFormatPr defaultRowHeight="12.75" x14ac:dyDescent="0.2"/>
  <cols>
    <col min="1" max="1" width="39.7109375" customWidth="1"/>
    <col min="2" max="2" width="14" customWidth="1"/>
    <col min="3" max="3" width="11.85546875" customWidth="1"/>
    <col min="4" max="4" width="37.5703125" customWidth="1"/>
    <col min="5" max="5" width="28.42578125" bestFit="1" customWidth="1"/>
    <col min="6" max="6" width="21.85546875" bestFit="1" customWidth="1"/>
    <col min="7" max="7" width="18" bestFit="1" customWidth="1"/>
    <col min="8" max="8" width="11" bestFit="1" customWidth="1"/>
    <col min="9" max="9" width="12.42578125" bestFit="1" customWidth="1"/>
    <col min="10" max="12" width="7" bestFit="1" customWidth="1"/>
    <col min="13" max="13" width="26.7109375" bestFit="1" customWidth="1"/>
    <col min="14" max="15" width="9.28515625" bestFit="1" customWidth="1"/>
    <col min="16" max="16" width="12.140625" bestFit="1" customWidth="1"/>
    <col min="17" max="18" width="9.28515625" bestFit="1" customWidth="1"/>
    <col min="19" max="19" width="6.7109375" bestFit="1" customWidth="1"/>
    <col min="20" max="20" width="12.140625" style="44" bestFit="1" customWidth="1"/>
    <col min="21" max="21" width="30.140625" bestFit="1" customWidth="1"/>
  </cols>
  <sheetData>
    <row r="1" spans="1:20" ht="26.25" customHeight="1" x14ac:dyDescent="0.2">
      <c r="B1" t="s">
        <v>252</v>
      </c>
      <c r="D1" t="s">
        <v>786</v>
      </c>
      <c r="M1" t="s">
        <v>787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8" si="0">CONCATENATE(B7,D7,E7)</f>
        <v>PrelimKeirah DolanLeedale Alice In Wonderland</v>
      </c>
      <c r="B7" t="s">
        <v>213</v>
      </c>
      <c r="C7" t="s">
        <v>281</v>
      </c>
      <c r="D7" t="s">
        <v>788</v>
      </c>
      <c r="E7" t="s">
        <v>880</v>
      </c>
      <c r="F7" t="s">
        <v>789</v>
      </c>
      <c r="G7">
        <v>40232</v>
      </c>
      <c r="I7">
        <v>0.69</v>
      </c>
      <c r="S7">
        <v>1</v>
      </c>
      <c r="T7" s="44">
        <v>7</v>
      </c>
    </row>
    <row r="8" spans="1:20" x14ac:dyDescent="0.2">
      <c r="A8" t="str">
        <f t="shared" si="0"/>
        <v>PrelimMaddison ManoliniFinal Cut</v>
      </c>
      <c r="B8" s="11" t="s">
        <v>213</v>
      </c>
      <c r="C8" t="s">
        <v>281</v>
      </c>
      <c r="D8" s="11" t="s">
        <v>410</v>
      </c>
      <c r="E8" s="11" t="s">
        <v>439</v>
      </c>
      <c r="F8" t="s">
        <v>790</v>
      </c>
      <c r="G8">
        <v>39241</v>
      </c>
      <c r="J8">
        <v>0.70199999999999996</v>
      </c>
      <c r="S8">
        <v>1</v>
      </c>
      <c r="T8" s="44">
        <f t="shared" ref="T8:T71" si="1">IF(S8=1,7,IF(S8=2,6,IF(S8=3,5,IF(S8=4,4,IF(S8=5,3,IF(S8=6,2,IF(S8&gt;=6,1,0)))))))</f>
        <v>7</v>
      </c>
    </row>
    <row r="9" spans="1:20" x14ac:dyDescent="0.2">
      <c r="A9" t="str">
        <f t="shared" si="0"/>
        <v>PrelimMaddison ManoliniPowderbark Calvin Klein</v>
      </c>
      <c r="B9" t="s">
        <v>213</v>
      </c>
      <c r="C9" t="s">
        <v>281</v>
      </c>
      <c r="D9" s="11" t="s">
        <v>410</v>
      </c>
      <c r="E9" t="s">
        <v>896</v>
      </c>
      <c r="F9" t="s">
        <v>790</v>
      </c>
      <c r="G9">
        <v>39241</v>
      </c>
      <c r="J9">
        <v>0.7</v>
      </c>
      <c r="S9">
        <v>2</v>
      </c>
      <c r="T9" s="44">
        <f t="shared" si="1"/>
        <v>6</v>
      </c>
    </row>
    <row r="10" spans="1:20" x14ac:dyDescent="0.2">
      <c r="A10" t="str">
        <f t="shared" si="0"/>
        <v>PrelimJorja WarehamNadalla Park Im So Special</v>
      </c>
      <c r="B10" t="s">
        <v>213</v>
      </c>
      <c r="C10" t="s">
        <v>281</v>
      </c>
      <c r="D10" s="115" t="s">
        <v>146</v>
      </c>
      <c r="E10" s="28" t="s">
        <v>1224</v>
      </c>
      <c r="F10" t="s">
        <v>791</v>
      </c>
      <c r="G10">
        <v>39108</v>
      </c>
      <c r="J10">
        <v>0.69</v>
      </c>
      <c r="S10">
        <v>3</v>
      </c>
      <c r="T10" s="44">
        <f t="shared" si="1"/>
        <v>5</v>
      </c>
    </row>
    <row r="11" spans="1:20" x14ac:dyDescent="0.2">
      <c r="A11" t="str">
        <f t="shared" si="0"/>
        <v>PrelimSavannah BeveridgeMidas Parrison Affair</v>
      </c>
      <c r="B11" t="s">
        <v>213</v>
      </c>
      <c r="C11" t="s">
        <v>281</v>
      </c>
      <c r="D11" s="27" t="s">
        <v>436</v>
      </c>
      <c r="E11" s="28" t="s">
        <v>438</v>
      </c>
      <c r="F11" t="s">
        <v>790</v>
      </c>
      <c r="G11">
        <v>39224</v>
      </c>
      <c r="J11">
        <v>0.68600000000000005</v>
      </c>
      <c r="S11">
        <v>4</v>
      </c>
      <c r="T11" s="44">
        <f t="shared" si="1"/>
        <v>4</v>
      </c>
    </row>
    <row r="12" spans="1:20" x14ac:dyDescent="0.2">
      <c r="A12" t="str">
        <f t="shared" si="0"/>
        <v>PrelimZarli CurtisKiels Park Glamour Girl</v>
      </c>
      <c r="B12" t="s">
        <v>213</v>
      </c>
      <c r="C12" t="s">
        <v>281</v>
      </c>
      <c r="D12" t="s">
        <v>422</v>
      </c>
      <c r="E12" t="s">
        <v>820</v>
      </c>
      <c r="F12" t="s">
        <v>792</v>
      </c>
      <c r="G12">
        <v>39053</v>
      </c>
      <c r="J12">
        <v>0.626</v>
      </c>
      <c r="S12">
        <v>5</v>
      </c>
      <c r="T12" s="44">
        <f t="shared" si="1"/>
        <v>3</v>
      </c>
    </row>
    <row r="13" spans="1:20" x14ac:dyDescent="0.2">
      <c r="A13" t="str">
        <f t="shared" si="0"/>
        <v>PrelimReagan HughanSylvania Expectations</v>
      </c>
      <c r="B13" t="s">
        <v>213</v>
      </c>
      <c r="C13" t="s">
        <v>281</v>
      </c>
      <c r="D13" t="s">
        <v>793</v>
      </c>
      <c r="E13" t="s">
        <v>897</v>
      </c>
      <c r="F13" t="s">
        <v>851</v>
      </c>
      <c r="G13">
        <v>39176</v>
      </c>
      <c r="J13">
        <v>0.61</v>
      </c>
      <c r="S13">
        <v>6</v>
      </c>
      <c r="T13" s="44">
        <f t="shared" si="1"/>
        <v>2</v>
      </c>
    </row>
    <row r="14" spans="1:20" x14ac:dyDescent="0.2">
      <c r="A14" t="str">
        <f t="shared" si="0"/>
        <v>PrelimReagan HughanAria Mistretta</v>
      </c>
      <c r="B14" t="s">
        <v>213</v>
      </c>
      <c r="C14" t="s">
        <v>281</v>
      </c>
      <c r="D14" t="s">
        <v>793</v>
      </c>
      <c r="E14" t="s">
        <v>898</v>
      </c>
      <c r="F14" t="s">
        <v>851</v>
      </c>
      <c r="G14">
        <v>39176</v>
      </c>
      <c r="J14">
        <v>0.54600000000000004</v>
      </c>
      <c r="S14">
        <v>7</v>
      </c>
      <c r="T14" s="44">
        <f t="shared" si="1"/>
        <v>1</v>
      </c>
    </row>
    <row r="15" spans="1:20" x14ac:dyDescent="0.2">
      <c r="A15" t="str">
        <f t="shared" si="0"/>
        <v>PrelimTaiah CurtisKismet Park Jazz Singer</v>
      </c>
      <c r="B15" t="s">
        <v>213</v>
      </c>
      <c r="C15" t="s">
        <v>281</v>
      </c>
      <c r="D15" t="s">
        <v>432</v>
      </c>
      <c r="E15" t="s">
        <v>822</v>
      </c>
      <c r="F15" t="s">
        <v>792</v>
      </c>
      <c r="G15">
        <v>38258</v>
      </c>
      <c r="K15">
        <v>0.70799999999999996</v>
      </c>
      <c r="S15">
        <v>1</v>
      </c>
      <c r="T15" s="44">
        <f t="shared" si="1"/>
        <v>7</v>
      </c>
    </row>
    <row r="16" spans="1:20" x14ac:dyDescent="0.2">
      <c r="A16" t="str">
        <f t="shared" si="0"/>
        <v>PrelimTaiah CurtisJus Poppin</v>
      </c>
      <c r="B16" t="s">
        <v>213</v>
      </c>
      <c r="C16" t="s">
        <v>281</v>
      </c>
      <c r="D16" t="s">
        <v>432</v>
      </c>
      <c r="E16" t="s">
        <v>447</v>
      </c>
      <c r="F16" t="s">
        <v>792</v>
      </c>
      <c r="G16">
        <v>38258</v>
      </c>
      <c r="K16">
        <v>0.70199999999999996</v>
      </c>
      <c r="S16">
        <v>2</v>
      </c>
      <c r="T16" s="44">
        <f t="shared" si="1"/>
        <v>6</v>
      </c>
    </row>
    <row r="17" spans="1:20" x14ac:dyDescent="0.2">
      <c r="A17" t="str">
        <f t="shared" si="0"/>
        <v>PrelimAbby CoulsonCambria Gem</v>
      </c>
      <c r="B17" t="s">
        <v>213</v>
      </c>
      <c r="C17" t="s">
        <v>281</v>
      </c>
      <c r="D17" t="s">
        <v>794</v>
      </c>
      <c r="E17" t="s">
        <v>899</v>
      </c>
      <c r="F17" t="s">
        <v>791</v>
      </c>
      <c r="G17">
        <v>38223</v>
      </c>
      <c r="K17">
        <v>0.61</v>
      </c>
      <c r="S17">
        <v>3</v>
      </c>
      <c r="T17" s="44">
        <f t="shared" si="1"/>
        <v>5</v>
      </c>
    </row>
    <row r="18" spans="1:20" x14ac:dyDescent="0.2">
      <c r="A18" t="str">
        <f t="shared" si="0"/>
        <v>PrelimKate EiszeleSanrose Prima Donna</v>
      </c>
      <c r="B18" t="s">
        <v>213</v>
      </c>
      <c r="C18" t="s">
        <v>281</v>
      </c>
      <c r="D18" t="s">
        <v>83</v>
      </c>
      <c r="E18" t="s">
        <v>84</v>
      </c>
      <c r="F18" t="s">
        <v>795</v>
      </c>
      <c r="G18">
        <v>34792</v>
      </c>
      <c r="L18">
        <v>0.71199999999999997</v>
      </c>
      <c r="S18">
        <v>1</v>
      </c>
      <c r="T18" s="44">
        <f t="shared" si="1"/>
        <v>7</v>
      </c>
    </row>
    <row r="19" spans="1:20" x14ac:dyDescent="0.2">
      <c r="A19" t="str">
        <f t="shared" si="0"/>
        <v>PrelimCharvelle MillerKendall Park Odin</v>
      </c>
      <c r="B19" s="11" t="s">
        <v>213</v>
      </c>
      <c r="C19" t="s">
        <v>281</v>
      </c>
      <c r="D19" s="11" t="s">
        <v>107</v>
      </c>
      <c r="E19" t="s">
        <v>108</v>
      </c>
      <c r="F19" t="s">
        <v>796</v>
      </c>
      <c r="G19">
        <v>43396</v>
      </c>
      <c r="L19">
        <v>0.70399999999999996</v>
      </c>
      <c r="S19">
        <v>2</v>
      </c>
      <c r="T19" s="44">
        <f t="shared" si="1"/>
        <v>6</v>
      </c>
    </row>
    <row r="20" spans="1:20" x14ac:dyDescent="0.2">
      <c r="A20" t="str">
        <f t="shared" si="0"/>
        <v>PrelimBrittany WrightonHalcyon Firedance</v>
      </c>
      <c r="B20" t="s">
        <v>213</v>
      </c>
      <c r="C20" t="s">
        <v>281</v>
      </c>
      <c r="D20" t="s">
        <v>797</v>
      </c>
      <c r="E20" t="s">
        <v>886</v>
      </c>
      <c r="F20" t="s">
        <v>798</v>
      </c>
      <c r="G20">
        <v>36249</v>
      </c>
      <c r="L20">
        <v>0.68799999999999994</v>
      </c>
      <c r="S20">
        <v>3</v>
      </c>
      <c r="T20" s="44">
        <f t="shared" si="1"/>
        <v>5</v>
      </c>
    </row>
    <row r="21" spans="1:20" x14ac:dyDescent="0.2">
      <c r="A21" t="str">
        <f t="shared" si="0"/>
        <v>PrelimTiarlie WarehamTiaja Park Dream</v>
      </c>
      <c r="B21" t="s">
        <v>213</v>
      </c>
      <c r="C21" t="s">
        <v>281</v>
      </c>
      <c r="D21" t="s">
        <v>81</v>
      </c>
      <c r="E21" t="s">
        <v>82</v>
      </c>
      <c r="F21" t="s">
        <v>791</v>
      </c>
      <c r="G21">
        <v>37230</v>
      </c>
      <c r="L21">
        <v>0.64200000000000002</v>
      </c>
      <c r="S21">
        <v>4</v>
      </c>
      <c r="T21" s="44">
        <f t="shared" si="1"/>
        <v>4</v>
      </c>
    </row>
    <row r="22" spans="1:20" x14ac:dyDescent="0.2">
      <c r="A22" t="str">
        <f t="shared" si="0"/>
        <v>PrelimGeorgie UrkkoDreamer</v>
      </c>
      <c r="B22" t="s">
        <v>213</v>
      </c>
      <c r="C22" t="s">
        <v>281</v>
      </c>
      <c r="D22" t="s">
        <v>799</v>
      </c>
      <c r="E22" t="s">
        <v>900</v>
      </c>
      <c r="F22" t="s">
        <v>800</v>
      </c>
      <c r="G22">
        <v>35508</v>
      </c>
      <c r="L22">
        <v>0.58799999999999997</v>
      </c>
      <c r="S22">
        <v>5</v>
      </c>
      <c r="T22" s="44">
        <f t="shared" si="1"/>
        <v>3</v>
      </c>
    </row>
    <row r="23" spans="1:20" x14ac:dyDescent="0.2">
      <c r="A23" t="str">
        <f t="shared" si="0"/>
        <v>PrelimEllysha HalePeacemaker Alice Ross King</v>
      </c>
      <c r="B23" t="s">
        <v>213</v>
      </c>
      <c r="C23" t="s">
        <v>281</v>
      </c>
      <c r="D23" t="s">
        <v>434</v>
      </c>
      <c r="E23" t="s">
        <v>435</v>
      </c>
      <c r="F23" t="s">
        <v>790</v>
      </c>
      <c r="G23">
        <v>35327</v>
      </c>
      <c r="L23">
        <v>0.56200000000000006</v>
      </c>
      <c r="S23">
        <v>6</v>
      </c>
      <c r="T23" s="44">
        <f t="shared" si="1"/>
        <v>2</v>
      </c>
    </row>
    <row r="24" spans="1:20" x14ac:dyDescent="0.2">
      <c r="A24" t="str">
        <f t="shared" si="0"/>
        <v>NovHarriet ForrestOakover Too Much Chatter</v>
      </c>
      <c r="B24" t="s">
        <v>80</v>
      </c>
      <c r="C24" t="s">
        <v>280</v>
      </c>
      <c r="D24" s="118" t="s">
        <v>557</v>
      </c>
      <c r="E24" s="49" t="s">
        <v>73</v>
      </c>
      <c r="F24" t="s">
        <v>795</v>
      </c>
      <c r="G24">
        <v>39589</v>
      </c>
      <c r="M24">
        <v>0.76429000000000002</v>
      </c>
      <c r="S24">
        <v>1</v>
      </c>
      <c r="T24" s="44">
        <f t="shared" si="1"/>
        <v>7</v>
      </c>
    </row>
    <row r="25" spans="1:20" x14ac:dyDescent="0.2">
      <c r="A25" t="str">
        <f t="shared" si="0"/>
        <v>NovJorja WarehamNadalla Park Im So Special</v>
      </c>
      <c r="B25" t="s">
        <v>80</v>
      </c>
      <c r="C25" t="s">
        <v>280</v>
      </c>
      <c r="D25" t="s">
        <v>146</v>
      </c>
      <c r="E25" t="s">
        <v>1224</v>
      </c>
      <c r="F25" t="s">
        <v>791</v>
      </c>
      <c r="G25">
        <v>39108</v>
      </c>
      <c r="M25">
        <v>0.74821000000000004</v>
      </c>
      <c r="S25">
        <v>2</v>
      </c>
      <c r="T25" s="44">
        <f t="shared" si="1"/>
        <v>6</v>
      </c>
    </row>
    <row r="26" spans="1:20" x14ac:dyDescent="0.2">
      <c r="A26" t="str">
        <f t="shared" si="0"/>
        <v>NovSavannah BeveridgeMidas Parrison Affair</v>
      </c>
      <c r="B26" t="s">
        <v>80</v>
      </c>
      <c r="C26" t="s">
        <v>280</v>
      </c>
      <c r="D26" s="27" t="s">
        <v>436</v>
      </c>
      <c r="E26" s="28" t="s">
        <v>438</v>
      </c>
      <c r="F26" t="s">
        <v>790</v>
      </c>
      <c r="G26">
        <v>39224</v>
      </c>
      <c r="M26">
        <v>0.70179000000000002</v>
      </c>
      <c r="S26">
        <v>3</v>
      </c>
      <c r="T26" s="44">
        <f t="shared" si="1"/>
        <v>5</v>
      </c>
    </row>
    <row r="27" spans="1:20" x14ac:dyDescent="0.2">
      <c r="A27" t="str">
        <f t="shared" si="0"/>
        <v>NovAmy LockhartKingsbury</v>
      </c>
      <c r="B27" t="s">
        <v>80</v>
      </c>
      <c r="C27" t="s">
        <v>280</v>
      </c>
      <c r="D27" t="s">
        <v>329</v>
      </c>
      <c r="E27" t="s">
        <v>207</v>
      </c>
      <c r="F27" t="s">
        <v>851</v>
      </c>
      <c r="G27">
        <v>38971</v>
      </c>
      <c r="M27">
        <v>0.6875</v>
      </c>
      <c r="S27">
        <v>4</v>
      </c>
      <c r="T27" s="44">
        <f t="shared" si="1"/>
        <v>4</v>
      </c>
    </row>
    <row r="28" spans="1:20" x14ac:dyDescent="0.2">
      <c r="A28" t="str">
        <f t="shared" si="0"/>
        <v>NovMaddison ManoliniPowderbark Calvin Klein</v>
      </c>
      <c r="B28" t="s">
        <v>80</v>
      </c>
      <c r="C28" t="s">
        <v>280</v>
      </c>
      <c r="D28" s="11" t="s">
        <v>410</v>
      </c>
      <c r="E28" t="s">
        <v>896</v>
      </c>
      <c r="F28" t="s">
        <v>790</v>
      </c>
      <c r="G28">
        <v>39241</v>
      </c>
      <c r="M28">
        <v>0.61070999999999998</v>
      </c>
      <c r="S28">
        <v>5</v>
      </c>
      <c r="T28" s="44">
        <f t="shared" si="1"/>
        <v>3</v>
      </c>
    </row>
    <row r="29" spans="1:20" x14ac:dyDescent="0.2">
      <c r="A29" t="str">
        <f t="shared" si="0"/>
        <v>NovAmeliah DolanSerenity Park Calais</v>
      </c>
      <c r="B29" t="s">
        <v>80</v>
      </c>
      <c r="C29" t="s">
        <v>280</v>
      </c>
      <c r="D29" t="s">
        <v>77</v>
      </c>
      <c r="E29" t="s">
        <v>78</v>
      </c>
      <c r="F29" t="s">
        <v>789</v>
      </c>
      <c r="G29">
        <v>38974</v>
      </c>
      <c r="M29">
        <v>0.59643000000000002</v>
      </c>
      <c r="S29">
        <v>6</v>
      </c>
      <c r="T29" s="44">
        <f t="shared" si="1"/>
        <v>2</v>
      </c>
    </row>
    <row r="30" spans="1:20" x14ac:dyDescent="0.2">
      <c r="A30" t="str">
        <f t="shared" si="0"/>
        <v>NovReagan HughanAria Mistretta</v>
      </c>
      <c r="B30" t="s">
        <v>80</v>
      </c>
      <c r="C30" t="s">
        <v>280</v>
      </c>
      <c r="D30" t="s">
        <v>793</v>
      </c>
      <c r="E30" t="s">
        <v>898</v>
      </c>
      <c r="F30" t="s">
        <v>851</v>
      </c>
      <c r="G30">
        <v>39176</v>
      </c>
      <c r="M30">
        <v>0.57321</v>
      </c>
      <c r="S30">
        <v>7</v>
      </c>
      <c r="T30" s="44">
        <f t="shared" si="1"/>
        <v>1</v>
      </c>
    </row>
    <row r="31" spans="1:20" x14ac:dyDescent="0.2">
      <c r="A31" t="str">
        <f t="shared" si="0"/>
        <v>NovReagan HughanSylvania Expectations</v>
      </c>
      <c r="B31" t="s">
        <v>80</v>
      </c>
      <c r="C31" t="s">
        <v>280</v>
      </c>
      <c r="D31" t="s">
        <v>793</v>
      </c>
      <c r="E31" t="s">
        <v>897</v>
      </c>
      <c r="F31" t="s">
        <v>851</v>
      </c>
      <c r="G31">
        <v>39176</v>
      </c>
      <c r="M31">
        <v>0.57142999999999999</v>
      </c>
      <c r="S31">
        <v>8</v>
      </c>
      <c r="T31" s="44">
        <f t="shared" si="1"/>
        <v>1</v>
      </c>
    </row>
    <row r="32" spans="1:20" x14ac:dyDescent="0.2">
      <c r="A32" t="str">
        <f t="shared" si="0"/>
        <v>NovTaiah CurtisJus Poppin</v>
      </c>
      <c r="B32" t="s">
        <v>80</v>
      </c>
      <c r="C32" t="s">
        <v>280</v>
      </c>
      <c r="D32" t="s">
        <v>432</v>
      </c>
      <c r="E32" t="s">
        <v>447</v>
      </c>
      <c r="F32" t="s">
        <v>792</v>
      </c>
      <c r="G32">
        <v>38258</v>
      </c>
      <c r="N32">
        <v>0.67679</v>
      </c>
      <c r="S32">
        <v>1</v>
      </c>
      <c r="T32" s="44">
        <f t="shared" si="1"/>
        <v>7</v>
      </c>
    </row>
    <row r="33" spans="1:21" x14ac:dyDescent="0.2">
      <c r="A33" t="str">
        <f t="shared" si="0"/>
        <v>NovAmberlee BrownMaccacino</v>
      </c>
      <c r="B33" t="s">
        <v>80</v>
      </c>
      <c r="C33" t="s">
        <v>280</v>
      </c>
      <c r="D33" t="s">
        <v>801</v>
      </c>
      <c r="E33" t="s">
        <v>901</v>
      </c>
      <c r="F33" t="s">
        <v>789</v>
      </c>
      <c r="G33">
        <v>37907</v>
      </c>
      <c r="N33">
        <v>0.58928999999999998</v>
      </c>
      <c r="S33">
        <v>2</v>
      </c>
      <c r="T33" s="44">
        <f t="shared" si="1"/>
        <v>6</v>
      </c>
    </row>
    <row r="34" spans="1:21" x14ac:dyDescent="0.2">
      <c r="A34" t="str">
        <f t="shared" si="0"/>
        <v>NovTaiah CurtisKismet Park Jazz Singer</v>
      </c>
      <c r="B34" t="s">
        <v>80</v>
      </c>
      <c r="C34" t="s">
        <v>280</v>
      </c>
      <c r="D34" t="s">
        <v>432</v>
      </c>
      <c r="E34" t="s">
        <v>822</v>
      </c>
      <c r="F34" t="s">
        <v>792</v>
      </c>
      <c r="G34">
        <v>38258</v>
      </c>
      <c r="N34">
        <v>0.55000000000000004</v>
      </c>
      <c r="S34">
        <v>3</v>
      </c>
      <c r="T34" s="44">
        <f t="shared" si="1"/>
        <v>5</v>
      </c>
    </row>
    <row r="35" spans="1:21" x14ac:dyDescent="0.2">
      <c r="A35" t="str">
        <f t="shared" si="0"/>
        <v>NovKate EiszeleSanrose Prima Donna</v>
      </c>
      <c r="B35" t="s">
        <v>80</v>
      </c>
      <c r="C35" t="s">
        <v>280</v>
      </c>
      <c r="D35" t="s">
        <v>83</v>
      </c>
      <c r="E35" t="s">
        <v>84</v>
      </c>
      <c r="F35" t="s">
        <v>795</v>
      </c>
      <c r="G35">
        <v>34792</v>
      </c>
      <c r="O35">
        <v>0.75356999999999996</v>
      </c>
      <c r="S35">
        <v>1</v>
      </c>
      <c r="T35" s="44">
        <f t="shared" si="1"/>
        <v>7</v>
      </c>
    </row>
    <row r="36" spans="1:21" x14ac:dyDescent="0.2">
      <c r="A36" t="str">
        <f t="shared" si="0"/>
        <v>NovCharvelle MillerKendall Park Odin</v>
      </c>
      <c r="B36" t="s">
        <v>80</v>
      </c>
      <c r="C36" t="s">
        <v>280</v>
      </c>
      <c r="D36" t="s">
        <v>107</v>
      </c>
      <c r="E36" t="s">
        <v>108</v>
      </c>
      <c r="F36" t="s">
        <v>796</v>
      </c>
      <c r="G36">
        <v>43396</v>
      </c>
      <c r="O36">
        <v>0.72143000000000002</v>
      </c>
      <c r="S36">
        <v>2</v>
      </c>
      <c r="T36" s="44">
        <f t="shared" si="1"/>
        <v>6</v>
      </c>
    </row>
    <row r="37" spans="1:21" x14ac:dyDescent="0.2">
      <c r="A37" t="str">
        <f t="shared" si="0"/>
        <v>NovTiarlie WarehamTiaja Park Dream</v>
      </c>
      <c r="B37" t="s">
        <v>80</v>
      </c>
      <c r="C37" t="s">
        <v>280</v>
      </c>
      <c r="D37" t="s">
        <v>81</v>
      </c>
      <c r="E37" t="s">
        <v>82</v>
      </c>
      <c r="F37" t="s">
        <v>791</v>
      </c>
      <c r="G37">
        <v>37230</v>
      </c>
      <c r="O37">
        <v>0.69642999999999999</v>
      </c>
      <c r="S37">
        <v>3</v>
      </c>
      <c r="T37" s="44">
        <f t="shared" si="1"/>
        <v>5</v>
      </c>
    </row>
    <row r="38" spans="1:21" x14ac:dyDescent="0.2">
      <c r="A38" t="str">
        <f t="shared" si="0"/>
        <v>NovBrittany WrightonHalcyon Firedance</v>
      </c>
      <c r="B38" t="s">
        <v>80</v>
      </c>
      <c r="C38" t="s">
        <v>280</v>
      </c>
      <c r="D38" t="s">
        <v>797</v>
      </c>
      <c r="E38" t="s">
        <v>886</v>
      </c>
      <c r="F38" t="s">
        <v>798</v>
      </c>
      <c r="G38">
        <v>36249</v>
      </c>
      <c r="O38">
        <v>0.625</v>
      </c>
      <c r="S38">
        <v>4</v>
      </c>
      <c r="T38" s="44">
        <f t="shared" si="1"/>
        <v>4</v>
      </c>
    </row>
    <row r="39" spans="1:21" x14ac:dyDescent="0.2">
      <c r="A39" t="str">
        <f t="shared" ref="A39:A70" si="2">CONCATENATE(B39,D39,E39)</f>
        <v>NovKatelyn MehanikovVee</v>
      </c>
      <c r="B39" t="s">
        <v>80</v>
      </c>
      <c r="C39" t="s">
        <v>280</v>
      </c>
      <c r="D39" t="s">
        <v>595</v>
      </c>
      <c r="E39" t="s">
        <v>596</v>
      </c>
      <c r="F39" t="s">
        <v>802</v>
      </c>
      <c r="G39">
        <v>35611</v>
      </c>
      <c r="O39">
        <v>0.61789000000000005</v>
      </c>
      <c r="S39">
        <v>0</v>
      </c>
      <c r="T39" s="44">
        <v>0</v>
      </c>
      <c r="U39" s="11" t="s">
        <v>1214</v>
      </c>
    </row>
    <row r="40" spans="1:21" x14ac:dyDescent="0.2">
      <c r="A40" t="str">
        <f t="shared" si="2"/>
        <v>NovCaitlyn HoweTell Me Nothing</v>
      </c>
      <c r="B40" t="s">
        <v>80</v>
      </c>
      <c r="C40" t="s">
        <v>280</v>
      </c>
      <c r="D40" t="s">
        <v>90</v>
      </c>
      <c r="E40" t="s">
        <v>564</v>
      </c>
      <c r="F40" t="s">
        <v>791</v>
      </c>
      <c r="G40">
        <v>37019</v>
      </c>
      <c r="O40">
        <v>0.55179</v>
      </c>
      <c r="S40">
        <f>6</f>
        <v>6</v>
      </c>
      <c r="T40" s="44">
        <f t="shared" si="1"/>
        <v>2</v>
      </c>
    </row>
    <row r="41" spans="1:21" x14ac:dyDescent="0.2">
      <c r="A41" t="str">
        <f t="shared" si="2"/>
        <v>NovJo LangeBilly</v>
      </c>
      <c r="B41" t="s">
        <v>80</v>
      </c>
      <c r="C41" t="s">
        <v>280</v>
      </c>
      <c r="D41" t="s">
        <v>803</v>
      </c>
      <c r="E41" t="s">
        <v>902</v>
      </c>
      <c r="F41" t="s">
        <v>790</v>
      </c>
      <c r="G41">
        <v>36511</v>
      </c>
      <c r="O41">
        <v>0.55179</v>
      </c>
      <c r="S41">
        <f>6</f>
        <v>6</v>
      </c>
      <c r="T41" s="44">
        <f t="shared" si="1"/>
        <v>2</v>
      </c>
    </row>
    <row r="42" spans="1:21" x14ac:dyDescent="0.2">
      <c r="A42" t="str">
        <f t="shared" si="2"/>
        <v>ElemLauren RoweCheval De''Lore</v>
      </c>
      <c r="B42" t="s">
        <v>46</v>
      </c>
      <c r="C42" t="s">
        <v>316</v>
      </c>
      <c r="D42" t="s">
        <v>565</v>
      </c>
      <c r="E42" t="s">
        <v>903</v>
      </c>
      <c r="F42" t="s">
        <v>789</v>
      </c>
      <c r="G42">
        <v>38440</v>
      </c>
      <c r="P42">
        <v>0.69582999999999995</v>
      </c>
      <c r="S42">
        <v>1</v>
      </c>
      <c r="T42" s="44">
        <f t="shared" si="1"/>
        <v>7</v>
      </c>
    </row>
    <row r="43" spans="1:21" x14ac:dyDescent="0.2">
      <c r="A43" t="str">
        <f t="shared" si="2"/>
        <v>ElemKatelyn MehanikovVee</v>
      </c>
      <c r="B43" t="s">
        <v>46</v>
      </c>
      <c r="C43" t="s">
        <v>316</v>
      </c>
      <c r="D43" t="s">
        <v>595</v>
      </c>
      <c r="E43" t="s">
        <v>596</v>
      </c>
      <c r="F43" t="s">
        <v>802</v>
      </c>
      <c r="G43">
        <v>35611</v>
      </c>
      <c r="Q43">
        <v>0.55972</v>
      </c>
      <c r="S43">
        <v>0</v>
      </c>
      <c r="T43" s="44">
        <f t="shared" si="1"/>
        <v>0</v>
      </c>
      <c r="U43" s="11" t="s">
        <v>1213</v>
      </c>
    </row>
    <row r="44" spans="1:21" x14ac:dyDescent="0.2">
      <c r="A44" t="str">
        <f t="shared" si="2"/>
        <v>MedLauren RoweCharisma Royal Emblem</v>
      </c>
      <c r="B44" t="s">
        <v>39</v>
      </c>
      <c r="C44" t="s">
        <v>491</v>
      </c>
      <c r="D44" t="s">
        <v>565</v>
      </c>
      <c r="E44" t="s">
        <v>904</v>
      </c>
      <c r="F44" t="s">
        <v>789</v>
      </c>
      <c r="G44">
        <v>38440</v>
      </c>
      <c r="R44">
        <v>0.61806000000000005</v>
      </c>
      <c r="S44">
        <v>0</v>
      </c>
      <c r="T44" s="44">
        <v>0</v>
      </c>
      <c r="U44" s="11" t="s">
        <v>1212</v>
      </c>
    </row>
    <row r="45" spans="1:21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f t="shared" si="1"/>
        <v>0</v>
      </c>
    </row>
    <row r="46" spans="1:21" x14ac:dyDescent="0.2">
      <c r="A46" t="str">
        <f t="shared" si="2"/>
        <v/>
      </c>
      <c r="B46" t="s">
        <v>317</v>
      </c>
      <c r="D46" t="s">
        <v>317</v>
      </c>
      <c r="E46" t="s">
        <v>317</v>
      </c>
      <c r="T46" s="44">
        <f t="shared" si="1"/>
        <v>0</v>
      </c>
    </row>
    <row r="47" spans="1:21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f t="shared" si="1"/>
        <v>0</v>
      </c>
    </row>
    <row r="48" spans="1:21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f t="shared" si="1"/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f t="shared" si="1"/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f t="shared" si="1"/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f t="shared" si="1"/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f t="shared" si="1"/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f t="shared" si="1"/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ref="A71:A98" si="3">CONCATENATE(B71,D71,E71)</f>
        <v/>
      </c>
      <c r="B71" t="s">
        <v>317</v>
      </c>
      <c r="D71" t="s">
        <v>317</v>
      </c>
      <c r="E71" t="s">
        <v>317</v>
      </c>
      <c r="T71" s="44">
        <f t="shared" si="1"/>
        <v>0</v>
      </c>
    </row>
    <row r="72" spans="1:20" x14ac:dyDescent="0.2">
      <c r="A72" t="str">
        <f t="shared" si="3"/>
        <v/>
      </c>
      <c r="B72" t="s">
        <v>317</v>
      </c>
      <c r="D72" t="s">
        <v>317</v>
      </c>
      <c r="E72" t="s">
        <v>317</v>
      </c>
      <c r="T72" s="44">
        <f t="shared" ref="T72:T98" si="4">IF(S72=1,7,IF(S72=2,6,IF(S72=3,5,IF(S72=4,4,IF(S72=5,3,IF(S72=6,2,IF(S72&gt;=6,1,0)))))))</f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f t="shared" si="4"/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f t="shared" si="4"/>
        <v>0</v>
      </c>
    </row>
    <row r="82" spans="1:20" x14ac:dyDescent="0.2">
      <c r="A82" t="str">
        <f t="shared" si="3"/>
        <v/>
      </c>
      <c r="E82" t="s">
        <v>317</v>
      </c>
      <c r="T82" s="44">
        <f t="shared" si="4"/>
        <v>0</v>
      </c>
    </row>
    <row r="83" spans="1:20" x14ac:dyDescent="0.2">
      <c r="A83" t="str">
        <f t="shared" si="3"/>
        <v/>
      </c>
      <c r="E83" t="s">
        <v>317</v>
      </c>
      <c r="T83" s="44">
        <f t="shared" si="4"/>
        <v>0</v>
      </c>
    </row>
    <row r="84" spans="1:20" x14ac:dyDescent="0.2">
      <c r="A84" t="str">
        <f t="shared" si="3"/>
        <v/>
      </c>
      <c r="E84" t="s">
        <v>317</v>
      </c>
      <c r="T84" s="44">
        <f t="shared" si="4"/>
        <v>0</v>
      </c>
    </row>
    <row r="85" spans="1:20" x14ac:dyDescent="0.2">
      <c r="A85" t="str">
        <f t="shared" si="3"/>
        <v/>
      </c>
      <c r="E85" t="s">
        <v>317</v>
      </c>
      <c r="T85" s="44">
        <f t="shared" si="4"/>
        <v>0</v>
      </c>
    </row>
    <row r="86" spans="1:20" x14ac:dyDescent="0.2">
      <c r="A86" t="str">
        <f t="shared" si="3"/>
        <v/>
      </c>
      <c r="E86" t="s">
        <v>317</v>
      </c>
      <c r="T86" s="44">
        <f t="shared" si="4"/>
        <v>0</v>
      </c>
    </row>
    <row r="87" spans="1:20" x14ac:dyDescent="0.2">
      <c r="A87" t="str">
        <f t="shared" si="3"/>
        <v/>
      </c>
      <c r="E87" t="s">
        <v>317</v>
      </c>
      <c r="T87" s="44">
        <f t="shared" si="4"/>
        <v>0</v>
      </c>
    </row>
    <row r="88" spans="1:20" x14ac:dyDescent="0.2">
      <c r="A88" t="str">
        <f t="shared" si="3"/>
        <v/>
      </c>
      <c r="E88" t="s">
        <v>317</v>
      </c>
      <c r="T88" s="44">
        <f t="shared" si="4"/>
        <v>0</v>
      </c>
    </row>
    <row r="89" spans="1:20" x14ac:dyDescent="0.2">
      <c r="A89" t="str">
        <f t="shared" si="3"/>
        <v/>
      </c>
      <c r="E89" t="s">
        <v>317</v>
      </c>
      <c r="T89" s="44">
        <f t="shared" si="4"/>
        <v>0</v>
      </c>
    </row>
    <row r="90" spans="1:20" x14ac:dyDescent="0.2">
      <c r="A90" t="str">
        <f t="shared" si="3"/>
        <v/>
      </c>
      <c r="E90" t="s">
        <v>317</v>
      </c>
      <c r="T90" s="44">
        <f t="shared" si="4"/>
        <v>0</v>
      </c>
    </row>
    <row r="91" spans="1:20" x14ac:dyDescent="0.2">
      <c r="A91" t="str">
        <f t="shared" si="3"/>
        <v/>
      </c>
      <c r="E91" t="s">
        <v>317</v>
      </c>
      <c r="T91" s="44">
        <f t="shared" si="4"/>
        <v>0</v>
      </c>
    </row>
    <row r="92" spans="1:20" x14ac:dyDescent="0.2">
      <c r="A92" t="str">
        <f t="shared" si="3"/>
        <v/>
      </c>
      <c r="E92" t="s">
        <v>317</v>
      </c>
      <c r="T92" s="44">
        <f t="shared" si="4"/>
        <v>0</v>
      </c>
    </row>
    <row r="93" spans="1:20" x14ac:dyDescent="0.2">
      <c r="A93" t="str">
        <f t="shared" si="3"/>
        <v/>
      </c>
      <c r="E93" t="s">
        <v>317</v>
      </c>
      <c r="T93" s="44">
        <f t="shared" si="4"/>
        <v>0</v>
      </c>
    </row>
    <row r="94" spans="1:20" x14ac:dyDescent="0.2">
      <c r="A94" t="str">
        <f t="shared" si="3"/>
        <v/>
      </c>
      <c r="E94" t="s">
        <v>317</v>
      </c>
      <c r="T94" s="44">
        <f t="shared" si="4"/>
        <v>0</v>
      </c>
    </row>
    <row r="95" spans="1:20" x14ac:dyDescent="0.2">
      <c r="A95" t="str">
        <f t="shared" si="3"/>
        <v/>
      </c>
      <c r="E95" t="s">
        <v>317</v>
      </c>
      <c r="T95" s="44">
        <f t="shared" si="4"/>
        <v>0</v>
      </c>
    </row>
    <row r="96" spans="1:20" x14ac:dyDescent="0.2">
      <c r="A96" t="str">
        <f t="shared" si="3"/>
        <v/>
      </c>
      <c r="E96" t="s">
        <v>317</v>
      </c>
      <c r="T96" s="44">
        <f t="shared" si="4"/>
        <v>0</v>
      </c>
    </row>
    <row r="97" spans="1:20" x14ac:dyDescent="0.2">
      <c r="A97" t="str">
        <f t="shared" si="3"/>
        <v/>
      </c>
      <c r="E97" t="s">
        <v>317</v>
      </c>
      <c r="T97" s="44">
        <f t="shared" si="4"/>
        <v>0</v>
      </c>
    </row>
    <row r="98" spans="1:20" x14ac:dyDescent="0.2">
      <c r="A98" t="str">
        <f t="shared" si="3"/>
        <v/>
      </c>
      <c r="E98" t="s">
        <v>317</v>
      </c>
      <c r="T98" s="44">
        <f t="shared" si="4"/>
        <v>0</v>
      </c>
    </row>
    <row r="99" spans="1:20" x14ac:dyDescent="0.2">
      <c r="A99" cm="1">
        <f t="array" ref="A99">SUMPRODUCT((A7:A98&lt;&gt;"")/COUNTIF(A7:A98,A7:A98&amp;""))</f>
        <v>38</v>
      </c>
      <c r="E99" t="s">
        <v>317</v>
      </c>
    </row>
    <row r="100" spans="1:20" x14ac:dyDescent="0.2">
      <c r="A100">
        <v>2</v>
      </c>
      <c r="E100" t="s">
        <v>317</v>
      </c>
    </row>
    <row r="101" spans="1:20" x14ac:dyDescent="0.2">
      <c r="A101">
        <f>SUM(A99-A100)</f>
        <v>36</v>
      </c>
      <c r="E101" t="s">
        <v>317</v>
      </c>
    </row>
  </sheetData>
  <phoneticPr fontId="2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BB8F-9532-481C-83D7-C2DED4EDED01}">
  <sheetPr>
    <tabColor rgb="FF7030A0"/>
  </sheetPr>
  <dimension ref="A1:U101"/>
  <sheetViews>
    <sheetView topLeftCell="B17" workbookViewId="0">
      <selection activeCell="E22" sqref="E22"/>
    </sheetView>
  </sheetViews>
  <sheetFormatPr defaultRowHeight="12.75" x14ac:dyDescent="0.2"/>
  <cols>
    <col min="1" max="1" width="49" bestFit="1" customWidth="1"/>
    <col min="2" max="2" width="15.85546875" bestFit="1" customWidth="1"/>
    <col min="3" max="3" width="4.5703125" bestFit="1" customWidth="1"/>
    <col min="4" max="4" width="18" bestFit="1" customWidth="1"/>
    <col min="5" max="5" width="27" bestFit="1" customWidth="1"/>
    <col min="6" max="6" width="13.28515625" bestFit="1" customWidth="1"/>
    <col min="7" max="7" width="10.42578125" bestFit="1" customWidth="1"/>
    <col min="8" max="9" width="10.28515625" bestFit="1" customWidth="1"/>
    <col min="10" max="12" width="6.7109375" bestFit="1" customWidth="1"/>
    <col min="13" max="13" width="10.5703125" bestFit="1" customWidth="1"/>
    <col min="14" max="15" width="7" bestFit="1" customWidth="1"/>
    <col min="16" max="16" width="10.42578125" bestFit="1" customWidth="1"/>
    <col min="17" max="17" width="7" bestFit="1" customWidth="1"/>
    <col min="18" max="18" width="7.5703125" bestFit="1" customWidth="1"/>
    <col min="19" max="19" width="5.7109375" bestFit="1" customWidth="1"/>
    <col min="20" max="20" width="10.7109375" style="44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ref="A8:A39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K8">
        <v>0.64</v>
      </c>
      <c r="S8">
        <v>3</v>
      </c>
      <c r="T8" s="44">
        <f>IF(S8=1,7,IF(S8=2,6,IF(S8=3,5,IF(S8=4,4,IF(S8=5,3,IF(S8=6,2,IF(S8&gt;=6,1,0)))))))</f>
        <v>5</v>
      </c>
    </row>
    <row r="9" spans="1:20" x14ac:dyDescent="0.2">
      <c r="A9" t="str">
        <f t="shared" si="0"/>
        <v>PrepAriana CarberyViolet</v>
      </c>
      <c r="B9" t="s">
        <v>248</v>
      </c>
      <c r="C9" t="s">
        <v>755</v>
      </c>
      <c r="D9" t="s">
        <v>756</v>
      </c>
      <c r="E9" t="s">
        <v>905</v>
      </c>
      <c r="F9" t="s">
        <v>757</v>
      </c>
      <c r="H9">
        <v>67.894999999999996</v>
      </c>
      <c r="S9">
        <v>1</v>
      </c>
      <c r="T9" s="44">
        <f t="shared" ref="T9:T72" si="1">IF(S9=1,7,IF(S9=2,6,IF(S9=3,5,IF(S9=4,4,IF(S9=5,3,IF(S9=6,2,IF(S9&gt;=6,1,0)))))))</f>
        <v>7</v>
      </c>
    </row>
    <row r="10" spans="1:20" x14ac:dyDescent="0.2">
      <c r="A10" t="str">
        <f t="shared" si="0"/>
        <v>PrepHolly FergusonPixie</v>
      </c>
      <c r="B10" t="s">
        <v>248</v>
      </c>
      <c r="C10" t="s">
        <v>755</v>
      </c>
      <c r="D10" t="s">
        <v>758</v>
      </c>
      <c r="E10" t="s">
        <v>906</v>
      </c>
      <c r="F10" t="s">
        <v>578</v>
      </c>
      <c r="H10">
        <v>67.367999999999995</v>
      </c>
      <c r="S10">
        <v>2</v>
      </c>
      <c r="T10" s="44">
        <f t="shared" si="1"/>
        <v>6</v>
      </c>
    </row>
    <row r="11" spans="1:20" x14ac:dyDescent="0.2">
      <c r="A11" t="str">
        <f t="shared" si="0"/>
        <v>PrepRemi AtkinsonCharisma Sam Jones</v>
      </c>
      <c r="B11" t="s">
        <v>248</v>
      </c>
      <c r="C11" t="s">
        <v>755</v>
      </c>
      <c r="D11" t="s">
        <v>759</v>
      </c>
      <c r="E11" t="s">
        <v>907</v>
      </c>
      <c r="F11" t="s">
        <v>757</v>
      </c>
      <c r="H11">
        <v>55.789000000000001</v>
      </c>
      <c r="S11">
        <v>3</v>
      </c>
      <c r="T11" s="44">
        <f t="shared" si="1"/>
        <v>5</v>
      </c>
    </row>
    <row r="12" spans="1:20" x14ac:dyDescent="0.2">
      <c r="A12" t="str">
        <f t="shared" si="0"/>
        <v>PrepAmelia ChesterGem Park Surprise</v>
      </c>
      <c r="B12" t="s">
        <v>248</v>
      </c>
      <c r="C12" t="s">
        <v>755</v>
      </c>
      <c r="D12" t="s">
        <v>760</v>
      </c>
      <c r="E12" t="s">
        <v>761</v>
      </c>
      <c r="F12" t="s">
        <v>592</v>
      </c>
      <c r="H12">
        <v>66.052999999999997</v>
      </c>
      <c r="S12">
        <v>4</v>
      </c>
      <c r="T12" s="44">
        <f t="shared" si="1"/>
        <v>4</v>
      </c>
    </row>
    <row r="13" spans="1:20" x14ac:dyDescent="0.2">
      <c r="A13" t="str">
        <f t="shared" si="0"/>
        <v>PrepSienna ChesterJudaroo Puddles</v>
      </c>
      <c r="B13" t="s">
        <v>248</v>
      </c>
      <c r="C13" t="s">
        <v>755</v>
      </c>
      <c r="D13" t="s">
        <v>762</v>
      </c>
      <c r="E13" t="s">
        <v>763</v>
      </c>
      <c r="F13" t="s">
        <v>592</v>
      </c>
      <c r="H13">
        <v>57.104999999999997</v>
      </c>
      <c r="S13">
        <v>5</v>
      </c>
      <c r="T13" s="44">
        <f t="shared" si="1"/>
        <v>3</v>
      </c>
    </row>
    <row r="14" spans="1:20" x14ac:dyDescent="0.2">
      <c r="A14" t="str">
        <f t="shared" si="0"/>
        <v>PrelimAmelia ChesterGem Park Surprise</v>
      </c>
      <c r="B14" t="s">
        <v>213</v>
      </c>
      <c r="C14" t="s">
        <v>281</v>
      </c>
      <c r="D14" t="s">
        <v>760</v>
      </c>
      <c r="E14" t="s">
        <v>761</v>
      </c>
      <c r="F14" t="s">
        <v>592</v>
      </c>
      <c r="I14">
        <v>0.53600000000000003</v>
      </c>
      <c r="S14">
        <v>2</v>
      </c>
      <c r="T14" s="44">
        <f t="shared" si="1"/>
        <v>6</v>
      </c>
    </row>
    <row r="15" spans="1:20" x14ac:dyDescent="0.2">
      <c r="A15" t="str">
        <f t="shared" si="0"/>
        <v>PrelimTayah JoyVinnie</v>
      </c>
      <c r="B15" t="s">
        <v>213</v>
      </c>
      <c r="C15" t="s">
        <v>281</v>
      </c>
      <c r="D15" t="s">
        <v>764</v>
      </c>
      <c r="E15" t="s">
        <v>765</v>
      </c>
      <c r="F15" t="s">
        <v>766</v>
      </c>
      <c r="I15">
        <v>0.54</v>
      </c>
      <c r="S15">
        <v>1</v>
      </c>
      <c r="T15" s="44">
        <f t="shared" si="1"/>
        <v>7</v>
      </c>
    </row>
    <row r="16" spans="1:20" x14ac:dyDescent="0.2">
      <c r="A16" t="str">
        <f t="shared" si="0"/>
        <v>PrelimAshley CowieBlue Dale Boy</v>
      </c>
      <c r="B16" t="s">
        <v>213</v>
      </c>
      <c r="C16" t="s">
        <v>281</v>
      </c>
      <c r="D16" t="s">
        <v>767</v>
      </c>
      <c r="E16" t="s">
        <v>908</v>
      </c>
      <c r="F16" t="s">
        <v>592</v>
      </c>
      <c r="J16">
        <v>57</v>
      </c>
      <c r="S16">
        <v>2</v>
      </c>
      <c r="T16" s="44">
        <f t="shared" si="1"/>
        <v>6</v>
      </c>
    </row>
    <row r="17" spans="1:21" x14ac:dyDescent="0.2">
      <c r="A17" t="str">
        <f t="shared" si="0"/>
        <v>PrelimCourtney TroloveKalaf</v>
      </c>
      <c r="B17" t="s">
        <v>213</v>
      </c>
      <c r="C17" t="s">
        <v>768</v>
      </c>
      <c r="D17" t="s">
        <v>147</v>
      </c>
      <c r="E17" t="s">
        <v>148</v>
      </c>
      <c r="F17" t="s">
        <v>307</v>
      </c>
      <c r="J17">
        <v>63.8</v>
      </c>
      <c r="S17">
        <v>1</v>
      </c>
      <c r="T17" s="44">
        <f t="shared" si="1"/>
        <v>7</v>
      </c>
    </row>
    <row r="18" spans="1:21" x14ac:dyDescent="0.2">
      <c r="A18" t="str">
        <f t="shared" si="0"/>
        <v>PrelimOlivia Butler-BlaxellKanderry Shake Your Bon Bon</v>
      </c>
      <c r="B18" t="s">
        <v>213</v>
      </c>
      <c r="C18" t="s">
        <v>768</v>
      </c>
      <c r="D18" t="s">
        <v>630</v>
      </c>
      <c r="E18" t="s">
        <v>631</v>
      </c>
      <c r="F18" t="s">
        <v>757</v>
      </c>
      <c r="K18">
        <v>56.6</v>
      </c>
      <c r="S18">
        <v>2</v>
      </c>
      <c r="T18" s="44">
        <f t="shared" si="1"/>
        <v>6</v>
      </c>
    </row>
    <row r="19" spans="1:21" x14ac:dyDescent="0.2">
      <c r="A19" t="str">
        <f t="shared" si="0"/>
        <v>PrelimIsabelle MillerLocke Lamora</v>
      </c>
      <c r="B19" t="s">
        <v>213</v>
      </c>
      <c r="C19" t="s">
        <v>768</v>
      </c>
      <c r="D19" s="11" t="s">
        <v>119</v>
      </c>
      <c r="E19" s="11" t="s">
        <v>846</v>
      </c>
      <c r="F19" t="s">
        <v>757</v>
      </c>
      <c r="K19">
        <v>60</v>
      </c>
      <c r="S19">
        <v>1</v>
      </c>
      <c r="T19" s="44">
        <f t="shared" si="1"/>
        <v>7</v>
      </c>
    </row>
    <row r="20" spans="1:21" x14ac:dyDescent="0.2">
      <c r="A20" t="str">
        <f t="shared" si="0"/>
        <v>PrelimKimberley SorensenRoseridge Gamble</v>
      </c>
      <c r="B20" t="s">
        <v>213</v>
      </c>
      <c r="C20" t="s">
        <v>768</v>
      </c>
      <c r="D20" t="s">
        <v>769</v>
      </c>
      <c r="E20" t="s">
        <v>909</v>
      </c>
      <c r="F20" t="s">
        <v>169</v>
      </c>
      <c r="L20">
        <v>59.8</v>
      </c>
      <c r="S20">
        <v>2</v>
      </c>
      <c r="T20" s="44">
        <f t="shared" si="1"/>
        <v>6</v>
      </c>
    </row>
    <row r="21" spans="1:21" x14ac:dyDescent="0.2">
      <c r="A21" t="str">
        <f t="shared" si="0"/>
        <v>PrelimEloise TroloveAlezan</v>
      </c>
      <c r="B21" t="s">
        <v>213</v>
      </c>
      <c r="C21" t="s">
        <v>768</v>
      </c>
      <c r="D21" t="s">
        <v>770</v>
      </c>
      <c r="E21" t="s">
        <v>910</v>
      </c>
      <c r="F21" t="s">
        <v>307</v>
      </c>
      <c r="L21">
        <v>65.8</v>
      </c>
      <c r="S21">
        <v>1</v>
      </c>
      <c r="T21" s="44">
        <f t="shared" si="1"/>
        <v>7</v>
      </c>
    </row>
    <row r="22" spans="1:21" x14ac:dyDescent="0.2">
      <c r="A22" t="str">
        <f t="shared" si="0"/>
        <v>PrelimMadison CarberyKatie</v>
      </c>
      <c r="B22" t="s">
        <v>213</v>
      </c>
      <c r="C22" t="s">
        <v>768</v>
      </c>
      <c r="D22" t="s">
        <v>771</v>
      </c>
      <c r="E22" t="s">
        <v>911</v>
      </c>
      <c r="F22" t="s">
        <v>757</v>
      </c>
      <c r="L22">
        <v>58.2</v>
      </c>
      <c r="S22">
        <v>3</v>
      </c>
      <c r="T22" s="44">
        <f t="shared" si="1"/>
        <v>5</v>
      </c>
    </row>
    <row r="23" spans="1:21" x14ac:dyDescent="0.2">
      <c r="A23" t="str">
        <f t="shared" si="0"/>
        <v>PrelimNatasha HartonoBaraya Rhapsody</v>
      </c>
      <c r="B23" t="s">
        <v>213</v>
      </c>
      <c r="C23" t="s">
        <v>768</v>
      </c>
      <c r="D23" t="s">
        <v>740</v>
      </c>
      <c r="E23" t="s">
        <v>741</v>
      </c>
      <c r="F23" t="s">
        <v>169</v>
      </c>
      <c r="L23">
        <v>57.8</v>
      </c>
      <c r="S23">
        <v>4</v>
      </c>
      <c r="T23" s="44">
        <f t="shared" si="1"/>
        <v>4</v>
      </c>
    </row>
    <row r="24" spans="1:21" x14ac:dyDescent="0.2">
      <c r="A24" t="str">
        <f t="shared" si="0"/>
        <v>NovCourtney TroloveKalaf</v>
      </c>
      <c r="B24" t="s">
        <v>80</v>
      </c>
      <c r="C24" t="s">
        <v>772</v>
      </c>
      <c r="D24" t="s">
        <v>147</v>
      </c>
      <c r="E24" t="s">
        <v>148</v>
      </c>
      <c r="F24" t="s">
        <v>307</v>
      </c>
      <c r="M24">
        <v>64.643000000000001</v>
      </c>
      <c r="S24">
        <v>1</v>
      </c>
      <c r="T24" s="44">
        <f t="shared" si="1"/>
        <v>7</v>
      </c>
    </row>
    <row r="25" spans="1:21" x14ac:dyDescent="0.2">
      <c r="A25" t="str">
        <f t="shared" si="0"/>
        <v>NovLeah GardinerWestwood Royal Romeo</v>
      </c>
      <c r="B25" t="s">
        <v>80</v>
      </c>
      <c r="C25" t="s">
        <v>772</v>
      </c>
      <c r="D25" t="s">
        <v>149</v>
      </c>
      <c r="E25" t="s">
        <v>224</v>
      </c>
      <c r="F25" t="s">
        <v>592</v>
      </c>
      <c r="M25">
        <v>60.536000000000001</v>
      </c>
      <c r="S25">
        <v>2</v>
      </c>
      <c r="T25" s="44">
        <f t="shared" si="1"/>
        <v>6</v>
      </c>
    </row>
    <row r="26" spans="1:21" x14ac:dyDescent="0.2">
      <c r="A26" t="str">
        <f t="shared" si="0"/>
        <v>NovApril LeunenExtreme Golden Rebel</v>
      </c>
      <c r="B26" t="s">
        <v>80</v>
      </c>
      <c r="C26" t="s">
        <v>772</v>
      </c>
      <c r="D26" t="s">
        <v>111</v>
      </c>
      <c r="E26" t="s">
        <v>112</v>
      </c>
      <c r="F26" t="s">
        <v>757</v>
      </c>
      <c r="N26">
        <v>60.893000000000001</v>
      </c>
      <c r="S26">
        <v>2</v>
      </c>
      <c r="T26" s="44">
        <f t="shared" si="1"/>
        <v>6</v>
      </c>
    </row>
    <row r="27" spans="1:21" x14ac:dyDescent="0.2">
      <c r="A27" t="str">
        <f t="shared" si="0"/>
        <v>NovJewel PivacDvz Debonaire</v>
      </c>
      <c r="B27" t="s">
        <v>80</v>
      </c>
      <c r="C27" t="s">
        <v>772</v>
      </c>
      <c r="D27" t="s">
        <v>773</v>
      </c>
      <c r="E27" t="s">
        <v>912</v>
      </c>
      <c r="F27" t="s">
        <v>757</v>
      </c>
      <c r="N27">
        <v>68.570999999999998</v>
      </c>
      <c r="S27">
        <v>1</v>
      </c>
      <c r="T27" s="44">
        <f t="shared" si="1"/>
        <v>7</v>
      </c>
    </row>
    <row r="28" spans="1:21" x14ac:dyDescent="0.2">
      <c r="A28" t="str">
        <f t="shared" si="0"/>
        <v>NovAmy-Louise RossHalcyon</v>
      </c>
      <c r="B28" t="s">
        <v>80</v>
      </c>
      <c r="C28" t="s">
        <v>772</v>
      </c>
      <c r="D28" t="s">
        <v>49</v>
      </c>
      <c r="E28" t="s">
        <v>50</v>
      </c>
      <c r="F28" t="s">
        <v>757</v>
      </c>
      <c r="O28">
        <v>65.179000000000002</v>
      </c>
      <c r="S28">
        <v>2</v>
      </c>
      <c r="T28" s="44">
        <f t="shared" si="1"/>
        <v>6</v>
      </c>
    </row>
    <row r="29" spans="1:21" x14ac:dyDescent="0.2">
      <c r="A29" t="str">
        <f t="shared" si="0"/>
        <v>NovAnthea SargisonKardarra Kaldarra</v>
      </c>
      <c r="B29" t="s">
        <v>80</v>
      </c>
      <c r="C29" t="s">
        <v>772</v>
      </c>
      <c r="D29" t="s">
        <v>47</v>
      </c>
      <c r="E29" t="s">
        <v>48</v>
      </c>
      <c r="F29" t="s">
        <v>757</v>
      </c>
      <c r="O29">
        <v>66.25</v>
      </c>
      <c r="S29">
        <v>1</v>
      </c>
      <c r="T29" s="44">
        <f t="shared" si="1"/>
        <v>7</v>
      </c>
    </row>
    <row r="30" spans="1:21" x14ac:dyDescent="0.2">
      <c r="A30" t="str">
        <f t="shared" si="0"/>
        <v>NovKatelyn MehanikovVee</v>
      </c>
      <c r="B30" t="s">
        <v>80</v>
      </c>
      <c r="C30" t="s">
        <v>772</v>
      </c>
      <c r="D30" t="s">
        <v>595</v>
      </c>
      <c r="E30" t="s">
        <v>596</v>
      </c>
      <c r="F30" t="s">
        <v>757</v>
      </c>
      <c r="O30">
        <v>63.75</v>
      </c>
      <c r="S30">
        <v>0</v>
      </c>
      <c r="T30" s="44">
        <v>0</v>
      </c>
      <c r="U30" s="11" t="s">
        <v>1211</v>
      </c>
    </row>
    <row r="31" spans="1:21" x14ac:dyDescent="0.2">
      <c r="A31" t="str">
        <f t="shared" si="0"/>
        <v>NovNatasha HartonoBaraya Rhapsody</v>
      </c>
      <c r="B31" t="s">
        <v>80</v>
      </c>
      <c r="C31" t="s">
        <v>772</v>
      </c>
      <c r="D31" t="s">
        <v>740</v>
      </c>
      <c r="E31" t="s">
        <v>741</v>
      </c>
      <c r="F31" t="s">
        <v>169</v>
      </c>
      <c r="O31">
        <v>54.820999999999998</v>
      </c>
      <c r="S31">
        <v>4</v>
      </c>
      <c r="T31" s="44">
        <f t="shared" si="1"/>
        <v>4</v>
      </c>
    </row>
    <row r="32" spans="1:21" x14ac:dyDescent="0.2">
      <c r="A32" t="str">
        <f t="shared" si="0"/>
        <v>ElemJewel PivacDvz Debonaire</v>
      </c>
      <c r="B32" t="s">
        <v>46</v>
      </c>
      <c r="C32" t="s">
        <v>774</v>
      </c>
      <c r="D32" t="s">
        <v>773</v>
      </c>
      <c r="E32" t="s">
        <v>912</v>
      </c>
      <c r="F32" t="s">
        <v>757</v>
      </c>
      <c r="P32">
        <v>58.472000000000001</v>
      </c>
      <c r="S32">
        <v>1</v>
      </c>
      <c r="T32" s="44">
        <f t="shared" si="1"/>
        <v>7</v>
      </c>
    </row>
    <row r="33" spans="1:21" x14ac:dyDescent="0.2">
      <c r="A33" t="str">
        <f t="shared" si="0"/>
        <v>ElemAmy-Louise RossHalcyon</v>
      </c>
      <c r="B33" t="s">
        <v>46</v>
      </c>
      <c r="C33" t="s">
        <v>774</v>
      </c>
      <c r="D33" t="s">
        <v>49</v>
      </c>
      <c r="E33" t="s">
        <v>50</v>
      </c>
      <c r="F33" t="s">
        <v>757</v>
      </c>
      <c r="Q33">
        <v>61.389000000000003</v>
      </c>
      <c r="S33">
        <v>2</v>
      </c>
      <c r="T33" s="44">
        <f t="shared" si="1"/>
        <v>6</v>
      </c>
    </row>
    <row r="34" spans="1:21" x14ac:dyDescent="0.2">
      <c r="A34" t="str">
        <f t="shared" si="0"/>
        <v>ElemAnthea SargisonKardarra Kaldarra</v>
      </c>
      <c r="B34" t="s">
        <v>46</v>
      </c>
      <c r="C34" t="s">
        <v>774</v>
      </c>
      <c r="D34" t="s">
        <v>47</v>
      </c>
      <c r="E34" t="s">
        <v>48</v>
      </c>
      <c r="F34" t="s">
        <v>757</v>
      </c>
      <c r="Q34">
        <v>67.5</v>
      </c>
      <c r="S34">
        <v>1</v>
      </c>
      <c r="T34" s="44">
        <f t="shared" si="1"/>
        <v>7</v>
      </c>
    </row>
    <row r="35" spans="1:21" x14ac:dyDescent="0.2">
      <c r="A35" t="str">
        <f t="shared" si="0"/>
        <v>ElemKatelyn MehanikovVee</v>
      </c>
      <c r="B35" t="s">
        <v>46</v>
      </c>
      <c r="C35" t="s">
        <v>774</v>
      </c>
      <c r="D35" t="s">
        <v>595</v>
      </c>
      <c r="E35" t="s">
        <v>596</v>
      </c>
      <c r="F35" t="s">
        <v>757</v>
      </c>
      <c r="Q35">
        <v>58.56</v>
      </c>
      <c r="S35">
        <v>0</v>
      </c>
      <c r="T35" s="44">
        <v>0</v>
      </c>
      <c r="U35" s="11" t="s">
        <v>1211</v>
      </c>
    </row>
    <row r="36" spans="1:21" x14ac:dyDescent="0.2">
      <c r="A36" t="str">
        <f t="shared" si="0"/>
        <v/>
      </c>
      <c r="B36" t="s">
        <v>317</v>
      </c>
      <c r="D36" t="s">
        <v>317</v>
      </c>
      <c r="E36" t="s">
        <v>317</v>
      </c>
      <c r="T36" s="44">
        <f t="shared" si="1"/>
        <v>0</v>
      </c>
    </row>
    <row r="37" spans="1:21" x14ac:dyDescent="0.2">
      <c r="A37" t="str">
        <f t="shared" si="0"/>
        <v/>
      </c>
      <c r="B37" t="s">
        <v>317</v>
      </c>
      <c r="D37" t="s">
        <v>317</v>
      </c>
      <c r="E37" t="s">
        <v>317</v>
      </c>
      <c r="T37" s="44">
        <f t="shared" si="1"/>
        <v>0</v>
      </c>
    </row>
    <row r="38" spans="1:21" x14ac:dyDescent="0.2">
      <c r="A38" t="str">
        <f t="shared" si="0"/>
        <v/>
      </c>
      <c r="B38" t="s">
        <v>317</v>
      </c>
      <c r="D38" t="s">
        <v>317</v>
      </c>
      <c r="E38" t="s">
        <v>317</v>
      </c>
      <c r="T38" s="44">
        <f t="shared" si="1"/>
        <v>0</v>
      </c>
    </row>
    <row r="39" spans="1:21" x14ac:dyDescent="0.2">
      <c r="A39" t="str">
        <f t="shared" si="0"/>
        <v/>
      </c>
      <c r="B39" t="s">
        <v>317</v>
      </c>
      <c r="D39" t="s">
        <v>317</v>
      </c>
      <c r="E39" t="s">
        <v>317</v>
      </c>
      <c r="T39" s="44">
        <f t="shared" si="1"/>
        <v>0</v>
      </c>
    </row>
    <row r="40" spans="1:21" x14ac:dyDescent="0.2">
      <c r="A40" t="str">
        <f t="shared" ref="A40:A71" si="2">CONCATENATE(B40,D40,E40)</f>
        <v/>
      </c>
      <c r="B40" t="s">
        <v>317</v>
      </c>
      <c r="D40" t="s">
        <v>317</v>
      </c>
      <c r="E40" t="s">
        <v>317</v>
      </c>
      <c r="T40" s="44">
        <f t="shared" si="1"/>
        <v>0</v>
      </c>
    </row>
    <row r="41" spans="1:21" x14ac:dyDescent="0.2">
      <c r="A41" t="str">
        <f t="shared" si="2"/>
        <v/>
      </c>
      <c r="B41" t="s">
        <v>317</v>
      </c>
      <c r="D41" t="s">
        <v>317</v>
      </c>
      <c r="E41" t="s">
        <v>317</v>
      </c>
      <c r="T41" s="44">
        <f t="shared" si="1"/>
        <v>0</v>
      </c>
    </row>
    <row r="42" spans="1:21" x14ac:dyDescent="0.2">
      <c r="A42" t="str">
        <f t="shared" si="2"/>
        <v/>
      </c>
      <c r="B42" t="s">
        <v>317</v>
      </c>
      <c r="D42" t="s">
        <v>317</v>
      </c>
      <c r="E42" t="s">
        <v>317</v>
      </c>
      <c r="T42" s="44">
        <f t="shared" si="1"/>
        <v>0</v>
      </c>
    </row>
    <row r="43" spans="1:21" x14ac:dyDescent="0.2">
      <c r="A43" t="str">
        <f t="shared" si="2"/>
        <v/>
      </c>
      <c r="B43" t="s">
        <v>317</v>
      </c>
      <c r="D43" t="s">
        <v>317</v>
      </c>
      <c r="E43" t="s">
        <v>317</v>
      </c>
      <c r="T43" s="44">
        <f t="shared" si="1"/>
        <v>0</v>
      </c>
    </row>
    <row r="44" spans="1:21" x14ac:dyDescent="0.2">
      <c r="A44" t="str">
        <f t="shared" si="2"/>
        <v/>
      </c>
      <c r="B44" t="s">
        <v>317</v>
      </c>
      <c r="D44" t="s">
        <v>317</v>
      </c>
      <c r="E44" t="s">
        <v>317</v>
      </c>
      <c r="T44" s="44">
        <f t="shared" si="1"/>
        <v>0</v>
      </c>
    </row>
    <row r="45" spans="1:21" x14ac:dyDescent="0.2">
      <c r="A45" t="str">
        <f t="shared" si="2"/>
        <v/>
      </c>
      <c r="B45" t="s">
        <v>317</v>
      </c>
      <c r="D45" t="s">
        <v>317</v>
      </c>
      <c r="E45" t="s">
        <v>317</v>
      </c>
      <c r="T45" s="44">
        <f t="shared" si="1"/>
        <v>0</v>
      </c>
    </row>
    <row r="46" spans="1:21" x14ac:dyDescent="0.2">
      <c r="A46" t="str">
        <f t="shared" si="2"/>
        <v/>
      </c>
      <c r="B46" t="s">
        <v>317</v>
      </c>
      <c r="D46" t="s">
        <v>317</v>
      </c>
      <c r="E46" t="s">
        <v>317</v>
      </c>
      <c r="T46" s="44">
        <f t="shared" si="1"/>
        <v>0</v>
      </c>
    </row>
    <row r="47" spans="1:21" x14ac:dyDescent="0.2">
      <c r="A47" t="str">
        <f t="shared" si="2"/>
        <v/>
      </c>
      <c r="B47" t="s">
        <v>317</v>
      </c>
      <c r="D47" t="s">
        <v>317</v>
      </c>
      <c r="E47" t="s">
        <v>317</v>
      </c>
      <c r="T47" s="44">
        <f t="shared" si="1"/>
        <v>0</v>
      </c>
    </row>
    <row r="48" spans="1:21" x14ac:dyDescent="0.2">
      <c r="A48" t="str">
        <f t="shared" si="2"/>
        <v/>
      </c>
      <c r="B48" t="s">
        <v>317</v>
      </c>
      <c r="D48" t="s">
        <v>317</v>
      </c>
      <c r="E48" t="s">
        <v>317</v>
      </c>
      <c r="T48" s="44">
        <f t="shared" si="1"/>
        <v>0</v>
      </c>
    </row>
    <row r="49" spans="1:20" x14ac:dyDescent="0.2">
      <c r="A49" t="str">
        <f t="shared" si="2"/>
        <v/>
      </c>
      <c r="B49" t="s">
        <v>317</v>
      </c>
      <c r="D49" t="s">
        <v>317</v>
      </c>
      <c r="E49" t="s">
        <v>317</v>
      </c>
      <c r="T49" s="44">
        <f t="shared" si="1"/>
        <v>0</v>
      </c>
    </row>
    <row r="50" spans="1:20" x14ac:dyDescent="0.2">
      <c r="A50" t="str">
        <f t="shared" si="2"/>
        <v/>
      </c>
      <c r="B50" t="s">
        <v>317</v>
      </c>
      <c r="D50" t="s">
        <v>317</v>
      </c>
      <c r="E50" t="s">
        <v>317</v>
      </c>
      <c r="T50" s="44">
        <f t="shared" si="1"/>
        <v>0</v>
      </c>
    </row>
    <row r="51" spans="1:20" x14ac:dyDescent="0.2">
      <c r="A51" t="str">
        <f t="shared" si="2"/>
        <v/>
      </c>
      <c r="B51" t="s">
        <v>317</v>
      </c>
      <c r="D51" t="s">
        <v>317</v>
      </c>
      <c r="E51" t="s">
        <v>317</v>
      </c>
      <c r="T51" s="44">
        <f t="shared" si="1"/>
        <v>0</v>
      </c>
    </row>
    <row r="52" spans="1:20" x14ac:dyDescent="0.2">
      <c r="A52" t="str">
        <f t="shared" si="2"/>
        <v/>
      </c>
      <c r="B52" t="s">
        <v>317</v>
      </c>
      <c r="D52" t="s">
        <v>317</v>
      </c>
      <c r="E52" t="s">
        <v>317</v>
      </c>
      <c r="T52" s="44">
        <f t="shared" si="1"/>
        <v>0</v>
      </c>
    </row>
    <row r="53" spans="1:20" x14ac:dyDescent="0.2">
      <c r="A53" t="str">
        <f t="shared" si="2"/>
        <v/>
      </c>
      <c r="B53" t="s">
        <v>317</v>
      </c>
      <c r="D53" t="s">
        <v>317</v>
      </c>
      <c r="E53" t="s">
        <v>317</v>
      </c>
      <c r="T53" s="44">
        <f t="shared" si="1"/>
        <v>0</v>
      </c>
    </row>
    <row r="54" spans="1:20" x14ac:dyDescent="0.2">
      <c r="A54" t="str">
        <f t="shared" si="2"/>
        <v/>
      </c>
      <c r="B54" t="s">
        <v>317</v>
      </c>
      <c r="D54" t="s">
        <v>317</v>
      </c>
      <c r="E54" t="s">
        <v>317</v>
      </c>
      <c r="T54" s="44">
        <f t="shared" si="1"/>
        <v>0</v>
      </c>
    </row>
    <row r="55" spans="1:20" x14ac:dyDescent="0.2">
      <c r="A55" t="str">
        <f t="shared" si="2"/>
        <v/>
      </c>
      <c r="B55" t="s">
        <v>317</v>
      </c>
      <c r="D55" t="s">
        <v>317</v>
      </c>
      <c r="E55" t="s">
        <v>317</v>
      </c>
      <c r="T55" s="44">
        <f t="shared" si="1"/>
        <v>0</v>
      </c>
    </row>
    <row r="56" spans="1:20" x14ac:dyDescent="0.2">
      <c r="A56" t="str">
        <f t="shared" si="2"/>
        <v/>
      </c>
      <c r="B56" t="s">
        <v>317</v>
      </c>
      <c r="D56" t="s">
        <v>317</v>
      </c>
      <c r="E56" t="s">
        <v>317</v>
      </c>
      <c r="T56" s="44">
        <f t="shared" si="1"/>
        <v>0</v>
      </c>
    </row>
    <row r="57" spans="1:20" x14ac:dyDescent="0.2">
      <c r="A57" t="str">
        <f t="shared" si="2"/>
        <v/>
      </c>
      <c r="B57" t="s">
        <v>317</v>
      </c>
      <c r="D57" t="s">
        <v>317</v>
      </c>
      <c r="E57" t="s">
        <v>317</v>
      </c>
      <c r="T57" s="44">
        <f t="shared" si="1"/>
        <v>0</v>
      </c>
    </row>
    <row r="58" spans="1:20" x14ac:dyDescent="0.2">
      <c r="A58" t="str">
        <f t="shared" si="2"/>
        <v/>
      </c>
      <c r="B58" t="s">
        <v>317</v>
      </c>
      <c r="D58" t="s">
        <v>317</v>
      </c>
      <c r="E58" t="s">
        <v>317</v>
      </c>
      <c r="T58" s="44">
        <f t="shared" si="1"/>
        <v>0</v>
      </c>
    </row>
    <row r="59" spans="1:20" x14ac:dyDescent="0.2">
      <c r="A59" t="str">
        <f t="shared" si="2"/>
        <v/>
      </c>
      <c r="B59" t="s">
        <v>317</v>
      </c>
      <c r="D59" t="s">
        <v>317</v>
      </c>
      <c r="E59" t="s">
        <v>317</v>
      </c>
      <c r="T59" s="44">
        <f t="shared" si="1"/>
        <v>0</v>
      </c>
    </row>
    <row r="60" spans="1:20" x14ac:dyDescent="0.2">
      <c r="A60" t="str">
        <f t="shared" si="2"/>
        <v/>
      </c>
      <c r="B60" t="s">
        <v>317</v>
      </c>
      <c r="D60" t="s">
        <v>317</v>
      </c>
      <c r="E60" t="s">
        <v>317</v>
      </c>
      <c r="T60" s="44">
        <f t="shared" si="1"/>
        <v>0</v>
      </c>
    </row>
    <row r="61" spans="1:20" x14ac:dyDescent="0.2">
      <c r="A61" t="str">
        <f t="shared" si="2"/>
        <v/>
      </c>
      <c r="B61" t="s">
        <v>317</v>
      </c>
      <c r="D61" t="s">
        <v>317</v>
      </c>
      <c r="E61" t="s">
        <v>317</v>
      </c>
      <c r="T61" s="44">
        <f t="shared" si="1"/>
        <v>0</v>
      </c>
    </row>
    <row r="62" spans="1:20" x14ac:dyDescent="0.2">
      <c r="A62" t="str">
        <f t="shared" si="2"/>
        <v/>
      </c>
      <c r="B62" t="s">
        <v>317</v>
      </c>
      <c r="D62" t="s">
        <v>317</v>
      </c>
      <c r="E62" t="s">
        <v>317</v>
      </c>
      <c r="T62" s="44">
        <f t="shared" si="1"/>
        <v>0</v>
      </c>
    </row>
    <row r="63" spans="1:20" x14ac:dyDescent="0.2">
      <c r="A63" t="str">
        <f t="shared" si="2"/>
        <v/>
      </c>
      <c r="B63" t="s">
        <v>317</v>
      </c>
      <c r="D63" t="s">
        <v>317</v>
      </c>
      <c r="E63" t="s">
        <v>317</v>
      </c>
      <c r="T63" s="44">
        <f t="shared" si="1"/>
        <v>0</v>
      </c>
    </row>
    <row r="64" spans="1:20" x14ac:dyDescent="0.2">
      <c r="A64" t="str">
        <f t="shared" si="2"/>
        <v/>
      </c>
      <c r="B64" t="s">
        <v>317</v>
      </c>
      <c r="D64" t="s">
        <v>317</v>
      </c>
      <c r="E64" t="s">
        <v>317</v>
      </c>
      <c r="T64" s="44">
        <f t="shared" si="1"/>
        <v>0</v>
      </c>
    </row>
    <row r="65" spans="1:20" x14ac:dyDescent="0.2">
      <c r="A65" t="str">
        <f t="shared" si="2"/>
        <v/>
      </c>
      <c r="B65" t="s">
        <v>317</v>
      </c>
      <c r="D65" t="s">
        <v>317</v>
      </c>
      <c r="E65" t="s">
        <v>317</v>
      </c>
      <c r="T65" s="44">
        <f t="shared" si="1"/>
        <v>0</v>
      </c>
    </row>
    <row r="66" spans="1:20" x14ac:dyDescent="0.2">
      <c r="A66" t="str">
        <f t="shared" si="2"/>
        <v/>
      </c>
      <c r="B66" t="s">
        <v>317</v>
      </c>
      <c r="D66" t="s">
        <v>317</v>
      </c>
      <c r="E66" t="s">
        <v>317</v>
      </c>
      <c r="T66" s="44">
        <f t="shared" si="1"/>
        <v>0</v>
      </c>
    </row>
    <row r="67" spans="1:20" x14ac:dyDescent="0.2">
      <c r="A67" t="str">
        <f t="shared" si="2"/>
        <v/>
      </c>
      <c r="B67" t="s">
        <v>317</v>
      </c>
      <c r="D67" t="s">
        <v>317</v>
      </c>
      <c r="E67" t="s">
        <v>317</v>
      </c>
      <c r="T67" s="44">
        <f t="shared" si="1"/>
        <v>0</v>
      </c>
    </row>
    <row r="68" spans="1:20" x14ac:dyDescent="0.2">
      <c r="A68" t="str">
        <f t="shared" si="2"/>
        <v/>
      </c>
      <c r="B68" t="s">
        <v>317</v>
      </c>
      <c r="D68" t="s">
        <v>317</v>
      </c>
      <c r="E68" t="s">
        <v>317</v>
      </c>
      <c r="T68" s="44">
        <f t="shared" si="1"/>
        <v>0</v>
      </c>
    </row>
    <row r="69" spans="1:20" x14ac:dyDescent="0.2">
      <c r="A69" t="str">
        <f t="shared" si="2"/>
        <v/>
      </c>
      <c r="B69" t="s">
        <v>317</v>
      </c>
      <c r="D69" t="s">
        <v>317</v>
      </c>
      <c r="E69" t="s">
        <v>317</v>
      </c>
      <c r="T69" s="44">
        <f t="shared" si="1"/>
        <v>0</v>
      </c>
    </row>
    <row r="70" spans="1:20" x14ac:dyDescent="0.2">
      <c r="A70" t="str">
        <f t="shared" si="2"/>
        <v/>
      </c>
      <c r="B70" t="s">
        <v>317</v>
      </c>
      <c r="D70" t="s">
        <v>317</v>
      </c>
      <c r="E70" t="s">
        <v>317</v>
      </c>
      <c r="T70" s="44">
        <f t="shared" si="1"/>
        <v>0</v>
      </c>
    </row>
    <row r="71" spans="1:20" x14ac:dyDescent="0.2">
      <c r="A71" t="str">
        <f t="shared" si="2"/>
        <v/>
      </c>
      <c r="B71" t="s">
        <v>317</v>
      </c>
      <c r="D71" t="s">
        <v>317</v>
      </c>
      <c r="E71" t="s">
        <v>317</v>
      </c>
      <c r="T71" s="44">
        <f t="shared" si="1"/>
        <v>0</v>
      </c>
    </row>
    <row r="72" spans="1:20" x14ac:dyDescent="0.2">
      <c r="A72" t="str">
        <f t="shared" ref="A72:A98" si="3">CONCATENATE(B72,D72,E72)</f>
        <v/>
      </c>
      <c r="B72" t="s">
        <v>317</v>
      </c>
      <c r="D72" t="s">
        <v>317</v>
      </c>
      <c r="E72" t="s">
        <v>317</v>
      </c>
      <c r="T72" s="44">
        <f t="shared" si="1"/>
        <v>0</v>
      </c>
    </row>
    <row r="73" spans="1:20" x14ac:dyDescent="0.2">
      <c r="A73" t="str">
        <f t="shared" si="3"/>
        <v/>
      </c>
      <c r="B73" t="s">
        <v>317</v>
      </c>
      <c r="D73" t="s">
        <v>317</v>
      </c>
      <c r="E73" t="s">
        <v>317</v>
      </c>
      <c r="T73" s="44">
        <f t="shared" ref="T73:T98" si="4">IF(S73=1,7,IF(S73=2,6,IF(S73=3,5,IF(S73=4,4,IF(S73=5,3,IF(S73=6,2,IF(S73&gt;=6,1,0)))))))</f>
        <v>0</v>
      </c>
    </row>
    <row r="74" spans="1:20" x14ac:dyDescent="0.2">
      <c r="A74" t="str">
        <f t="shared" si="3"/>
        <v/>
      </c>
      <c r="B74" t="s">
        <v>317</v>
      </c>
      <c r="D74" t="s">
        <v>317</v>
      </c>
      <c r="E74" t="s">
        <v>317</v>
      </c>
      <c r="T74" s="44">
        <f t="shared" si="4"/>
        <v>0</v>
      </c>
    </row>
    <row r="75" spans="1:20" x14ac:dyDescent="0.2">
      <c r="A75" t="str">
        <f t="shared" si="3"/>
        <v/>
      </c>
      <c r="B75" t="s">
        <v>317</v>
      </c>
      <c r="D75" t="s">
        <v>317</v>
      </c>
      <c r="E75" t="s">
        <v>317</v>
      </c>
      <c r="T75" s="44">
        <f t="shared" si="4"/>
        <v>0</v>
      </c>
    </row>
    <row r="76" spans="1:20" x14ac:dyDescent="0.2">
      <c r="A76" t="str">
        <f t="shared" si="3"/>
        <v/>
      </c>
      <c r="B76" t="s">
        <v>317</v>
      </c>
      <c r="D76" t="s">
        <v>317</v>
      </c>
      <c r="E76" t="s">
        <v>317</v>
      </c>
      <c r="T76" s="44">
        <f t="shared" si="4"/>
        <v>0</v>
      </c>
    </row>
    <row r="77" spans="1:20" x14ac:dyDescent="0.2">
      <c r="A77" t="str">
        <f t="shared" si="3"/>
        <v/>
      </c>
      <c r="B77" t="s">
        <v>317</v>
      </c>
      <c r="D77" t="s">
        <v>317</v>
      </c>
      <c r="E77" t="s">
        <v>317</v>
      </c>
      <c r="T77" s="44">
        <f t="shared" si="4"/>
        <v>0</v>
      </c>
    </row>
    <row r="78" spans="1:20" x14ac:dyDescent="0.2">
      <c r="A78" t="str">
        <f t="shared" si="3"/>
        <v/>
      </c>
      <c r="B78" t="s">
        <v>317</v>
      </c>
      <c r="D78" t="s">
        <v>317</v>
      </c>
      <c r="E78" t="s">
        <v>317</v>
      </c>
      <c r="T78" s="44">
        <f t="shared" si="4"/>
        <v>0</v>
      </c>
    </row>
    <row r="79" spans="1:20" x14ac:dyDescent="0.2">
      <c r="A79" t="str">
        <f t="shared" si="3"/>
        <v/>
      </c>
      <c r="B79" t="s">
        <v>317</v>
      </c>
      <c r="D79" t="s">
        <v>317</v>
      </c>
      <c r="E79" t="s">
        <v>317</v>
      </c>
      <c r="T79" s="44">
        <f t="shared" si="4"/>
        <v>0</v>
      </c>
    </row>
    <row r="80" spans="1:20" x14ac:dyDescent="0.2">
      <c r="A80" t="str">
        <f t="shared" si="3"/>
        <v/>
      </c>
      <c r="B80" t="s">
        <v>317</v>
      </c>
      <c r="D80" t="s">
        <v>317</v>
      </c>
      <c r="E80" t="s">
        <v>317</v>
      </c>
      <c r="T80" s="44">
        <f t="shared" si="4"/>
        <v>0</v>
      </c>
    </row>
    <row r="81" spans="1:20" x14ac:dyDescent="0.2">
      <c r="A81" t="str">
        <f t="shared" si="3"/>
        <v/>
      </c>
      <c r="B81" t="s">
        <v>317</v>
      </c>
      <c r="D81" t="s">
        <v>317</v>
      </c>
      <c r="E81" t="s">
        <v>317</v>
      </c>
      <c r="T81" s="44">
        <f t="shared" si="4"/>
        <v>0</v>
      </c>
    </row>
    <row r="82" spans="1:20" x14ac:dyDescent="0.2">
      <c r="A82" t="str">
        <f t="shared" si="3"/>
        <v/>
      </c>
      <c r="D82" t="s">
        <v>317</v>
      </c>
      <c r="T82" s="44">
        <f t="shared" si="4"/>
        <v>0</v>
      </c>
    </row>
    <row r="83" spans="1:20" x14ac:dyDescent="0.2">
      <c r="A83" t="str">
        <f t="shared" si="3"/>
        <v/>
      </c>
      <c r="D83" t="s">
        <v>317</v>
      </c>
      <c r="T83" s="44">
        <f t="shared" si="4"/>
        <v>0</v>
      </c>
    </row>
    <row r="84" spans="1:20" x14ac:dyDescent="0.2">
      <c r="A84" t="str">
        <f t="shared" si="3"/>
        <v/>
      </c>
      <c r="D84" t="s">
        <v>317</v>
      </c>
      <c r="T84" s="44">
        <f t="shared" si="4"/>
        <v>0</v>
      </c>
    </row>
    <row r="85" spans="1:20" x14ac:dyDescent="0.2">
      <c r="A85" t="str">
        <f t="shared" si="3"/>
        <v/>
      </c>
      <c r="D85" t="s">
        <v>317</v>
      </c>
      <c r="T85" s="44">
        <f t="shared" si="4"/>
        <v>0</v>
      </c>
    </row>
    <row r="86" spans="1:20" x14ac:dyDescent="0.2">
      <c r="A86" t="str">
        <f t="shared" si="3"/>
        <v/>
      </c>
      <c r="D86" t="s">
        <v>317</v>
      </c>
      <c r="T86" s="44">
        <f t="shared" si="4"/>
        <v>0</v>
      </c>
    </row>
    <row r="87" spans="1:20" x14ac:dyDescent="0.2">
      <c r="A87" t="str">
        <f t="shared" si="3"/>
        <v/>
      </c>
      <c r="D87" t="s">
        <v>317</v>
      </c>
      <c r="T87" s="44">
        <f t="shared" si="4"/>
        <v>0</v>
      </c>
    </row>
    <row r="88" spans="1:20" x14ac:dyDescent="0.2">
      <c r="A88" t="str">
        <f t="shared" si="3"/>
        <v/>
      </c>
      <c r="D88" t="s">
        <v>317</v>
      </c>
      <c r="T88" s="44">
        <f t="shared" si="4"/>
        <v>0</v>
      </c>
    </row>
    <row r="89" spans="1:20" x14ac:dyDescent="0.2">
      <c r="A89" t="str">
        <f t="shared" si="3"/>
        <v/>
      </c>
      <c r="D89" t="s">
        <v>317</v>
      </c>
      <c r="T89" s="44">
        <f t="shared" si="4"/>
        <v>0</v>
      </c>
    </row>
    <row r="90" spans="1:20" x14ac:dyDescent="0.2">
      <c r="A90" t="str">
        <f t="shared" si="3"/>
        <v/>
      </c>
      <c r="D90" t="s">
        <v>317</v>
      </c>
      <c r="T90" s="44">
        <f t="shared" si="4"/>
        <v>0</v>
      </c>
    </row>
    <row r="91" spans="1:20" x14ac:dyDescent="0.2">
      <c r="A91" t="str">
        <f t="shared" si="3"/>
        <v/>
      </c>
      <c r="D91" t="s">
        <v>317</v>
      </c>
      <c r="T91" s="44">
        <f t="shared" si="4"/>
        <v>0</v>
      </c>
    </row>
    <row r="92" spans="1:20" x14ac:dyDescent="0.2">
      <c r="A92" t="str">
        <f t="shared" si="3"/>
        <v/>
      </c>
      <c r="D92" t="s">
        <v>317</v>
      </c>
      <c r="T92" s="44">
        <f t="shared" si="4"/>
        <v>0</v>
      </c>
    </row>
    <row r="93" spans="1:20" x14ac:dyDescent="0.2">
      <c r="A93" t="str">
        <f t="shared" si="3"/>
        <v/>
      </c>
      <c r="D93" t="s">
        <v>317</v>
      </c>
      <c r="T93" s="44">
        <f t="shared" si="4"/>
        <v>0</v>
      </c>
    </row>
    <row r="94" spans="1:20" x14ac:dyDescent="0.2">
      <c r="A94" t="str">
        <f t="shared" si="3"/>
        <v/>
      </c>
      <c r="D94" t="s">
        <v>317</v>
      </c>
      <c r="T94" s="44">
        <f t="shared" si="4"/>
        <v>0</v>
      </c>
    </row>
    <row r="95" spans="1:20" x14ac:dyDescent="0.2">
      <c r="A95" t="str">
        <f t="shared" si="3"/>
        <v/>
      </c>
      <c r="D95" t="s">
        <v>317</v>
      </c>
      <c r="T95" s="44">
        <f t="shared" si="4"/>
        <v>0</v>
      </c>
    </row>
    <row r="96" spans="1:20" x14ac:dyDescent="0.2">
      <c r="A96" t="str">
        <f t="shared" si="3"/>
        <v/>
      </c>
      <c r="D96" t="s">
        <v>317</v>
      </c>
      <c r="T96" s="44">
        <f t="shared" si="4"/>
        <v>0</v>
      </c>
    </row>
    <row r="97" spans="1:20" x14ac:dyDescent="0.2">
      <c r="A97" t="str">
        <f t="shared" si="3"/>
        <v/>
      </c>
      <c r="D97" t="s">
        <v>317</v>
      </c>
      <c r="T97" s="44">
        <f t="shared" si="4"/>
        <v>0</v>
      </c>
    </row>
    <row r="98" spans="1:20" x14ac:dyDescent="0.2">
      <c r="A98" t="str">
        <f t="shared" si="3"/>
        <v/>
      </c>
      <c r="D98" t="s">
        <v>317</v>
      </c>
      <c r="T98" s="44">
        <f t="shared" si="4"/>
        <v>0</v>
      </c>
    </row>
    <row r="99" spans="1:20" x14ac:dyDescent="0.2">
      <c r="A99">
        <f t="array" ref="A99">SUMPRODUCT((A7:A98&lt;&gt;"")/COUNTIF(A7:A98,A7:A98&amp;""))</f>
        <v>29</v>
      </c>
      <c r="D99" t="s">
        <v>317</v>
      </c>
    </row>
    <row r="100" spans="1:20" x14ac:dyDescent="0.2">
      <c r="A100">
        <v>2</v>
      </c>
      <c r="D100" t="s">
        <v>317</v>
      </c>
    </row>
    <row r="101" spans="1:20" x14ac:dyDescent="0.2">
      <c r="A101">
        <f>SUM(A99-A100)</f>
        <v>27</v>
      </c>
      <c r="D101" t="s">
        <v>317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341B-F2CA-4C05-B5E4-41A2DBA9577D}">
  <sheetPr>
    <tabColor rgb="FF7030A0"/>
  </sheetPr>
  <dimension ref="A1:T129"/>
  <sheetViews>
    <sheetView zoomScale="70" zoomScaleNormal="70" workbookViewId="0">
      <selection activeCell="E22" sqref="E22"/>
    </sheetView>
  </sheetViews>
  <sheetFormatPr defaultRowHeight="12.75" x14ac:dyDescent="0.2"/>
  <cols>
    <col min="1" max="1" width="39.7109375" customWidth="1"/>
    <col min="2" max="3" width="11.85546875" customWidth="1"/>
    <col min="4" max="5" width="37.5703125" customWidth="1"/>
    <col min="6" max="6" width="49.42578125" customWidth="1"/>
    <col min="7" max="7" width="18" bestFit="1" customWidth="1"/>
    <col min="8" max="18" width="14.42578125" customWidth="1"/>
    <col min="19" max="19" width="13.5703125" customWidth="1"/>
    <col min="20" max="20" width="17" style="44" bestFit="1" customWidth="1"/>
  </cols>
  <sheetData>
    <row r="1" spans="1:20" ht="26.25" customHeight="1" x14ac:dyDescent="0.2">
      <c r="B1" t="s">
        <v>252</v>
      </c>
      <c r="D1" t="s">
        <v>775</v>
      </c>
      <c r="M1" t="s">
        <v>776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s="4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S7">
        <v>1</v>
      </c>
      <c r="T7" s="44">
        <f>IF(S7=1,7,IF(S7=2,6,IF(S7=3,5,IF(S7=4,4,IF(S7=5,3,IF(S7=6,2,IF(S7&gt;=6,1,0)))))))</f>
        <v>7</v>
      </c>
    </row>
    <row r="8" spans="1:20" x14ac:dyDescent="0.2">
      <c r="A8" t="str">
        <f t="shared" ref="A8:A39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K8">
        <v>0.64</v>
      </c>
      <c r="S8">
        <v>3</v>
      </c>
      <c r="T8" s="44">
        <f>IF(S8=1,7,IF(S8=2,6,IF(S8=3,5,IF(S8=4,4,IF(S8=5,3,IF(S8=6,2,IF(S8&gt;=6,1,0)))))))</f>
        <v>5</v>
      </c>
    </row>
    <row r="9" spans="1:20" x14ac:dyDescent="0.2">
      <c r="A9" t="str">
        <f t="shared" si="0"/>
        <v>PrepNoah WoodyerJudaroo Love Bug</v>
      </c>
      <c r="B9" t="s">
        <v>248</v>
      </c>
      <c r="C9" t="s">
        <v>297</v>
      </c>
      <c r="D9" t="s">
        <v>240</v>
      </c>
      <c r="E9" t="s">
        <v>654</v>
      </c>
      <c r="F9" t="s">
        <v>610</v>
      </c>
      <c r="H9">
        <v>0.57399999999999995</v>
      </c>
      <c r="S9">
        <v>1</v>
      </c>
      <c r="T9" s="44">
        <f t="shared" ref="T9:T72" si="1">IF(S9=1,7,IF(S9=2,6,IF(S9=3,5,IF(S9=4,4,IF(S9=5,3,IF(S9=6,2,IF(S9&gt;=6,1,0)))))))</f>
        <v>7</v>
      </c>
    </row>
    <row r="10" spans="1:20" x14ac:dyDescent="0.2">
      <c r="A10" t="str">
        <f t="shared" si="0"/>
        <v>PrepMia McdonaldJudaroo Waterlily</v>
      </c>
      <c r="B10" t="s">
        <v>248</v>
      </c>
      <c r="C10" t="s">
        <v>297</v>
      </c>
      <c r="D10" t="s">
        <v>372</v>
      </c>
      <c r="E10" t="s">
        <v>818</v>
      </c>
      <c r="F10" t="s">
        <v>162</v>
      </c>
      <c r="H10">
        <v>0.5</v>
      </c>
      <c r="S10">
        <v>2</v>
      </c>
      <c r="T10" s="44">
        <f t="shared" si="1"/>
        <v>6</v>
      </c>
    </row>
    <row r="11" spans="1:20" x14ac:dyDescent="0.2">
      <c r="A11" t="str">
        <f t="shared" si="0"/>
        <v>PrelimEmma TomlinsonJudaroo Lotus</v>
      </c>
      <c r="B11" t="s">
        <v>213</v>
      </c>
      <c r="C11" t="s">
        <v>510</v>
      </c>
      <c r="D11" t="s">
        <v>355</v>
      </c>
      <c r="E11" t="s">
        <v>210</v>
      </c>
      <c r="F11" t="s">
        <v>162</v>
      </c>
      <c r="I11">
        <v>0.68600000000000005</v>
      </c>
      <c r="S11">
        <v>1</v>
      </c>
      <c r="T11" s="44">
        <f t="shared" si="1"/>
        <v>7</v>
      </c>
    </row>
    <row r="12" spans="1:20" x14ac:dyDescent="0.2">
      <c r="A12" t="str">
        <f t="shared" si="0"/>
        <v>PrelimNoah WoodyerJudaroo Love Bug</v>
      </c>
      <c r="B12" t="s">
        <v>213</v>
      </c>
      <c r="C12" t="s">
        <v>510</v>
      </c>
      <c r="D12" t="s">
        <v>240</v>
      </c>
      <c r="E12" t="s">
        <v>654</v>
      </c>
      <c r="F12" t="s">
        <v>610</v>
      </c>
      <c r="I12">
        <v>0.59</v>
      </c>
      <c r="S12">
        <v>2</v>
      </c>
      <c r="T12" s="44">
        <f t="shared" si="1"/>
        <v>6</v>
      </c>
    </row>
    <row r="13" spans="1:20" x14ac:dyDescent="0.2">
      <c r="A13" t="str">
        <f t="shared" si="0"/>
        <v>PrelimRuby McDonaldThorne Park Hightime</v>
      </c>
      <c r="B13" t="s">
        <v>213</v>
      </c>
      <c r="C13" t="s">
        <v>510</v>
      </c>
      <c r="D13" t="s">
        <v>806</v>
      </c>
      <c r="E13" t="s">
        <v>819</v>
      </c>
      <c r="F13" t="s">
        <v>162</v>
      </c>
      <c r="I13">
        <v>0.56000000000000005</v>
      </c>
      <c r="S13">
        <v>3</v>
      </c>
      <c r="T13" s="44">
        <f t="shared" si="1"/>
        <v>5</v>
      </c>
    </row>
    <row r="14" spans="1:20" x14ac:dyDescent="0.2">
      <c r="A14" t="str">
        <f t="shared" si="0"/>
        <v>PrelimKrystina BerceneMiss Polly Pocket</v>
      </c>
      <c r="B14" t="s">
        <v>213</v>
      </c>
      <c r="C14" t="s">
        <v>510</v>
      </c>
      <c r="D14" s="118" t="s">
        <v>615</v>
      </c>
      <c r="E14" s="49" t="s">
        <v>616</v>
      </c>
      <c r="F14" t="s">
        <v>777</v>
      </c>
      <c r="J14">
        <v>73.2</v>
      </c>
      <c r="S14">
        <v>1</v>
      </c>
      <c r="T14" s="44">
        <f t="shared" si="1"/>
        <v>7</v>
      </c>
    </row>
    <row r="15" spans="1:20" x14ac:dyDescent="0.2">
      <c r="A15" t="str">
        <f t="shared" si="0"/>
        <v>PrelimKeira OslenTamblyn Park Shine</v>
      </c>
      <c r="B15" t="s">
        <v>213</v>
      </c>
      <c r="C15" t="s">
        <v>510</v>
      </c>
      <c r="D15" t="s">
        <v>807</v>
      </c>
      <c r="E15" t="s">
        <v>364</v>
      </c>
      <c r="F15" t="s">
        <v>162</v>
      </c>
      <c r="J15">
        <v>68.75</v>
      </c>
      <c r="S15">
        <v>2</v>
      </c>
      <c r="T15" s="44">
        <f t="shared" si="1"/>
        <v>6</v>
      </c>
    </row>
    <row r="16" spans="1:20" x14ac:dyDescent="0.2">
      <c r="A16" t="str">
        <f t="shared" si="0"/>
        <v>PrelimZarli CurtisKiels Park Glamour Girl</v>
      </c>
      <c r="B16" t="s">
        <v>213</v>
      </c>
      <c r="C16" t="s">
        <v>510</v>
      </c>
      <c r="D16" t="s">
        <v>422</v>
      </c>
      <c r="E16" t="s">
        <v>820</v>
      </c>
      <c r="F16" t="s">
        <v>641</v>
      </c>
      <c r="J16">
        <v>59.8</v>
      </c>
      <c r="S16">
        <v>3</v>
      </c>
      <c r="T16" s="44">
        <f t="shared" si="1"/>
        <v>5</v>
      </c>
    </row>
    <row r="17" spans="1:20" x14ac:dyDescent="0.2">
      <c r="A17" t="str">
        <f t="shared" si="0"/>
        <v>PrelimEmily GreyFawley Belletrix</v>
      </c>
      <c r="B17" t="s">
        <v>213</v>
      </c>
      <c r="C17" t="s">
        <v>510</v>
      </c>
      <c r="D17" t="s">
        <v>191</v>
      </c>
      <c r="E17" t="s">
        <v>638</v>
      </c>
      <c r="F17" t="s">
        <v>598</v>
      </c>
      <c r="J17">
        <v>58.4</v>
      </c>
      <c r="S17">
        <v>4</v>
      </c>
      <c r="T17" s="44">
        <f t="shared" si="1"/>
        <v>4</v>
      </c>
    </row>
    <row r="18" spans="1:20" x14ac:dyDescent="0.2">
      <c r="A18" t="str">
        <f t="shared" si="0"/>
        <v>PrelimSummer SherlockFanta</v>
      </c>
      <c r="B18" t="s">
        <v>213</v>
      </c>
      <c r="C18" t="s">
        <v>510</v>
      </c>
      <c r="D18" t="s">
        <v>211</v>
      </c>
      <c r="E18" t="s">
        <v>821</v>
      </c>
      <c r="F18" t="s">
        <v>598</v>
      </c>
      <c r="J18">
        <v>56.8</v>
      </c>
      <c r="S18">
        <v>5</v>
      </c>
      <c r="T18" s="44">
        <f t="shared" si="1"/>
        <v>3</v>
      </c>
    </row>
    <row r="19" spans="1:20" x14ac:dyDescent="0.2">
      <c r="A19" t="str">
        <f t="shared" si="0"/>
        <v>PrelimSummer SherlockScarlet</v>
      </c>
      <c r="B19" t="s">
        <v>213</v>
      </c>
      <c r="C19" t="s">
        <v>510</v>
      </c>
      <c r="D19" t="s">
        <v>211</v>
      </c>
      <c r="E19" t="s">
        <v>358</v>
      </c>
      <c r="F19" t="s">
        <v>598</v>
      </c>
      <c r="J19">
        <v>52.7</v>
      </c>
      <c r="S19">
        <v>6</v>
      </c>
      <c r="T19" s="44">
        <f t="shared" si="1"/>
        <v>2</v>
      </c>
    </row>
    <row r="20" spans="1:20" x14ac:dyDescent="0.2">
      <c r="A20" t="str">
        <f t="shared" si="0"/>
        <v>PrelimRebecca SimpsonKasac Park Global Warrior</v>
      </c>
      <c r="B20" t="s">
        <v>213</v>
      </c>
      <c r="C20" t="s">
        <v>510</v>
      </c>
      <c r="D20" t="s">
        <v>349</v>
      </c>
      <c r="E20" t="s">
        <v>350</v>
      </c>
      <c r="F20" t="s">
        <v>598</v>
      </c>
      <c r="K20">
        <v>66.400000000000006</v>
      </c>
      <c r="S20">
        <v>1</v>
      </c>
      <c r="T20" s="44">
        <f t="shared" si="1"/>
        <v>7</v>
      </c>
    </row>
    <row r="21" spans="1:20" x14ac:dyDescent="0.2">
      <c r="A21" t="str">
        <f t="shared" si="0"/>
        <v>PrelimTaiah CurtisJus Poppin</v>
      </c>
      <c r="B21" t="s">
        <v>213</v>
      </c>
      <c r="C21" t="s">
        <v>510</v>
      </c>
      <c r="D21" t="s">
        <v>432</v>
      </c>
      <c r="E21" t="s">
        <v>447</v>
      </c>
      <c r="F21" t="s">
        <v>641</v>
      </c>
      <c r="K21">
        <v>65.7</v>
      </c>
      <c r="S21">
        <v>2</v>
      </c>
      <c r="T21" s="44">
        <f t="shared" si="1"/>
        <v>6</v>
      </c>
    </row>
    <row r="22" spans="1:20" x14ac:dyDescent="0.2">
      <c r="A22" t="str">
        <f t="shared" si="0"/>
        <v>PrelimTaiah CurtisKismet Park Jazz Singer</v>
      </c>
      <c r="B22" t="s">
        <v>213</v>
      </c>
      <c r="C22" t="s">
        <v>510</v>
      </c>
      <c r="D22" t="s">
        <v>432</v>
      </c>
      <c r="E22" t="s">
        <v>822</v>
      </c>
      <c r="F22" t="s">
        <v>641</v>
      </c>
      <c r="K22">
        <v>60.9</v>
      </c>
      <c r="S22">
        <v>3</v>
      </c>
      <c r="T22" s="44">
        <f t="shared" si="1"/>
        <v>5</v>
      </c>
    </row>
    <row r="23" spans="1:20" x14ac:dyDescent="0.2">
      <c r="A23" t="str">
        <f t="shared" si="0"/>
        <v>PrelimCharvelle MillerKendall Park Odin</v>
      </c>
      <c r="B23" t="s">
        <v>213</v>
      </c>
      <c r="C23" t="s">
        <v>510</v>
      </c>
      <c r="D23" t="s">
        <v>107</v>
      </c>
      <c r="E23" t="s">
        <v>108</v>
      </c>
      <c r="F23" t="s">
        <v>657</v>
      </c>
      <c r="L23">
        <v>74.5</v>
      </c>
      <c r="S23">
        <v>1</v>
      </c>
      <c r="T23" s="44">
        <f t="shared" si="1"/>
        <v>7</v>
      </c>
    </row>
    <row r="24" spans="1:20" x14ac:dyDescent="0.2">
      <c r="A24" t="str">
        <f t="shared" si="0"/>
        <v>PrelimKimberly GreyPM Matron Grace</v>
      </c>
      <c r="B24" t="s">
        <v>213</v>
      </c>
      <c r="C24" t="s">
        <v>510</v>
      </c>
      <c r="D24" t="s">
        <v>808</v>
      </c>
      <c r="E24" t="s">
        <v>823</v>
      </c>
      <c r="F24" t="s">
        <v>598</v>
      </c>
      <c r="L24">
        <v>64.3</v>
      </c>
      <c r="S24">
        <v>2</v>
      </c>
      <c r="T24" s="44">
        <f t="shared" si="1"/>
        <v>6</v>
      </c>
    </row>
    <row r="25" spans="1:20" x14ac:dyDescent="0.2">
      <c r="A25" t="str">
        <f t="shared" si="0"/>
        <v>NovKrystina BerceneMiss Polly Pocket</v>
      </c>
      <c r="B25" t="s">
        <v>80</v>
      </c>
      <c r="C25" t="s">
        <v>778</v>
      </c>
      <c r="D25" s="118" t="s">
        <v>615</v>
      </c>
      <c r="E25" s="49" t="s">
        <v>616</v>
      </c>
      <c r="F25" t="s">
        <v>777</v>
      </c>
      <c r="M25">
        <v>64.599999999999994</v>
      </c>
      <c r="S25">
        <v>1</v>
      </c>
      <c r="T25" s="44">
        <f t="shared" si="1"/>
        <v>7</v>
      </c>
    </row>
    <row r="26" spans="1:20" x14ac:dyDescent="0.2">
      <c r="A26" t="str">
        <f t="shared" si="0"/>
        <v>NovKeira OlsenTamblyn Park Shine</v>
      </c>
      <c r="B26" t="s">
        <v>80</v>
      </c>
      <c r="C26" t="s">
        <v>778</v>
      </c>
      <c r="D26" t="s">
        <v>362</v>
      </c>
      <c r="E26" t="s">
        <v>364</v>
      </c>
      <c r="F26" t="s">
        <v>162</v>
      </c>
      <c r="M26">
        <v>61.6</v>
      </c>
      <c r="S26">
        <v>2</v>
      </c>
      <c r="T26" s="44">
        <f t="shared" si="1"/>
        <v>6</v>
      </c>
    </row>
    <row r="27" spans="1:20" x14ac:dyDescent="0.2">
      <c r="A27" t="str">
        <f t="shared" si="0"/>
        <v>NovSummer SherlockScarlet</v>
      </c>
      <c r="B27" t="s">
        <v>80</v>
      </c>
      <c r="C27" t="s">
        <v>778</v>
      </c>
      <c r="D27" t="s">
        <v>211</v>
      </c>
      <c r="E27" t="s">
        <v>358</v>
      </c>
      <c r="F27" t="s">
        <v>598</v>
      </c>
      <c r="M27">
        <v>60</v>
      </c>
      <c r="S27">
        <v>3</v>
      </c>
      <c r="T27" s="44">
        <f t="shared" si="1"/>
        <v>5</v>
      </c>
    </row>
    <row r="28" spans="1:20" x14ac:dyDescent="0.2">
      <c r="A28" t="str">
        <f t="shared" si="0"/>
        <v>NovTaiah CurtisJus Poppin</v>
      </c>
      <c r="B28" t="s">
        <v>80</v>
      </c>
      <c r="C28" t="s">
        <v>778</v>
      </c>
      <c r="D28" t="s">
        <v>432</v>
      </c>
      <c r="E28" t="s">
        <v>447</v>
      </c>
      <c r="F28" t="s">
        <v>641</v>
      </c>
      <c r="N28">
        <v>70.3</v>
      </c>
      <c r="S28">
        <v>1</v>
      </c>
      <c r="T28" s="44">
        <f t="shared" si="1"/>
        <v>7</v>
      </c>
    </row>
    <row r="29" spans="1:20" x14ac:dyDescent="0.2">
      <c r="A29" t="str">
        <f t="shared" si="0"/>
        <v>NovTaiah CurtisKismet Park Jazz Singer</v>
      </c>
      <c r="B29" t="s">
        <v>80</v>
      </c>
      <c r="C29" t="s">
        <v>778</v>
      </c>
      <c r="D29" t="s">
        <v>432</v>
      </c>
      <c r="E29" t="s">
        <v>822</v>
      </c>
      <c r="F29" t="s">
        <v>641</v>
      </c>
      <c r="N29">
        <v>65</v>
      </c>
      <c r="S29">
        <v>2</v>
      </c>
      <c r="T29" s="44">
        <f t="shared" si="1"/>
        <v>6</v>
      </c>
    </row>
    <row r="30" spans="1:20" x14ac:dyDescent="0.2">
      <c r="A30" t="str">
        <f t="shared" si="0"/>
        <v>NovRebecca SimpsonKasac Park Global Warrior</v>
      </c>
      <c r="B30" t="s">
        <v>80</v>
      </c>
      <c r="C30" t="s">
        <v>778</v>
      </c>
      <c r="D30" t="s">
        <v>349</v>
      </c>
      <c r="E30" t="s">
        <v>350</v>
      </c>
      <c r="F30" t="s">
        <v>598</v>
      </c>
      <c r="N30">
        <v>64.400000000000006</v>
      </c>
      <c r="S30">
        <v>3</v>
      </c>
      <c r="T30" s="44">
        <f t="shared" si="1"/>
        <v>5</v>
      </c>
    </row>
    <row r="31" spans="1:20" x14ac:dyDescent="0.2">
      <c r="A31" t="str">
        <f t="shared" si="0"/>
        <v>NovCharvelle MillerKendall Park Odin</v>
      </c>
      <c r="B31" t="s">
        <v>80</v>
      </c>
      <c r="C31" t="s">
        <v>778</v>
      </c>
      <c r="D31" t="s">
        <v>107</v>
      </c>
      <c r="E31" t="s">
        <v>108</v>
      </c>
      <c r="F31" t="s">
        <v>657</v>
      </c>
      <c r="O31">
        <v>71.2</v>
      </c>
      <c r="S31">
        <v>1</v>
      </c>
      <c r="T31" s="44">
        <f t="shared" si="1"/>
        <v>7</v>
      </c>
    </row>
    <row r="32" spans="1:20" x14ac:dyDescent="0.2">
      <c r="A32" t="str">
        <f t="shared" si="0"/>
        <v>NovGeorgia VaughanForgotten Fanta-see</v>
      </c>
      <c r="B32" t="s">
        <v>80</v>
      </c>
      <c r="C32" t="s">
        <v>778</v>
      </c>
      <c r="D32" t="s">
        <v>51</v>
      </c>
      <c r="E32" t="s">
        <v>52</v>
      </c>
      <c r="F32" t="s">
        <v>598</v>
      </c>
      <c r="O32">
        <v>69.5</v>
      </c>
      <c r="S32">
        <v>2</v>
      </c>
      <c r="T32" s="44">
        <f t="shared" si="1"/>
        <v>6</v>
      </c>
    </row>
    <row r="33" spans="1:20" x14ac:dyDescent="0.2">
      <c r="A33" t="str">
        <f t="shared" si="0"/>
        <v>ElemGeorgia VaughanForgotten Fanta-see</v>
      </c>
      <c r="B33" t="s">
        <v>46</v>
      </c>
      <c r="C33" t="s">
        <v>704</v>
      </c>
      <c r="D33" t="s">
        <v>51</v>
      </c>
      <c r="E33" t="s">
        <v>52</v>
      </c>
      <c r="F33" t="s">
        <v>598</v>
      </c>
      <c r="Q33">
        <v>63.75</v>
      </c>
      <c r="S33">
        <v>1</v>
      </c>
      <c r="T33" s="44">
        <f t="shared" si="1"/>
        <v>7</v>
      </c>
    </row>
    <row r="34" spans="1:20" x14ac:dyDescent="0.2">
      <c r="A34" t="str">
        <f t="shared" si="0"/>
        <v>ElemSarah CarterMaster Supermus</v>
      </c>
      <c r="B34" t="s">
        <v>46</v>
      </c>
      <c r="C34" t="s">
        <v>704</v>
      </c>
      <c r="D34" t="s">
        <v>53</v>
      </c>
      <c r="E34" t="s">
        <v>824</v>
      </c>
      <c r="F34" t="s">
        <v>657</v>
      </c>
      <c r="Q34">
        <v>57.1</v>
      </c>
      <c r="S34">
        <v>2</v>
      </c>
      <c r="T34" s="44">
        <f t="shared" si="1"/>
        <v>6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 s="44">
        <f t="shared" si="1"/>
        <v>0</v>
      </c>
    </row>
    <row r="36" spans="1:20" x14ac:dyDescent="0.2">
      <c r="A36" t="str">
        <f t="shared" si="0"/>
        <v/>
      </c>
      <c r="B36" t="s">
        <v>317</v>
      </c>
      <c r="D36" t="s">
        <v>317</v>
      </c>
      <c r="E36" t="s">
        <v>317</v>
      </c>
      <c r="T36" s="44">
        <f t="shared" si="1"/>
        <v>0</v>
      </c>
    </row>
    <row r="37" spans="1:20" x14ac:dyDescent="0.2">
      <c r="A37" t="str">
        <f t="shared" si="0"/>
        <v>PrepExample RiderExample Horse</v>
      </c>
      <c r="B37" t="s">
        <v>248</v>
      </c>
      <c r="C37" t="s">
        <v>297</v>
      </c>
      <c r="D37" t="s">
        <v>302</v>
      </c>
      <c r="E37" t="s">
        <v>299</v>
      </c>
      <c r="F37" t="s">
        <v>300</v>
      </c>
      <c r="G37">
        <v>37622</v>
      </c>
      <c r="H37">
        <v>0.6</v>
      </c>
      <c r="S37">
        <v>1</v>
      </c>
      <c r="T37" s="44">
        <f t="shared" ref="T37:T62" si="2">IF(S37=1,7,IF(S37=2,6,IF(S37=3,5,IF(S37=4,4,IF(S37=5,3,IF(S37=6,2,IF(S37&gt;=6,1,0)))))))</f>
        <v>7</v>
      </c>
    </row>
    <row r="38" spans="1:20" x14ac:dyDescent="0.2">
      <c r="A38" t="str">
        <f t="shared" si="0"/>
        <v>PrelimExample RiderExample Horse</v>
      </c>
      <c r="B38" t="s">
        <v>213</v>
      </c>
      <c r="C38" t="s">
        <v>281</v>
      </c>
      <c r="D38" t="s">
        <v>302</v>
      </c>
      <c r="E38" t="s">
        <v>299</v>
      </c>
      <c r="F38" t="s">
        <v>300</v>
      </c>
      <c r="G38">
        <v>37622</v>
      </c>
      <c r="I38">
        <v>0.42</v>
      </c>
      <c r="S38">
        <v>3</v>
      </c>
      <c r="T38" s="44">
        <f t="shared" si="2"/>
        <v>5</v>
      </c>
    </row>
    <row r="39" spans="1:20" x14ac:dyDescent="0.2">
      <c r="A39" t="str">
        <f t="shared" si="0"/>
        <v>PrepSarah CaldwellChevy</v>
      </c>
      <c r="B39" t="s">
        <v>248</v>
      </c>
      <c r="C39" t="s">
        <v>779</v>
      </c>
      <c r="D39" t="s">
        <v>346</v>
      </c>
      <c r="E39" t="s">
        <v>347</v>
      </c>
      <c r="H39">
        <v>62.9</v>
      </c>
      <c r="S39">
        <v>1</v>
      </c>
      <c r="T39" s="44">
        <f t="shared" si="2"/>
        <v>7</v>
      </c>
    </row>
    <row r="40" spans="1:20" x14ac:dyDescent="0.2">
      <c r="A40" t="str">
        <f t="shared" ref="A40:A71" si="3">CONCATENATE(B40,D40,E40)</f>
        <v>PrepJessica AndonyNitro's Last Chance</v>
      </c>
      <c r="B40" t="s">
        <v>248</v>
      </c>
      <c r="C40" t="s">
        <v>779</v>
      </c>
      <c r="D40" t="s">
        <v>809</v>
      </c>
      <c r="E40" t="s">
        <v>825</v>
      </c>
      <c r="H40">
        <v>61.6</v>
      </c>
      <c r="S40">
        <v>2</v>
      </c>
      <c r="T40" s="44">
        <f t="shared" si="2"/>
        <v>6</v>
      </c>
    </row>
    <row r="41" spans="1:20" x14ac:dyDescent="0.2">
      <c r="A41" t="str">
        <f t="shared" si="3"/>
        <v>PrepLeanne MercerBlue</v>
      </c>
      <c r="B41" t="s">
        <v>248</v>
      </c>
      <c r="C41" t="s">
        <v>779</v>
      </c>
      <c r="D41" t="s">
        <v>384</v>
      </c>
      <c r="E41" t="s">
        <v>826</v>
      </c>
      <c r="H41">
        <v>58.7</v>
      </c>
      <c r="S41">
        <v>3</v>
      </c>
      <c r="T41" s="44">
        <f t="shared" si="2"/>
        <v>5</v>
      </c>
    </row>
    <row r="42" spans="1:20" x14ac:dyDescent="0.2">
      <c r="A42" t="str">
        <f t="shared" si="3"/>
        <v>PrepAshleigh PlaskettHigh Fidelity</v>
      </c>
      <c r="B42" t="s">
        <v>248</v>
      </c>
      <c r="C42" t="s">
        <v>779</v>
      </c>
      <c r="D42" t="s">
        <v>810</v>
      </c>
      <c r="E42" t="s">
        <v>827</v>
      </c>
      <c r="H42">
        <v>55.5</v>
      </c>
      <c r="S42">
        <v>4</v>
      </c>
      <c r="T42" s="44">
        <f t="shared" si="2"/>
        <v>4</v>
      </c>
    </row>
    <row r="43" spans="1:20" x14ac:dyDescent="0.2">
      <c r="A43" t="str">
        <f t="shared" si="3"/>
        <v>PrepAndrea HaroldBlueblood Juno</v>
      </c>
      <c r="B43" t="s">
        <v>248</v>
      </c>
      <c r="C43" t="s">
        <v>779</v>
      </c>
      <c r="D43" t="s">
        <v>811</v>
      </c>
      <c r="E43" t="s">
        <v>828</v>
      </c>
      <c r="H43">
        <v>55</v>
      </c>
      <c r="S43">
        <v>5</v>
      </c>
      <c r="T43" s="44">
        <f t="shared" si="2"/>
        <v>3</v>
      </c>
    </row>
    <row r="44" spans="1:20" x14ac:dyDescent="0.2">
      <c r="A44" t="str">
        <f t="shared" si="3"/>
        <v>PrelimClaire RansomCharisma Silver Edition</v>
      </c>
      <c r="B44" t="s">
        <v>213</v>
      </c>
      <c r="C44" t="s">
        <v>510</v>
      </c>
      <c r="D44" t="s">
        <v>812</v>
      </c>
      <c r="E44" t="s">
        <v>829</v>
      </c>
      <c r="I44">
        <v>69.400000000000006</v>
      </c>
      <c r="S44">
        <v>1</v>
      </c>
      <c r="T44" s="44">
        <f t="shared" si="2"/>
        <v>7</v>
      </c>
    </row>
    <row r="45" spans="1:20" x14ac:dyDescent="0.2">
      <c r="A45" t="str">
        <f t="shared" si="3"/>
        <v>PrelimKate WeaverSkitch</v>
      </c>
      <c r="B45" t="s">
        <v>213</v>
      </c>
      <c r="C45" t="s">
        <v>510</v>
      </c>
      <c r="D45" t="s">
        <v>813</v>
      </c>
      <c r="E45" t="s">
        <v>830</v>
      </c>
      <c r="I45">
        <v>69.400000000000006</v>
      </c>
      <c r="S45">
        <v>2</v>
      </c>
      <c r="T45" s="44">
        <f t="shared" si="2"/>
        <v>6</v>
      </c>
    </row>
    <row r="46" spans="1:20" x14ac:dyDescent="0.2">
      <c r="A46" t="str">
        <f t="shared" si="3"/>
        <v>PrelimBronte AdamsTikallara Illusion</v>
      </c>
      <c r="B46" t="s">
        <v>213</v>
      </c>
      <c r="C46" t="s">
        <v>510</v>
      </c>
      <c r="D46" t="s">
        <v>814</v>
      </c>
      <c r="E46" t="s">
        <v>831</v>
      </c>
      <c r="I46">
        <v>68.2</v>
      </c>
      <c r="S46">
        <v>3</v>
      </c>
      <c r="T46" s="44">
        <f t="shared" si="2"/>
        <v>5</v>
      </c>
    </row>
    <row r="47" spans="1:20" s="145" customFormat="1" x14ac:dyDescent="0.2">
      <c r="A47" s="145" t="str">
        <f t="shared" si="3"/>
        <v>Aff PrelimRachel FrostSir Dex</v>
      </c>
      <c r="B47" s="146" t="s">
        <v>847</v>
      </c>
      <c r="C47" s="145" t="s">
        <v>510</v>
      </c>
      <c r="D47" s="145" t="s">
        <v>35</v>
      </c>
      <c r="E47" s="145" t="s">
        <v>37</v>
      </c>
      <c r="I47" s="145">
        <v>66.400000000000006</v>
      </c>
      <c r="S47" s="145">
        <v>4</v>
      </c>
      <c r="T47" s="161">
        <f t="shared" si="2"/>
        <v>4</v>
      </c>
    </row>
    <row r="48" spans="1:20" x14ac:dyDescent="0.2">
      <c r="A48" t="str">
        <f t="shared" si="3"/>
        <v>PrelimSarah CaldwellChevy</v>
      </c>
      <c r="B48" t="s">
        <v>213</v>
      </c>
      <c r="C48" t="s">
        <v>510</v>
      </c>
      <c r="D48" t="s">
        <v>346</v>
      </c>
      <c r="E48" t="s">
        <v>347</v>
      </c>
      <c r="I48">
        <v>61.6</v>
      </c>
      <c r="S48">
        <v>5</v>
      </c>
      <c r="T48" s="44">
        <f t="shared" si="2"/>
        <v>3</v>
      </c>
    </row>
    <row r="49" spans="1:20" x14ac:dyDescent="0.2">
      <c r="A49" t="str">
        <f t="shared" si="3"/>
        <v>PrelimClaire RansomCharisma Elegance</v>
      </c>
      <c r="B49" t="s">
        <v>213</v>
      </c>
      <c r="C49" t="s">
        <v>510</v>
      </c>
      <c r="D49" t="s">
        <v>812</v>
      </c>
      <c r="E49" t="s">
        <v>832</v>
      </c>
      <c r="I49">
        <v>58.9</v>
      </c>
      <c r="S49">
        <v>6</v>
      </c>
      <c r="T49" s="44">
        <f t="shared" si="2"/>
        <v>2</v>
      </c>
    </row>
    <row r="50" spans="1:20" x14ac:dyDescent="0.2">
      <c r="A50" t="str">
        <f t="shared" si="3"/>
        <v>PrelimJenni TielemanCurrie Park Kippen</v>
      </c>
      <c r="B50" t="s">
        <v>213</v>
      </c>
      <c r="C50" t="s">
        <v>510</v>
      </c>
      <c r="D50" t="s">
        <v>344</v>
      </c>
      <c r="E50" t="s">
        <v>128</v>
      </c>
      <c r="I50">
        <v>57.8</v>
      </c>
      <c r="S50">
        <v>7</v>
      </c>
      <c r="T50" s="44">
        <f t="shared" si="2"/>
        <v>1</v>
      </c>
    </row>
    <row r="51" spans="1:20" x14ac:dyDescent="0.2">
      <c r="A51" t="str">
        <f t="shared" si="3"/>
        <v>PrelimAndrea HaroldCurrie Park Tobermory</v>
      </c>
      <c r="B51" t="s">
        <v>213</v>
      </c>
      <c r="C51" t="s">
        <v>510</v>
      </c>
      <c r="D51" t="s">
        <v>811</v>
      </c>
      <c r="E51" t="s">
        <v>833</v>
      </c>
      <c r="I51">
        <v>57.3</v>
      </c>
      <c r="S51">
        <v>8</v>
      </c>
      <c r="T51" s="44">
        <f t="shared" si="2"/>
        <v>1</v>
      </c>
    </row>
    <row r="52" spans="1:20" x14ac:dyDescent="0.2">
      <c r="A52" t="str">
        <f t="shared" si="3"/>
        <v>PrelimBernadette HilesAnzac Spirit</v>
      </c>
      <c r="B52" t="s">
        <v>213</v>
      </c>
      <c r="C52" t="s">
        <v>510</v>
      </c>
      <c r="D52" t="s">
        <v>376</v>
      </c>
      <c r="E52" t="s">
        <v>377</v>
      </c>
      <c r="I52">
        <v>56.4</v>
      </c>
      <c r="S52">
        <v>9</v>
      </c>
      <c r="T52" s="44">
        <f t="shared" si="2"/>
        <v>1</v>
      </c>
    </row>
    <row r="53" spans="1:20" x14ac:dyDescent="0.2">
      <c r="A53" t="str">
        <f t="shared" si="3"/>
        <v>PrelimFrancesca WrightBML Maranouchi</v>
      </c>
      <c r="B53" t="s">
        <v>213</v>
      </c>
      <c r="C53" t="s">
        <v>510</v>
      </c>
      <c r="D53" t="s">
        <v>815</v>
      </c>
      <c r="E53" t="s">
        <v>834</v>
      </c>
      <c r="I53">
        <v>55.4</v>
      </c>
      <c r="S53">
        <v>10</v>
      </c>
      <c r="T53" s="44">
        <f t="shared" si="2"/>
        <v>1</v>
      </c>
    </row>
    <row r="54" spans="1:20" x14ac:dyDescent="0.2">
      <c r="A54" t="str">
        <f t="shared" si="3"/>
        <v>PrelimJessica AndonyNitro's Last Chance</v>
      </c>
      <c r="B54" t="s">
        <v>213</v>
      </c>
      <c r="C54" t="s">
        <v>510</v>
      </c>
      <c r="D54" t="s">
        <v>809</v>
      </c>
      <c r="E54" t="s">
        <v>825</v>
      </c>
      <c r="I54">
        <v>52.3</v>
      </c>
      <c r="S54">
        <v>11</v>
      </c>
      <c r="T54" s="44">
        <f t="shared" si="2"/>
        <v>1</v>
      </c>
    </row>
    <row r="55" spans="1:20" x14ac:dyDescent="0.2">
      <c r="A55" t="str">
        <f t="shared" si="3"/>
        <v>PrelimAshleigh PlaskettHigh Fidelity</v>
      </c>
      <c r="B55" t="s">
        <v>213</v>
      </c>
      <c r="C55" t="s">
        <v>510</v>
      </c>
      <c r="D55" t="s">
        <v>810</v>
      </c>
      <c r="E55" t="s">
        <v>827</v>
      </c>
      <c r="I55">
        <v>52.1</v>
      </c>
      <c r="S55">
        <v>12</v>
      </c>
      <c r="T55" s="44">
        <f t="shared" si="2"/>
        <v>1</v>
      </c>
    </row>
    <row r="56" spans="1:20" x14ac:dyDescent="0.2">
      <c r="A56" t="str">
        <f t="shared" si="3"/>
        <v>NoviceBronte AdamsTikallara Illusion</v>
      </c>
      <c r="B56" t="s">
        <v>318</v>
      </c>
      <c r="C56" t="s">
        <v>516</v>
      </c>
      <c r="D56" t="s">
        <v>814</v>
      </c>
      <c r="E56" t="s">
        <v>831</v>
      </c>
      <c r="J56">
        <v>72.8</v>
      </c>
      <c r="S56">
        <v>1</v>
      </c>
      <c r="T56" s="44">
        <f t="shared" si="2"/>
        <v>7</v>
      </c>
    </row>
    <row r="57" spans="1:20" x14ac:dyDescent="0.2">
      <c r="A57" t="str">
        <f t="shared" si="3"/>
        <v>NoviceKate WeaverSkitch</v>
      </c>
      <c r="B57" t="s">
        <v>318</v>
      </c>
      <c r="C57" t="s">
        <v>516</v>
      </c>
      <c r="D57" t="s">
        <v>813</v>
      </c>
      <c r="E57" t="s">
        <v>830</v>
      </c>
      <c r="J57">
        <v>67.5</v>
      </c>
      <c r="S57">
        <v>2</v>
      </c>
      <c r="T57" s="44">
        <f t="shared" si="2"/>
        <v>6</v>
      </c>
    </row>
    <row r="58" spans="1:20" s="145" customFormat="1" x14ac:dyDescent="0.2">
      <c r="A58" s="145" t="str">
        <f t="shared" si="3"/>
        <v>Aff NoviceRachel FrostSir Dex</v>
      </c>
      <c r="B58" s="146" t="s">
        <v>848</v>
      </c>
      <c r="C58" s="145" t="s">
        <v>516</v>
      </c>
      <c r="D58" s="145" t="s">
        <v>35</v>
      </c>
      <c r="E58" s="145" t="s">
        <v>37</v>
      </c>
      <c r="J58" s="145">
        <v>62.8</v>
      </c>
      <c r="S58" s="145">
        <v>3</v>
      </c>
      <c r="T58" s="161">
        <f t="shared" si="2"/>
        <v>5</v>
      </c>
    </row>
    <row r="59" spans="1:20" x14ac:dyDescent="0.2">
      <c r="A59" t="str">
        <f t="shared" si="3"/>
        <v>NoviceFrancesca WrightBML Maranouchi</v>
      </c>
      <c r="B59" t="s">
        <v>318</v>
      </c>
      <c r="C59" t="s">
        <v>516</v>
      </c>
      <c r="D59" t="s">
        <v>815</v>
      </c>
      <c r="E59" t="s">
        <v>834</v>
      </c>
      <c r="J59">
        <v>60.9</v>
      </c>
      <c r="S59">
        <v>4</v>
      </c>
      <c r="T59" s="44">
        <f t="shared" si="2"/>
        <v>4</v>
      </c>
    </row>
    <row r="60" spans="1:20" x14ac:dyDescent="0.2">
      <c r="A60" t="str">
        <f t="shared" si="3"/>
        <v>NoviceBernadette HilesAnzac Spirit</v>
      </c>
      <c r="B60" t="s">
        <v>318</v>
      </c>
      <c r="C60" t="s">
        <v>516</v>
      </c>
      <c r="D60" t="s">
        <v>376</v>
      </c>
      <c r="E60" t="s">
        <v>377</v>
      </c>
      <c r="J60">
        <v>60.3</v>
      </c>
      <c r="S60">
        <v>5</v>
      </c>
      <c r="T60" s="44">
        <f t="shared" si="2"/>
        <v>3</v>
      </c>
    </row>
    <row r="61" spans="1:20" x14ac:dyDescent="0.2">
      <c r="A61" t="str">
        <f t="shared" si="3"/>
        <v>ElemDeanna McdadeDyrring Park Stanmore</v>
      </c>
      <c r="B61" t="s">
        <v>46</v>
      </c>
      <c r="C61" t="s">
        <v>704</v>
      </c>
      <c r="D61" t="s">
        <v>816</v>
      </c>
      <c r="E61" t="s">
        <v>835</v>
      </c>
      <c r="K61">
        <v>0.61399999999999999</v>
      </c>
      <c r="S61">
        <v>1</v>
      </c>
      <c r="T61" s="44">
        <f t="shared" si="2"/>
        <v>7</v>
      </c>
    </row>
    <row r="62" spans="1:20" x14ac:dyDescent="0.2">
      <c r="A62" t="str">
        <f t="shared" si="3"/>
        <v>MedDeanna McdadeDyrring Park Stanmore</v>
      </c>
      <c r="B62" t="s">
        <v>39</v>
      </c>
      <c r="C62" t="s">
        <v>780</v>
      </c>
      <c r="D62" t="s">
        <v>816</v>
      </c>
      <c r="E62" t="s">
        <v>835</v>
      </c>
      <c r="L62">
        <v>0.56000000000000005</v>
      </c>
      <c r="S62">
        <v>1</v>
      </c>
      <c r="T62" s="44">
        <f t="shared" si="2"/>
        <v>7</v>
      </c>
    </row>
    <row r="63" spans="1:20" x14ac:dyDescent="0.2">
      <c r="A63" t="str">
        <f t="shared" si="3"/>
        <v/>
      </c>
      <c r="B63" t="s">
        <v>317</v>
      </c>
      <c r="D63" t="s">
        <v>317</v>
      </c>
      <c r="E63" t="s">
        <v>317</v>
      </c>
      <c r="N63">
        <f t="shared" ref="N63:N102" si="4">IF(M63=1,7,IF(M63=2,6,IF(M63=3,5,IF(M63=4,4,IF(M63=5,3,IF(M63=6,2,IF(M63&gt;=6,1,0)))))))</f>
        <v>0</v>
      </c>
      <c r="T63" s="44">
        <f t="shared" si="1"/>
        <v>0</v>
      </c>
    </row>
    <row r="64" spans="1:20" x14ac:dyDescent="0.2">
      <c r="A64" t="str">
        <f t="shared" si="3"/>
        <v/>
      </c>
      <c r="B64" t="s">
        <v>317</v>
      </c>
      <c r="D64" t="s">
        <v>317</v>
      </c>
      <c r="E64" t="s">
        <v>317</v>
      </c>
      <c r="N64">
        <f t="shared" si="4"/>
        <v>0</v>
      </c>
      <c r="T64" s="44">
        <f t="shared" si="1"/>
        <v>0</v>
      </c>
    </row>
    <row r="65" spans="1:20" x14ac:dyDescent="0.2">
      <c r="A65" t="str">
        <f t="shared" si="3"/>
        <v/>
      </c>
      <c r="B65" t="s">
        <v>317</v>
      </c>
      <c r="D65" t="s">
        <v>317</v>
      </c>
      <c r="E65" t="s">
        <v>317</v>
      </c>
      <c r="N65">
        <f t="shared" si="4"/>
        <v>0</v>
      </c>
      <c r="T65" s="44">
        <f t="shared" si="1"/>
        <v>0</v>
      </c>
    </row>
    <row r="66" spans="1:20" x14ac:dyDescent="0.2">
      <c r="A66" t="str">
        <f t="shared" si="3"/>
        <v/>
      </c>
      <c r="B66" t="s">
        <v>317</v>
      </c>
      <c r="D66" t="s">
        <v>317</v>
      </c>
      <c r="E66" t="s">
        <v>317</v>
      </c>
      <c r="N66">
        <f t="shared" si="4"/>
        <v>0</v>
      </c>
      <c r="T66" s="44">
        <f t="shared" si="1"/>
        <v>0</v>
      </c>
    </row>
    <row r="67" spans="1:20" x14ac:dyDescent="0.2">
      <c r="A67" t="str">
        <f t="shared" si="3"/>
        <v/>
      </c>
      <c r="B67" t="s">
        <v>317</v>
      </c>
      <c r="D67" t="s">
        <v>317</v>
      </c>
      <c r="E67" t="s">
        <v>317</v>
      </c>
      <c r="N67">
        <f t="shared" si="4"/>
        <v>0</v>
      </c>
      <c r="T67" s="44">
        <f t="shared" si="1"/>
        <v>0</v>
      </c>
    </row>
    <row r="68" spans="1:20" x14ac:dyDescent="0.2">
      <c r="A68" t="str">
        <f t="shared" si="3"/>
        <v/>
      </c>
      <c r="B68" t="s">
        <v>317</v>
      </c>
      <c r="D68" t="s">
        <v>317</v>
      </c>
      <c r="E68" t="s">
        <v>317</v>
      </c>
      <c r="N68">
        <f t="shared" si="4"/>
        <v>0</v>
      </c>
      <c r="T68" s="44">
        <f t="shared" si="1"/>
        <v>0</v>
      </c>
    </row>
    <row r="69" spans="1:20" x14ac:dyDescent="0.2">
      <c r="A69" t="str">
        <f t="shared" si="3"/>
        <v/>
      </c>
      <c r="B69" t="s">
        <v>317</v>
      </c>
      <c r="D69" t="s">
        <v>317</v>
      </c>
      <c r="E69" t="s">
        <v>317</v>
      </c>
      <c r="N69">
        <f t="shared" si="4"/>
        <v>0</v>
      </c>
      <c r="T69" s="44">
        <f t="shared" si="1"/>
        <v>0</v>
      </c>
    </row>
    <row r="70" spans="1:20" x14ac:dyDescent="0.2">
      <c r="A70" t="str">
        <f t="shared" si="3"/>
        <v/>
      </c>
      <c r="B70" t="s">
        <v>317</v>
      </c>
      <c r="D70" t="s">
        <v>317</v>
      </c>
      <c r="E70" t="s">
        <v>317</v>
      </c>
      <c r="N70">
        <f t="shared" si="4"/>
        <v>0</v>
      </c>
      <c r="T70" s="44">
        <f t="shared" si="1"/>
        <v>0</v>
      </c>
    </row>
    <row r="71" spans="1:20" x14ac:dyDescent="0.2">
      <c r="A71" t="str">
        <f t="shared" si="3"/>
        <v/>
      </c>
      <c r="B71" t="s">
        <v>317</v>
      </c>
      <c r="D71" t="s">
        <v>317</v>
      </c>
      <c r="E71" t="s">
        <v>317</v>
      </c>
      <c r="N71">
        <f t="shared" si="4"/>
        <v>0</v>
      </c>
      <c r="T71" s="44">
        <f t="shared" si="1"/>
        <v>0</v>
      </c>
    </row>
    <row r="72" spans="1:20" x14ac:dyDescent="0.2">
      <c r="A72" t="str">
        <f t="shared" ref="A72:A99" si="5">CONCATENATE(B72,D72,E72)</f>
        <v/>
      </c>
      <c r="B72" t="s">
        <v>317</v>
      </c>
      <c r="D72" t="s">
        <v>317</v>
      </c>
      <c r="E72" t="s">
        <v>317</v>
      </c>
      <c r="N72">
        <f t="shared" si="4"/>
        <v>0</v>
      </c>
      <c r="T72" s="44">
        <f t="shared" si="1"/>
        <v>0</v>
      </c>
    </row>
    <row r="73" spans="1:20" x14ac:dyDescent="0.2">
      <c r="A73" t="str">
        <f t="shared" si="5"/>
        <v/>
      </c>
      <c r="B73" t="s">
        <v>317</v>
      </c>
      <c r="D73" t="s">
        <v>317</v>
      </c>
      <c r="E73" t="s">
        <v>317</v>
      </c>
      <c r="N73">
        <f t="shared" si="4"/>
        <v>0</v>
      </c>
      <c r="T73" s="44">
        <f t="shared" ref="T73:T99" si="6">IF(S73=1,7,IF(S73=2,6,IF(S73=3,5,IF(S73=4,4,IF(S73=5,3,IF(S73=6,2,IF(S73&gt;=6,1,0)))))))</f>
        <v>0</v>
      </c>
    </row>
    <row r="74" spans="1:20" x14ac:dyDescent="0.2">
      <c r="A74" t="str">
        <f t="shared" si="5"/>
        <v/>
      </c>
      <c r="B74" t="s">
        <v>317</v>
      </c>
      <c r="D74" t="s">
        <v>317</v>
      </c>
      <c r="E74" t="s">
        <v>317</v>
      </c>
      <c r="N74">
        <f t="shared" si="4"/>
        <v>0</v>
      </c>
      <c r="T74" s="44">
        <f t="shared" si="6"/>
        <v>0</v>
      </c>
    </row>
    <row r="75" spans="1:20" x14ac:dyDescent="0.2">
      <c r="A75" t="str">
        <f t="shared" si="5"/>
        <v/>
      </c>
      <c r="B75" t="s">
        <v>317</v>
      </c>
      <c r="D75" t="s">
        <v>317</v>
      </c>
      <c r="E75" t="s">
        <v>317</v>
      </c>
      <c r="N75">
        <f t="shared" si="4"/>
        <v>0</v>
      </c>
      <c r="T75" s="44">
        <f t="shared" si="6"/>
        <v>0</v>
      </c>
    </row>
    <row r="76" spans="1:20" x14ac:dyDescent="0.2">
      <c r="A76" t="str">
        <f t="shared" si="5"/>
        <v/>
      </c>
      <c r="B76" t="s">
        <v>317</v>
      </c>
      <c r="D76" t="s">
        <v>317</v>
      </c>
      <c r="E76" t="s">
        <v>317</v>
      </c>
      <c r="N76">
        <f t="shared" si="4"/>
        <v>0</v>
      </c>
      <c r="T76" s="44">
        <f t="shared" si="6"/>
        <v>0</v>
      </c>
    </row>
    <row r="77" spans="1:20" x14ac:dyDescent="0.2">
      <c r="A77" t="str">
        <f t="shared" si="5"/>
        <v/>
      </c>
      <c r="B77" t="s">
        <v>317</v>
      </c>
      <c r="D77" t="s">
        <v>317</v>
      </c>
      <c r="E77" t="s">
        <v>317</v>
      </c>
      <c r="N77">
        <f t="shared" si="4"/>
        <v>0</v>
      </c>
      <c r="T77" s="44">
        <f t="shared" si="6"/>
        <v>0</v>
      </c>
    </row>
    <row r="78" spans="1:20" x14ac:dyDescent="0.2">
      <c r="A78" t="str">
        <f t="shared" si="5"/>
        <v/>
      </c>
      <c r="B78" t="s">
        <v>317</v>
      </c>
      <c r="D78" t="s">
        <v>317</v>
      </c>
      <c r="E78" t="s">
        <v>317</v>
      </c>
      <c r="N78">
        <f t="shared" si="4"/>
        <v>0</v>
      </c>
      <c r="T78" s="44">
        <f t="shared" si="6"/>
        <v>0</v>
      </c>
    </row>
    <row r="79" spans="1:20" x14ac:dyDescent="0.2">
      <c r="A79" t="str">
        <f t="shared" si="5"/>
        <v/>
      </c>
      <c r="B79" t="s">
        <v>317</v>
      </c>
      <c r="D79" t="s">
        <v>317</v>
      </c>
      <c r="E79" t="s">
        <v>317</v>
      </c>
      <c r="N79">
        <f t="shared" si="4"/>
        <v>0</v>
      </c>
      <c r="T79" s="44">
        <f t="shared" si="6"/>
        <v>0</v>
      </c>
    </row>
    <row r="80" spans="1:20" x14ac:dyDescent="0.2">
      <c r="A80" t="str">
        <f t="shared" si="5"/>
        <v/>
      </c>
      <c r="B80" t="s">
        <v>317</v>
      </c>
      <c r="D80" t="s">
        <v>317</v>
      </c>
      <c r="E80" t="s">
        <v>317</v>
      </c>
      <c r="N80">
        <f t="shared" si="4"/>
        <v>0</v>
      </c>
      <c r="T80" s="44">
        <f t="shared" si="6"/>
        <v>0</v>
      </c>
    </row>
    <row r="81" spans="1:20" x14ac:dyDescent="0.2">
      <c r="A81" t="str">
        <f t="shared" si="5"/>
        <v/>
      </c>
      <c r="B81" t="s">
        <v>317</v>
      </c>
      <c r="D81" t="s">
        <v>317</v>
      </c>
      <c r="E81" t="s">
        <v>317</v>
      </c>
      <c r="N81">
        <f t="shared" si="4"/>
        <v>0</v>
      </c>
      <c r="T81" s="44">
        <f t="shared" si="6"/>
        <v>0</v>
      </c>
    </row>
    <row r="82" spans="1:20" x14ac:dyDescent="0.2">
      <c r="A82" t="str">
        <f t="shared" si="5"/>
        <v/>
      </c>
      <c r="N82">
        <f t="shared" si="4"/>
        <v>0</v>
      </c>
      <c r="T82" s="44">
        <f t="shared" si="6"/>
        <v>0</v>
      </c>
    </row>
    <row r="83" spans="1:20" x14ac:dyDescent="0.2">
      <c r="A83" t="str">
        <f t="shared" si="5"/>
        <v/>
      </c>
      <c r="N83">
        <f t="shared" si="4"/>
        <v>0</v>
      </c>
      <c r="T83" s="44">
        <f t="shared" si="6"/>
        <v>0</v>
      </c>
    </row>
    <row r="84" spans="1:20" x14ac:dyDescent="0.2">
      <c r="A84" t="str">
        <f t="shared" si="5"/>
        <v/>
      </c>
      <c r="N84">
        <f t="shared" si="4"/>
        <v>0</v>
      </c>
      <c r="T84" s="44">
        <f t="shared" si="6"/>
        <v>0</v>
      </c>
    </row>
    <row r="85" spans="1:20" x14ac:dyDescent="0.2">
      <c r="A85" t="str">
        <f t="shared" si="5"/>
        <v/>
      </c>
      <c r="N85">
        <f t="shared" si="4"/>
        <v>0</v>
      </c>
      <c r="T85" s="44">
        <f t="shared" si="6"/>
        <v>0</v>
      </c>
    </row>
    <row r="86" spans="1:20" x14ac:dyDescent="0.2">
      <c r="A86" t="str">
        <f t="shared" si="5"/>
        <v/>
      </c>
      <c r="N86">
        <f t="shared" si="4"/>
        <v>0</v>
      </c>
      <c r="T86" s="44">
        <f t="shared" si="6"/>
        <v>0</v>
      </c>
    </row>
    <row r="87" spans="1:20" x14ac:dyDescent="0.2">
      <c r="A87" t="str">
        <f t="shared" si="5"/>
        <v/>
      </c>
      <c r="N87">
        <f t="shared" si="4"/>
        <v>0</v>
      </c>
      <c r="T87" s="44">
        <f t="shared" si="6"/>
        <v>0</v>
      </c>
    </row>
    <row r="88" spans="1:20" x14ac:dyDescent="0.2">
      <c r="A88" t="str">
        <f t="shared" si="5"/>
        <v/>
      </c>
      <c r="N88">
        <f t="shared" si="4"/>
        <v>0</v>
      </c>
      <c r="T88" s="44">
        <f t="shared" si="6"/>
        <v>0</v>
      </c>
    </row>
    <row r="89" spans="1:20" x14ac:dyDescent="0.2">
      <c r="A89" t="str">
        <f t="shared" si="5"/>
        <v/>
      </c>
      <c r="N89">
        <f t="shared" si="4"/>
        <v>0</v>
      </c>
      <c r="T89" s="44">
        <f t="shared" si="6"/>
        <v>0</v>
      </c>
    </row>
    <row r="90" spans="1:20" x14ac:dyDescent="0.2">
      <c r="A90" t="str">
        <f t="shared" si="5"/>
        <v/>
      </c>
      <c r="N90">
        <f t="shared" si="4"/>
        <v>0</v>
      </c>
      <c r="T90" s="44">
        <f t="shared" si="6"/>
        <v>0</v>
      </c>
    </row>
    <row r="91" spans="1:20" x14ac:dyDescent="0.2">
      <c r="A91" t="str">
        <f t="shared" si="5"/>
        <v/>
      </c>
      <c r="N91">
        <f t="shared" si="4"/>
        <v>0</v>
      </c>
      <c r="T91" s="44">
        <f t="shared" si="6"/>
        <v>0</v>
      </c>
    </row>
    <row r="92" spans="1:20" x14ac:dyDescent="0.2">
      <c r="A92" t="str">
        <f t="shared" si="5"/>
        <v/>
      </c>
      <c r="N92">
        <f t="shared" si="4"/>
        <v>0</v>
      </c>
      <c r="T92" s="44">
        <f t="shared" si="6"/>
        <v>0</v>
      </c>
    </row>
    <row r="93" spans="1:20" x14ac:dyDescent="0.2">
      <c r="A93" t="str">
        <f t="shared" si="5"/>
        <v/>
      </c>
      <c r="N93">
        <f t="shared" si="4"/>
        <v>0</v>
      </c>
      <c r="T93" s="44">
        <f t="shared" si="6"/>
        <v>0</v>
      </c>
    </row>
    <row r="94" spans="1:20" x14ac:dyDescent="0.2">
      <c r="A94" t="str">
        <f t="shared" si="5"/>
        <v/>
      </c>
      <c r="N94">
        <f t="shared" si="4"/>
        <v>0</v>
      </c>
      <c r="T94" s="44">
        <f t="shared" si="6"/>
        <v>0</v>
      </c>
    </row>
    <row r="95" spans="1:20" x14ac:dyDescent="0.2">
      <c r="A95" t="str">
        <f t="shared" si="5"/>
        <v/>
      </c>
      <c r="N95">
        <f t="shared" si="4"/>
        <v>0</v>
      </c>
      <c r="T95" s="44">
        <f t="shared" si="6"/>
        <v>0</v>
      </c>
    </row>
    <row r="96" spans="1:20" x14ac:dyDescent="0.2">
      <c r="A96" t="str">
        <f t="shared" si="5"/>
        <v/>
      </c>
      <c r="N96">
        <f t="shared" si="4"/>
        <v>0</v>
      </c>
      <c r="T96" s="44">
        <f t="shared" si="6"/>
        <v>0</v>
      </c>
    </row>
    <row r="97" spans="1:20" x14ac:dyDescent="0.2">
      <c r="A97" t="str">
        <f t="shared" si="5"/>
        <v/>
      </c>
      <c r="N97">
        <f t="shared" si="4"/>
        <v>0</v>
      </c>
      <c r="T97" s="44">
        <f t="shared" si="6"/>
        <v>0</v>
      </c>
    </row>
    <row r="98" spans="1:20" x14ac:dyDescent="0.2">
      <c r="A98" t="str">
        <f t="shared" si="5"/>
        <v/>
      </c>
      <c r="N98">
        <f t="shared" si="4"/>
        <v>0</v>
      </c>
      <c r="T98" s="44">
        <f t="shared" si="6"/>
        <v>0</v>
      </c>
    </row>
    <row r="99" spans="1:20" x14ac:dyDescent="0.2">
      <c r="A99" t="str">
        <f t="shared" si="5"/>
        <v/>
      </c>
      <c r="N99">
        <f t="shared" si="4"/>
        <v>0</v>
      </c>
      <c r="T99" s="44">
        <f t="shared" si="6"/>
        <v>0</v>
      </c>
    </row>
    <row r="100" spans="1:20" x14ac:dyDescent="0.2">
      <c r="A100" cm="1">
        <f t="array" ref="A100">SUMPRODUCT((A7:A99&lt;&gt;"")/COUNTIF(A7:A99,A7:A99&amp;""))</f>
        <v>53</v>
      </c>
      <c r="N100">
        <f t="shared" si="4"/>
        <v>0</v>
      </c>
      <c r="T100" s="44">
        <f t="shared" ref="T100:T129" si="7">IF(S100=1,7,IF(S100=2,6,IF(S100=3,5,IF(S100=4,4,IF(S100=5,3,IF(S100=6,2,IF(S100&gt;=6,1,0)))))))</f>
        <v>0</v>
      </c>
    </row>
    <row r="101" spans="1:20" x14ac:dyDescent="0.2">
      <c r="A101">
        <v>2</v>
      </c>
      <c r="N101">
        <f t="shared" si="4"/>
        <v>0</v>
      </c>
      <c r="T101" s="44">
        <f t="shared" si="7"/>
        <v>0</v>
      </c>
    </row>
    <row r="102" spans="1:20" x14ac:dyDescent="0.2">
      <c r="A102">
        <f>SUM(A100-A101)</f>
        <v>51</v>
      </c>
      <c r="N102">
        <f t="shared" si="4"/>
        <v>0</v>
      </c>
      <c r="T102" s="44">
        <f t="shared" si="7"/>
        <v>0</v>
      </c>
    </row>
    <row r="103" spans="1:20" x14ac:dyDescent="0.2">
      <c r="N103">
        <f t="shared" ref="N103:N129" si="8">IF(M103=1,7,IF(M103=2,6,IF(M103=3,5,IF(M103=4,4,IF(M103=5,3,IF(M103=6,2,IF(M103&gt;=6,1,0)))))))</f>
        <v>0</v>
      </c>
      <c r="T103" s="44">
        <f t="shared" si="7"/>
        <v>0</v>
      </c>
    </row>
    <row r="104" spans="1:20" x14ac:dyDescent="0.2">
      <c r="N104">
        <f t="shared" si="8"/>
        <v>0</v>
      </c>
      <c r="T104" s="44">
        <f t="shared" si="7"/>
        <v>0</v>
      </c>
    </row>
    <row r="105" spans="1:20" x14ac:dyDescent="0.2">
      <c r="N105">
        <f t="shared" si="8"/>
        <v>0</v>
      </c>
      <c r="T105" s="44">
        <f t="shared" si="7"/>
        <v>0</v>
      </c>
    </row>
    <row r="106" spans="1:20" x14ac:dyDescent="0.2">
      <c r="N106">
        <f t="shared" si="8"/>
        <v>0</v>
      </c>
      <c r="T106" s="44">
        <f t="shared" si="7"/>
        <v>0</v>
      </c>
    </row>
    <row r="107" spans="1:20" x14ac:dyDescent="0.2">
      <c r="N107">
        <f t="shared" si="8"/>
        <v>0</v>
      </c>
      <c r="T107" s="44">
        <f t="shared" si="7"/>
        <v>0</v>
      </c>
    </row>
    <row r="108" spans="1:20" x14ac:dyDescent="0.2">
      <c r="N108">
        <f t="shared" si="8"/>
        <v>0</v>
      </c>
      <c r="T108" s="44">
        <f t="shared" si="7"/>
        <v>0</v>
      </c>
    </row>
    <row r="109" spans="1:20" x14ac:dyDescent="0.2">
      <c r="N109">
        <f t="shared" si="8"/>
        <v>0</v>
      </c>
      <c r="T109" s="44">
        <f t="shared" si="7"/>
        <v>0</v>
      </c>
    </row>
    <row r="110" spans="1:20" x14ac:dyDescent="0.2">
      <c r="N110">
        <f t="shared" si="8"/>
        <v>0</v>
      </c>
      <c r="T110" s="44">
        <f t="shared" si="7"/>
        <v>0</v>
      </c>
    </row>
    <row r="111" spans="1:20" x14ac:dyDescent="0.2">
      <c r="N111">
        <f t="shared" si="8"/>
        <v>0</v>
      </c>
      <c r="T111" s="44">
        <f t="shared" si="7"/>
        <v>0</v>
      </c>
    </row>
    <row r="112" spans="1:20" x14ac:dyDescent="0.2">
      <c r="N112">
        <f t="shared" si="8"/>
        <v>0</v>
      </c>
      <c r="T112" s="44">
        <f t="shared" si="7"/>
        <v>0</v>
      </c>
    </row>
    <row r="113" spans="14:20" x14ac:dyDescent="0.2">
      <c r="N113">
        <f t="shared" si="8"/>
        <v>0</v>
      </c>
      <c r="T113" s="44">
        <f t="shared" si="7"/>
        <v>0</v>
      </c>
    </row>
    <row r="114" spans="14:20" x14ac:dyDescent="0.2">
      <c r="N114">
        <f t="shared" si="8"/>
        <v>0</v>
      </c>
      <c r="T114" s="44">
        <f t="shared" si="7"/>
        <v>0</v>
      </c>
    </row>
    <row r="115" spans="14:20" x14ac:dyDescent="0.2">
      <c r="N115">
        <f t="shared" si="8"/>
        <v>0</v>
      </c>
      <c r="T115" s="44">
        <f t="shared" si="7"/>
        <v>0</v>
      </c>
    </row>
    <row r="116" spans="14:20" x14ac:dyDescent="0.2">
      <c r="N116">
        <f t="shared" si="8"/>
        <v>0</v>
      </c>
      <c r="T116" s="44">
        <f t="shared" si="7"/>
        <v>0</v>
      </c>
    </row>
    <row r="117" spans="14:20" x14ac:dyDescent="0.2">
      <c r="N117">
        <f t="shared" si="8"/>
        <v>0</v>
      </c>
      <c r="T117" s="44">
        <f t="shared" si="7"/>
        <v>0</v>
      </c>
    </row>
    <row r="118" spans="14:20" x14ac:dyDescent="0.2">
      <c r="N118">
        <f t="shared" si="8"/>
        <v>0</v>
      </c>
      <c r="T118" s="44">
        <f t="shared" si="7"/>
        <v>0</v>
      </c>
    </row>
    <row r="119" spans="14:20" x14ac:dyDescent="0.2">
      <c r="N119">
        <f t="shared" si="8"/>
        <v>0</v>
      </c>
      <c r="T119" s="44">
        <f t="shared" si="7"/>
        <v>0</v>
      </c>
    </row>
    <row r="120" spans="14:20" x14ac:dyDescent="0.2">
      <c r="N120">
        <f t="shared" si="8"/>
        <v>0</v>
      </c>
      <c r="T120" s="44">
        <f t="shared" si="7"/>
        <v>0</v>
      </c>
    </row>
    <row r="121" spans="14:20" x14ac:dyDescent="0.2">
      <c r="N121">
        <f t="shared" si="8"/>
        <v>0</v>
      </c>
      <c r="T121" s="44">
        <f t="shared" si="7"/>
        <v>0</v>
      </c>
    </row>
    <row r="122" spans="14:20" x14ac:dyDescent="0.2">
      <c r="N122">
        <f t="shared" si="8"/>
        <v>0</v>
      </c>
      <c r="T122" s="44">
        <f t="shared" si="7"/>
        <v>0</v>
      </c>
    </row>
    <row r="123" spans="14:20" x14ac:dyDescent="0.2">
      <c r="N123">
        <f t="shared" si="8"/>
        <v>0</v>
      </c>
      <c r="T123" s="44">
        <f t="shared" si="7"/>
        <v>0</v>
      </c>
    </row>
    <row r="124" spans="14:20" x14ac:dyDescent="0.2">
      <c r="N124">
        <f t="shared" si="8"/>
        <v>0</v>
      </c>
      <c r="T124" s="44">
        <f t="shared" si="7"/>
        <v>0</v>
      </c>
    </row>
    <row r="125" spans="14:20" x14ac:dyDescent="0.2">
      <c r="N125">
        <f t="shared" si="8"/>
        <v>0</v>
      </c>
      <c r="T125" s="44">
        <f t="shared" si="7"/>
        <v>0</v>
      </c>
    </row>
    <row r="126" spans="14:20" x14ac:dyDescent="0.2">
      <c r="N126">
        <f t="shared" si="8"/>
        <v>0</v>
      </c>
      <c r="T126" s="44">
        <f t="shared" si="7"/>
        <v>0</v>
      </c>
    </row>
    <row r="127" spans="14:20" x14ac:dyDescent="0.2">
      <c r="N127">
        <f t="shared" si="8"/>
        <v>0</v>
      </c>
      <c r="T127" s="44">
        <f t="shared" si="7"/>
        <v>0</v>
      </c>
    </row>
    <row r="128" spans="14:20" x14ac:dyDescent="0.2">
      <c r="N128">
        <f t="shared" si="8"/>
        <v>0</v>
      </c>
      <c r="T128" s="44">
        <f t="shared" si="7"/>
        <v>0</v>
      </c>
    </row>
    <row r="129" spans="14:20" x14ac:dyDescent="0.2">
      <c r="N129">
        <f t="shared" si="8"/>
        <v>0</v>
      </c>
      <c r="T129" s="44">
        <f t="shared" si="7"/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01EC-3699-4B02-A6AF-556FBA541B34}">
  <sheetPr>
    <tabColor rgb="FF7030A0"/>
  </sheetPr>
  <dimension ref="A1:U100"/>
  <sheetViews>
    <sheetView zoomScale="80" zoomScaleNormal="80" workbookViewId="0">
      <selection activeCell="E22" sqref="E22"/>
    </sheetView>
  </sheetViews>
  <sheetFormatPr defaultColWidth="8.7109375" defaultRowHeight="12.75" x14ac:dyDescent="0.2"/>
  <cols>
    <col min="1" max="1" width="53" bestFit="1" customWidth="1"/>
    <col min="2" max="2" width="16.7109375" bestFit="1" customWidth="1"/>
    <col min="3" max="3" width="5" bestFit="1" customWidth="1"/>
    <col min="4" max="4" width="17.42578125" bestFit="1" customWidth="1"/>
    <col min="5" max="5" width="31.85546875" bestFit="1" customWidth="1"/>
    <col min="6" max="6" width="23.42578125" bestFit="1" customWidth="1"/>
    <col min="7" max="7" width="11" bestFit="1" customWidth="1"/>
    <col min="8" max="9" width="10.85546875" bestFit="1" customWidth="1"/>
    <col min="10" max="12" width="7.7109375" bestFit="1" customWidth="1"/>
    <col min="13" max="13" width="11" bestFit="1" customWidth="1"/>
    <col min="14" max="15" width="7.7109375" bestFit="1" customWidth="1"/>
    <col min="16" max="16" width="10.7109375" bestFit="1" customWidth="1"/>
    <col min="17" max="17" width="7.28515625" bestFit="1" customWidth="1"/>
    <col min="18" max="18" width="7.7109375" bestFit="1" customWidth="1"/>
    <col min="19" max="19" width="5.85546875" bestFit="1" customWidth="1"/>
    <col min="20" max="20" width="11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80</v>
      </c>
      <c r="P4" t="s">
        <v>265</v>
      </c>
      <c r="R4" t="s">
        <v>266</v>
      </c>
      <c r="S4" t="s">
        <v>226</v>
      </c>
      <c r="T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7" si="0">CONCATENATE(B7,D7,E7)</f>
        <v>PrelimJorja WarehamNadalla Park Im So Special</v>
      </c>
      <c r="B7" t="s">
        <v>213</v>
      </c>
      <c r="C7" t="s">
        <v>510</v>
      </c>
      <c r="D7" s="115" t="s">
        <v>146</v>
      </c>
      <c r="E7" s="28" t="s">
        <v>1224</v>
      </c>
      <c r="F7" t="s">
        <v>1006</v>
      </c>
      <c r="J7">
        <v>65.177999999999997</v>
      </c>
      <c r="S7">
        <v>1</v>
      </c>
      <c r="T7">
        <f t="shared" ref="T7:T70" si="1">IF(S7=1,7,IF(S7=2,6,IF(S7=3,5,IF(S7=4,4,IF(S7=5,3,IF(S7=6,2,IF(S7&gt;=6,1,0)))))))</f>
        <v>7</v>
      </c>
    </row>
    <row r="8" spans="1:20" x14ac:dyDescent="0.2">
      <c r="A8" t="str">
        <f t="shared" si="0"/>
        <v>PrelimJorja WarehamTiaja Park Fearless</v>
      </c>
      <c r="B8" t="s">
        <v>213</v>
      </c>
      <c r="C8" t="s">
        <v>510</v>
      </c>
      <c r="D8" t="s">
        <v>146</v>
      </c>
      <c r="E8" t="s">
        <v>913</v>
      </c>
      <c r="F8" t="s">
        <v>1010</v>
      </c>
      <c r="J8">
        <v>64.284999999999997</v>
      </c>
      <c r="S8">
        <v>2</v>
      </c>
      <c r="T8">
        <f t="shared" si="1"/>
        <v>6</v>
      </c>
    </row>
    <row r="9" spans="1:20" x14ac:dyDescent="0.2">
      <c r="A9" t="str">
        <f t="shared" si="0"/>
        <v>PrelimBella BarrHolland Park Geneva</v>
      </c>
      <c r="B9" t="s">
        <v>213</v>
      </c>
      <c r="C9" t="s">
        <v>510</v>
      </c>
      <c r="D9" t="s">
        <v>804</v>
      </c>
      <c r="E9" t="s">
        <v>914</v>
      </c>
      <c r="F9" t="s">
        <v>1011</v>
      </c>
      <c r="J9">
        <v>57.142000000000003</v>
      </c>
      <c r="S9">
        <v>3</v>
      </c>
      <c r="T9">
        <f t="shared" si="1"/>
        <v>5</v>
      </c>
    </row>
    <row r="10" spans="1:20" x14ac:dyDescent="0.2">
      <c r="A10" t="str">
        <f t="shared" si="0"/>
        <v>PrelimRebecca SimpsonKasac Park Global Warrior</v>
      </c>
      <c r="B10" t="s">
        <v>213</v>
      </c>
      <c r="C10" t="s">
        <v>510</v>
      </c>
      <c r="D10" t="s">
        <v>349</v>
      </c>
      <c r="E10" t="s">
        <v>350</v>
      </c>
      <c r="F10" t="s">
        <v>1012</v>
      </c>
      <c r="K10">
        <v>58.393000000000001</v>
      </c>
      <c r="S10">
        <v>1</v>
      </c>
      <c r="T10">
        <f t="shared" si="1"/>
        <v>7</v>
      </c>
    </row>
    <row r="11" spans="1:20" x14ac:dyDescent="0.2">
      <c r="A11" t="str">
        <f t="shared" si="0"/>
        <v>PrelimKate EiszeleSanrose Prima Donna</v>
      </c>
      <c r="B11" t="s">
        <v>213</v>
      </c>
      <c r="C11" t="s">
        <v>510</v>
      </c>
      <c r="D11" t="s">
        <v>83</v>
      </c>
      <c r="E11" t="s">
        <v>84</v>
      </c>
      <c r="F11" t="s">
        <v>74</v>
      </c>
      <c r="L11">
        <v>69.284999999999997</v>
      </c>
      <c r="S11">
        <v>1</v>
      </c>
      <c r="T11">
        <f t="shared" si="1"/>
        <v>7</v>
      </c>
    </row>
    <row r="12" spans="1:20" x14ac:dyDescent="0.2">
      <c r="A12" t="str">
        <f t="shared" si="0"/>
        <v>NovHarriet ForrestOakover Too Much Chatter</v>
      </c>
      <c r="B12" t="s">
        <v>80</v>
      </c>
      <c r="C12" t="s">
        <v>516</v>
      </c>
      <c r="D12" t="s">
        <v>557</v>
      </c>
      <c r="E12" t="s">
        <v>73</v>
      </c>
      <c r="F12" t="s">
        <v>74</v>
      </c>
      <c r="M12">
        <v>65.587999999999994</v>
      </c>
      <c r="S12">
        <v>1</v>
      </c>
      <c r="T12">
        <f t="shared" si="1"/>
        <v>7</v>
      </c>
    </row>
    <row r="13" spans="1:20" x14ac:dyDescent="0.2">
      <c r="A13" t="str">
        <f t="shared" si="0"/>
        <v>NovJorja WarehamNadalla Park Im So Special</v>
      </c>
      <c r="B13" t="s">
        <v>80</v>
      </c>
      <c r="C13" t="s">
        <v>516</v>
      </c>
      <c r="D13" s="115" t="s">
        <v>146</v>
      </c>
      <c r="E13" s="28" t="s">
        <v>1224</v>
      </c>
      <c r="F13" t="s">
        <v>1006</v>
      </c>
      <c r="M13">
        <v>60.881999999999998</v>
      </c>
      <c r="S13">
        <v>2</v>
      </c>
      <c r="T13">
        <f t="shared" si="1"/>
        <v>6</v>
      </c>
    </row>
    <row r="14" spans="1:20" x14ac:dyDescent="0.2">
      <c r="A14" t="str">
        <f t="shared" si="0"/>
        <v>NovRebecca SimpsonKasac Park Global Warrior</v>
      </c>
      <c r="B14" t="s">
        <v>80</v>
      </c>
      <c r="C14" t="s">
        <v>516</v>
      </c>
      <c r="D14" t="s">
        <v>349</v>
      </c>
      <c r="E14" t="s">
        <v>350</v>
      </c>
      <c r="F14" t="s">
        <v>1012</v>
      </c>
      <c r="N14">
        <v>51.616999999999997</v>
      </c>
      <c r="S14">
        <v>1</v>
      </c>
      <c r="T14">
        <f t="shared" si="1"/>
        <v>7</v>
      </c>
    </row>
    <row r="15" spans="1:20" x14ac:dyDescent="0.2">
      <c r="A15" t="str">
        <f t="shared" si="0"/>
        <v>NovKate EiszeleSanrose Prima Donna</v>
      </c>
      <c r="B15" t="s">
        <v>80</v>
      </c>
      <c r="C15" t="s">
        <v>516</v>
      </c>
      <c r="D15" t="s">
        <v>83</v>
      </c>
      <c r="E15" t="s">
        <v>84</v>
      </c>
      <c r="F15" t="s">
        <v>74</v>
      </c>
      <c r="O15">
        <v>68.382000000000005</v>
      </c>
      <c r="S15">
        <v>1</v>
      </c>
      <c r="T15">
        <f t="shared" si="1"/>
        <v>7</v>
      </c>
    </row>
    <row r="16" spans="1:20" x14ac:dyDescent="0.2">
      <c r="A16" t="str">
        <f t="shared" si="0"/>
        <v>NovJorja SilvesterJoshua Brook Laylarni</v>
      </c>
      <c r="B16" t="s">
        <v>80</v>
      </c>
      <c r="C16" t="s">
        <v>516</v>
      </c>
      <c r="D16" t="s">
        <v>805</v>
      </c>
      <c r="E16" t="s">
        <v>915</v>
      </c>
      <c r="F16" t="s">
        <v>123</v>
      </c>
      <c r="O16">
        <v>68.382000000000005</v>
      </c>
      <c r="S16">
        <v>2</v>
      </c>
      <c r="T16">
        <f t="shared" si="1"/>
        <v>6</v>
      </c>
    </row>
    <row r="17" spans="1:21" x14ac:dyDescent="0.2">
      <c r="A17" t="str">
        <f t="shared" si="0"/>
        <v>NovKatelyn MehanikovVee</v>
      </c>
      <c r="B17" t="s">
        <v>80</v>
      </c>
      <c r="C17" t="s">
        <v>516</v>
      </c>
      <c r="D17" t="s">
        <v>595</v>
      </c>
      <c r="E17" t="s">
        <v>596</v>
      </c>
      <c r="F17" t="s">
        <v>597</v>
      </c>
      <c r="O17">
        <v>66.176000000000002</v>
      </c>
      <c r="S17">
        <v>0</v>
      </c>
      <c r="T17">
        <v>0</v>
      </c>
      <c r="U17" s="11" t="s">
        <v>1211</v>
      </c>
    </row>
    <row r="18" spans="1:21" x14ac:dyDescent="0.2">
      <c r="A18" t="str">
        <f t="shared" si="0"/>
        <v>ElemKatelyn MehanikovVee</v>
      </c>
      <c r="B18" t="s">
        <v>46</v>
      </c>
      <c r="C18" t="s">
        <v>704</v>
      </c>
      <c r="D18" t="s">
        <v>595</v>
      </c>
      <c r="E18" t="s">
        <v>596</v>
      </c>
      <c r="F18" t="s">
        <v>597</v>
      </c>
      <c r="Q18">
        <v>54.38</v>
      </c>
      <c r="S18">
        <v>0</v>
      </c>
      <c r="T18">
        <v>0</v>
      </c>
      <c r="U18" s="11" t="s">
        <v>1213</v>
      </c>
    </row>
    <row r="19" spans="1:21" x14ac:dyDescent="0.2">
      <c r="A19" t="str">
        <f t="shared" si="0"/>
        <v/>
      </c>
      <c r="B19" t="s">
        <v>317</v>
      </c>
      <c r="D19" t="s">
        <v>317</v>
      </c>
      <c r="E19" t="s">
        <v>317</v>
      </c>
      <c r="T19">
        <f t="shared" si="1"/>
        <v>0</v>
      </c>
    </row>
    <row r="20" spans="1:21" x14ac:dyDescent="0.2">
      <c r="A20" t="str">
        <f t="shared" si="0"/>
        <v>Aff PrelimRachel FrostSir Dex</v>
      </c>
      <c r="B20" t="s">
        <v>847</v>
      </c>
      <c r="C20" t="s">
        <v>510</v>
      </c>
      <c r="D20" t="s">
        <v>35</v>
      </c>
      <c r="E20" t="s">
        <v>37</v>
      </c>
      <c r="I20">
        <v>69.286000000000001</v>
      </c>
      <c r="S20">
        <v>1</v>
      </c>
      <c r="T20">
        <f t="shared" ref="T20:T21" si="2">IF(S20=1,7,IF(S20=2,6,IF(S20=3,5,IF(S20=4,4,IF(S20=5,3,IF(S20=6,2,IF(S20&gt;=6,1,0)))))))</f>
        <v>7</v>
      </c>
    </row>
    <row r="21" spans="1:21" x14ac:dyDescent="0.2">
      <c r="A21" t="str">
        <f t="shared" si="0"/>
        <v>Aff NoviceRachel FrostSir Dex</v>
      </c>
      <c r="B21" t="s">
        <v>848</v>
      </c>
      <c r="C21" t="s">
        <v>516</v>
      </c>
      <c r="D21" t="s">
        <v>35</v>
      </c>
      <c r="E21" t="s">
        <v>37</v>
      </c>
      <c r="J21">
        <v>61.911999999999999</v>
      </c>
      <c r="S21">
        <v>1</v>
      </c>
      <c r="T21">
        <f t="shared" si="2"/>
        <v>7</v>
      </c>
    </row>
    <row r="22" spans="1:21" x14ac:dyDescent="0.2">
      <c r="A22" t="str">
        <f t="shared" si="0"/>
        <v/>
      </c>
      <c r="B22" t="s">
        <v>317</v>
      </c>
      <c r="D22" t="s">
        <v>317</v>
      </c>
      <c r="E22" t="s">
        <v>317</v>
      </c>
      <c r="T22">
        <f t="shared" si="1"/>
        <v>0</v>
      </c>
    </row>
    <row r="23" spans="1:21" x14ac:dyDescent="0.2">
      <c r="A23" t="str">
        <f t="shared" si="0"/>
        <v/>
      </c>
      <c r="B23" t="s">
        <v>317</v>
      </c>
      <c r="D23" t="s">
        <v>317</v>
      </c>
      <c r="E23" t="s">
        <v>317</v>
      </c>
      <c r="T23">
        <f t="shared" si="1"/>
        <v>0</v>
      </c>
    </row>
    <row r="24" spans="1:21" x14ac:dyDescent="0.2">
      <c r="A24" t="str">
        <f t="shared" si="0"/>
        <v/>
      </c>
      <c r="B24" t="s">
        <v>317</v>
      </c>
      <c r="D24" t="s">
        <v>317</v>
      </c>
      <c r="E24" t="s">
        <v>317</v>
      </c>
      <c r="T24">
        <f t="shared" si="1"/>
        <v>0</v>
      </c>
    </row>
    <row r="25" spans="1:21" x14ac:dyDescent="0.2">
      <c r="A25" t="str">
        <f t="shared" si="0"/>
        <v/>
      </c>
      <c r="B25" t="s">
        <v>317</v>
      </c>
      <c r="D25" t="s">
        <v>317</v>
      </c>
      <c r="E25" t="s">
        <v>317</v>
      </c>
      <c r="T25">
        <f t="shared" si="1"/>
        <v>0</v>
      </c>
    </row>
    <row r="26" spans="1:21" x14ac:dyDescent="0.2">
      <c r="A26" t="str">
        <f t="shared" si="0"/>
        <v/>
      </c>
      <c r="B26" t="s">
        <v>317</v>
      </c>
      <c r="D26" t="s">
        <v>317</v>
      </c>
      <c r="E26" t="s">
        <v>317</v>
      </c>
      <c r="T26">
        <f t="shared" si="1"/>
        <v>0</v>
      </c>
    </row>
    <row r="27" spans="1:21" x14ac:dyDescent="0.2">
      <c r="A27" t="str">
        <f t="shared" si="0"/>
        <v/>
      </c>
      <c r="B27" t="s">
        <v>317</v>
      </c>
      <c r="D27" t="s">
        <v>317</v>
      </c>
      <c r="E27" t="s">
        <v>317</v>
      </c>
      <c r="T27">
        <f t="shared" si="1"/>
        <v>0</v>
      </c>
    </row>
    <row r="28" spans="1:21" x14ac:dyDescent="0.2">
      <c r="A28" t="str">
        <f t="shared" si="0"/>
        <v/>
      </c>
      <c r="B28" t="s">
        <v>317</v>
      </c>
      <c r="D28" t="s">
        <v>317</v>
      </c>
      <c r="E28" t="s">
        <v>317</v>
      </c>
      <c r="T28">
        <f t="shared" si="1"/>
        <v>0</v>
      </c>
    </row>
    <row r="29" spans="1:21" x14ac:dyDescent="0.2">
      <c r="A29" t="str">
        <f t="shared" si="0"/>
        <v/>
      </c>
      <c r="B29" t="s">
        <v>317</v>
      </c>
      <c r="D29" t="s">
        <v>317</v>
      </c>
      <c r="E29" t="s">
        <v>317</v>
      </c>
      <c r="T29">
        <f t="shared" si="1"/>
        <v>0</v>
      </c>
    </row>
    <row r="30" spans="1:21" x14ac:dyDescent="0.2">
      <c r="A30" t="str">
        <f t="shared" si="0"/>
        <v/>
      </c>
      <c r="B30" t="s">
        <v>317</v>
      </c>
      <c r="D30" t="s">
        <v>317</v>
      </c>
      <c r="E30" t="s">
        <v>317</v>
      </c>
      <c r="T30">
        <f t="shared" si="1"/>
        <v>0</v>
      </c>
    </row>
    <row r="31" spans="1:21" x14ac:dyDescent="0.2">
      <c r="A31" t="str">
        <f t="shared" si="0"/>
        <v/>
      </c>
      <c r="B31" t="s">
        <v>317</v>
      </c>
      <c r="D31" t="s">
        <v>317</v>
      </c>
      <c r="E31" t="s">
        <v>317</v>
      </c>
      <c r="T31">
        <f t="shared" si="1"/>
        <v>0</v>
      </c>
    </row>
    <row r="32" spans="1:21" x14ac:dyDescent="0.2">
      <c r="A32" t="str">
        <f t="shared" si="0"/>
        <v/>
      </c>
      <c r="B32" t="s">
        <v>317</v>
      </c>
      <c r="D32" t="s">
        <v>317</v>
      </c>
      <c r="E32" t="s">
        <v>317</v>
      </c>
      <c r="T32">
        <f t="shared" si="1"/>
        <v>0</v>
      </c>
    </row>
    <row r="33" spans="1:20" x14ac:dyDescent="0.2">
      <c r="A33" t="str">
        <f t="shared" si="0"/>
        <v/>
      </c>
      <c r="B33" t="s">
        <v>317</v>
      </c>
      <c r="D33" t="s">
        <v>317</v>
      </c>
      <c r="E33" t="s">
        <v>317</v>
      </c>
      <c r="T33">
        <f t="shared" si="1"/>
        <v>0</v>
      </c>
    </row>
    <row r="34" spans="1:20" x14ac:dyDescent="0.2">
      <c r="A34" t="str">
        <f t="shared" si="0"/>
        <v/>
      </c>
      <c r="B34" t="s">
        <v>317</v>
      </c>
      <c r="D34" t="s">
        <v>317</v>
      </c>
      <c r="E34" t="s">
        <v>317</v>
      </c>
      <c r="T34">
        <f t="shared" si="1"/>
        <v>0</v>
      </c>
    </row>
    <row r="35" spans="1:20" x14ac:dyDescent="0.2">
      <c r="A35" t="str">
        <f t="shared" si="0"/>
        <v/>
      </c>
      <c r="B35" t="s">
        <v>317</v>
      </c>
      <c r="D35" t="s">
        <v>317</v>
      </c>
      <c r="E35" t="s">
        <v>317</v>
      </c>
      <c r="T35">
        <f t="shared" si="1"/>
        <v>0</v>
      </c>
    </row>
    <row r="36" spans="1:20" x14ac:dyDescent="0.2">
      <c r="A36" t="str">
        <f t="shared" si="0"/>
        <v/>
      </c>
      <c r="B36" t="s">
        <v>317</v>
      </c>
      <c r="D36" t="s">
        <v>317</v>
      </c>
      <c r="E36" t="s">
        <v>317</v>
      </c>
      <c r="T36">
        <f t="shared" si="1"/>
        <v>0</v>
      </c>
    </row>
    <row r="37" spans="1:20" x14ac:dyDescent="0.2">
      <c r="A37" t="str">
        <f t="shared" si="0"/>
        <v/>
      </c>
      <c r="B37" t="s">
        <v>317</v>
      </c>
      <c r="D37" t="s">
        <v>317</v>
      </c>
      <c r="E37" t="s">
        <v>317</v>
      </c>
      <c r="T37">
        <f t="shared" si="1"/>
        <v>0</v>
      </c>
    </row>
    <row r="38" spans="1:20" x14ac:dyDescent="0.2">
      <c r="A38" t="str">
        <f t="shared" ref="A38:A69" si="3">CONCATENATE(B38,D38,E38)</f>
        <v/>
      </c>
      <c r="B38" t="s">
        <v>317</v>
      </c>
      <c r="D38" t="s">
        <v>317</v>
      </c>
      <c r="E38" t="s">
        <v>317</v>
      </c>
      <c r="T38">
        <f t="shared" si="1"/>
        <v>0</v>
      </c>
    </row>
    <row r="39" spans="1:20" x14ac:dyDescent="0.2">
      <c r="A39" t="str">
        <f t="shared" si="3"/>
        <v/>
      </c>
      <c r="B39" t="s">
        <v>317</v>
      </c>
      <c r="D39" t="s">
        <v>317</v>
      </c>
      <c r="E39" t="s">
        <v>317</v>
      </c>
      <c r="T39">
        <f t="shared" si="1"/>
        <v>0</v>
      </c>
    </row>
    <row r="40" spans="1:20" x14ac:dyDescent="0.2">
      <c r="A40" t="str">
        <f t="shared" si="3"/>
        <v/>
      </c>
      <c r="B40" t="s">
        <v>317</v>
      </c>
      <c r="D40" t="s">
        <v>317</v>
      </c>
      <c r="E40" t="s">
        <v>317</v>
      </c>
      <c r="T40">
        <f t="shared" si="1"/>
        <v>0</v>
      </c>
    </row>
    <row r="41" spans="1:20" x14ac:dyDescent="0.2">
      <c r="A41" t="str">
        <f t="shared" si="3"/>
        <v/>
      </c>
      <c r="B41" t="s">
        <v>317</v>
      </c>
      <c r="D41" t="s">
        <v>317</v>
      </c>
      <c r="E41" t="s">
        <v>317</v>
      </c>
      <c r="T41">
        <f t="shared" si="1"/>
        <v>0</v>
      </c>
    </row>
    <row r="42" spans="1:20" x14ac:dyDescent="0.2">
      <c r="A42" t="str">
        <f t="shared" si="3"/>
        <v/>
      </c>
      <c r="B42" t="s">
        <v>317</v>
      </c>
      <c r="D42" t="s">
        <v>317</v>
      </c>
      <c r="E42" t="s">
        <v>317</v>
      </c>
      <c r="T42">
        <f t="shared" si="1"/>
        <v>0</v>
      </c>
    </row>
    <row r="43" spans="1:20" x14ac:dyDescent="0.2">
      <c r="A43" t="str">
        <f t="shared" si="3"/>
        <v/>
      </c>
      <c r="B43" t="s">
        <v>317</v>
      </c>
      <c r="D43" t="s">
        <v>317</v>
      </c>
      <c r="E43" t="s">
        <v>317</v>
      </c>
      <c r="T43">
        <f t="shared" si="1"/>
        <v>0</v>
      </c>
    </row>
    <row r="44" spans="1:20" x14ac:dyDescent="0.2">
      <c r="A44" t="str">
        <f t="shared" si="3"/>
        <v/>
      </c>
      <c r="B44" t="s">
        <v>317</v>
      </c>
      <c r="D44" t="s">
        <v>317</v>
      </c>
      <c r="E44" t="s">
        <v>317</v>
      </c>
      <c r="T44">
        <f t="shared" si="1"/>
        <v>0</v>
      </c>
    </row>
    <row r="45" spans="1:20" x14ac:dyDescent="0.2">
      <c r="A45" t="str">
        <f t="shared" si="3"/>
        <v/>
      </c>
      <c r="B45" t="s">
        <v>317</v>
      </c>
      <c r="D45" t="s">
        <v>317</v>
      </c>
      <c r="E45" t="s">
        <v>317</v>
      </c>
      <c r="T45">
        <f t="shared" si="1"/>
        <v>0</v>
      </c>
    </row>
    <row r="46" spans="1:20" x14ac:dyDescent="0.2">
      <c r="A46" t="str">
        <f t="shared" si="3"/>
        <v/>
      </c>
      <c r="B46" t="s">
        <v>317</v>
      </c>
      <c r="D46" t="s">
        <v>317</v>
      </c>
      <c r="E46" t="s">
        <v>317</v>
      </c>
      <c r="T46">
        <f t="shared" si="1"/>
        <v>0</v>
      </c>
    </row>
    <row r="47" spans="1:20" x14ac:dyDescent="0.2">
      <c r="A47" t="str">
        <f t="shared" si="3"/>
        <v/>
      </c>
      <c r="B47" t="s">
        <v>317</v>
      </c>
      <c r="D47" t="s">
        <v>317</v>
      </c>
      <c r="E47" t="s">
        <v>317</v>
      </c>
      <c r="T47">
        <f t="shared" si="1"/>
        <v>0</v>
      </c>
    </row>
    <row r="48" spans="1:20" x14ac:dyDescent="0.2">
      <c r="A48" t="str">
        <f t="shared" si="3"/>
        <v/>
      </c>
      <c r="B48" t="s">
        <v>317</v>
      </c>
      <c r="D48" t="s">
        <v>317</v>
      </c>
      <c r="E48" t="s">
        <v>317</v>
      </c>
      <c r="T48">
        <f t="shared" si="1"/>
        <v>0</v>
      </c>
    </row>
    <row r="49" spans="1:20" x14ac:dyDescent="0.2">
      <c r="A49" t="str">
        <f t="shared" si="3"/>
        <v/>
      </c>
      <c r="B49" t="s">
        <v>317</v>
      </c>
      <c r="D49" t="s">
        <v>317</v>
      </c>
      <c r="E49" t="s">
        <v>317</v>
      </c>
      <c r="T49">
        <f t="shared" si="1"/>
        <v>0</v>
      </c>
    </row>
    <row r="50" spans="1:20" x14ac:dyDescent="0.2">
      <c r="A50" t="str">
        <f t="shared" si="3"/>
        <v/>
      </c>
      <c r="B50" t="s">
        <v>317</v>
      </c>
      <c r="D50" t="s">
        <v>317</v>
      </c>
      <c r="E50" t="s">
        <v>317</v>
      </c>
      <c r="T50">
        <f t="shared" si="1"/>
        <v>0</v>
      </c>
    </row>
    <row r="51" spans="1:20" x14ac:dyDescent="0.2">
      <c r="A51" t="str">
        <f t="shared" si="3"/>
        <v/>
      </c>
      <c r="B51" t="s">
        <v>317</v>
      </c>
      <c r="D51" t="s">
        <v>317</v>
      </c>
      <c r="E51" t="s">
        <v>317</v>
      </c>
      <c r="T51">
        <f t="shared" si="1"/>
        <v>0</v>
      </c>
    </row>
    <row r="52" spans="1:20" x14ac:dyDescent="0.2">
      <c r="A52" t="str">
        <f t="shared" si="3"/>
        <v/>
      </c>
      <c r="B52" t="s">
        <v>317</v>
      </c>
      <c r="D52" t="s">
        <v>317</v>
      </c>
      <c r="E52" t="s">
        <v>317</v>
      </c>
      <c r="T52">
        <f t="shared" si="1"/>
        <v>0</v>
      </c>
    </row>
    <row r="53" spans="1:20" x14ac:dyDescent="0.2">
      <c r="A53" t="str">
        <f t="shared" si="3"/>
        <v/>
      </c>
      <c r="B53" t="s">
        <v>317</v>
      </c>
      <c r="D53" t="s">
        <v>317</v>
      </c>
      <c r="E53" t="s">
        <v>317</v>
      </c>
      <c r="T53">
        <f t="shared" si="1"/>
        <v>0</v>
      </c>
    </row>
    <row r="54" spans="1:20" x14ac:dyDescent="0.2">
      <c r="A54" t="str">
        <f t="shared" si="3"/>
        <v/>
      </c>
      <c r="B54" t="s">
        <v>317</v>
      </c>
      <c r="D54" t="s">
        <v>317</v>
      </c>
      <c r="E54" t="s">
        <v>317</v>
      </c>
      <c r="T54">
        <f t="shared" si="1"/>
        <v>0</v>
      </c>
    </row>
    <row r="55" spans="1:20" x14ac:dyDescent="0.2">
      <c r="A55" t="str">
        <f t="shared" si="3"/>
        <v/>
      </c>
      <c r="B55" t="s">
        <v>317</v>
      </c>
      <c r="D55" t="s">
        <v>317</v>
      </c>
      <c r="E55" t="s">
        <v>317</v>
      </c>
      <c r="T55">
        <f t="shared" si="1"/>
        <v>0</v>
      </c>
    </row>
    <row r="56" spans="1:20" x14ac:dyDescent="0.2">
      <c r="A56" t="str">
        <f t="shared" si="3"/>
        <v/>
      </c>
      <c r="B56" t="s">
        <v>317</v>
      </c>
      <c r="D56" t="s">
        <v>317</v>
      </c>
      <c r="E56" t="s">
        <v>317</v>
      </c>
      <c r="T56">
        <f t="shared" si="1"/>
        <v>0</v>
      </c>
    </row>
    <row r="57" spans="1:20" x14ac:dyDescent="0.2">
      <c r="A57" t="str">
        <f t="shared" si="3"/>
        <v/>
      </c>
      <c r="B57" t="s">
        <v>317</v>
      </c>
      <c r="D57" t="s">
        <v>317</v>
      </c>
      <c r="E57" t="s">
        <v>317</v>
      </c>
      <c r="T57">
        <f t="shared" si="1"/>
        <v>0</v>
      </c>
    </row>
    <row r="58" spans="1:20" x14ac:dyDescent="0.2">
      <c r="A58" t="str">
        <f t="shared" si="3"/>
        <v/>
      </c>
      <c r="B58" t="s">
        <v>317</v>
      </c>
      <c r="D58" t="s">
        <v>317</v>
      </c>
      <c r="E58" t="s">
        <v>317</v>
      </c>
      <c r="T58">
        <f t="shared" si="1"/>
        <v>0</v>
      </c>
    </row>
    <row r="59" spans="1:20" x14ac:dyDescent="0.2">
      <c r="A59" t="str">
        <f t="shared" si="3"/>
        <v/>
      </c>
      <c r="B59" t="s">
        <v>317</v>
      </c>
      <c r="D59" t="s">
        <v>317</v>
      </c>
      <c r="E59" t="s">
        <v>317</v>
      </c>
      <c r="T59">
        <f t="shared" si="1"/>
        <v>0</v>
      </c>
    </row>
    <row r="60" spans="1:20" x14ac:dyDescent="0.2">
      <c r="A60" t="str">
        <f t="shared" si="3"/>
        <v/>
      </c>
      <c r="B60" t="s">
        <v>317</v>
      </c>
      <c r="D60" t="s">
        <v>317</v>
      </c>
      <c r="E60" t="s">
        <v>317</v>
      </c>
      <c r="T60">
        <f t="shared" si="1"/>
        <v>0</v>
      </c>
    </row>
    <row r="61" spans="1:20" x14ac:dyDescent="0.2">
      <c r="A61" t="str">
        <f t="shared" si="3"/>
        <v/>
      </c>
      <c r="B61" t="s">
        <v>317</v>
      </c>
      <c r="D61" t="s">
        <v>317</v>
      </c>
      <c r="E61" t="s">
        <v>317</v>
      </c>
      <c r="T61">
        <f t="shared" si="1"/>
        <v>0</v>
      </c>
    </row>
    <row r="62" spans="1:20" x14ac:dyDescent="0.2">
      <c r="A62" t="str">
        <f t="shared" si="3"/>
        <v/>
      </c>
      <c r="B62" t="s">
        <v>317</v>
      </c>
      <c r="D62" t="s">
        <v>317</v>
      </c>
      <c r="E62" t="s">
        <v>317</v>
      </c>
      <c r="T62">
        <f t="shared" si="1"/>
        <v>0</v>
      </c>
    </row>
    <row r="63" spans="1:20" x14ac:dyDescent="0.2">
      <c r="A63" t="str">
        <f t="shared" si="3"/>
        <v/>
      </c>
      <c r="B63" t="s">
        <v>317</v>
      </c>
      <c r="D63" t="s">
        <v>317</v>
      </c>
      <c r="E63" t="s">
        <v>317</v>
      </c>
      <c r="T63">
        <f t="shared" si="1"/>
        <v>0</v>
      </c>
    </row>
    <row r="64" spans="1:20" x14ac:dyDescent="0.2">
      <c r="A64" t="str">
        <f t="shared" si="3"/>
        <v/>
      </c>
      <c r="B64" t="s">
        <v>317</v>
      </c>
      <c r="D64" t="s">
        <v>317</v>
      </c>
      <c r="E64" t="s">
        <v>317</v>
      </c>
      <c r="T64">
        <f t="shared" si="1"/>
        <v>0</v>
      </c>
    </row>
    <row r="65" spans="1:20" x14ac:dyDescent="0.2">
      <c r="A65" t="str">
        <f t="shared" si="3"/>
        <v/>
      </c>
      <c r="B65" t="s">
        <v>317</v>
      </c>
      <c r="D65" t="s">
        <v>317</v>
      </c>
      <c r="E65" t="s">
        <v>317</v>
      </c>
      <c r="T65">
        <f t="shared" si="1"/>
        <v>0</v>
      </c>
    </row>
    <row r="66" spans="1:20" x14ac:dyDescent="0.2">
      <c r="A66" t="str">
        <f t="shared" si="3"/>
        <v/>
      </c>
      <c r="B66" t="s">
        <v>317</v>
      </c>
      <c r="D66" t="s">
        <v>317</v>
      </c>
      <c r="E66" t="s">
        <v>317</v>
      </c>
      <c r="T66">
        <f t="shared" si="1"/>
        <v>0</v>
      </c>
    </row>
    <row r="67" spans="1:20" x14ac:dyDescent="0.2">
      <c r="A67" t="str">
        <f t="shared" si="3"/>
        <v/>
      </c>
      <c r="B67" t="s">
        <v>317</v>
      </c>
      <c r="D67" t="s">
        <v>317</v>
      </c>
      <c r="E67" t="s">
        <v>317</v>
      </c>
      <c r="T67">
        <f t="shared" si="1"/>
        <v>0</v>
      </c>
    </row>
    <row r="68" spans="1:20" x14ac:dyDescent="0.2">
      <c r="A68" t="str">
        <f t="shared" si="3"/>
        <v/>
      </c>
      <c r="B68" t="s">
        <v>317</v>
      </c>
      <c r="D68" t="s">
        <v>317</v>
      </c>
      <c r="E68" t="s">
        <v>317</v>
      </c>
      <c r="T68">
        <f t="shared" si="1"/>
        <v>0</v>
      </c>
    </row>
    <row r="69" spans="1:20" x14ac:dyDescent="0.2">
      <c r="A69" t="str">
        <f t="shared" si="3"/>
        <v/>
      </c>
      <c r="B69" t="s">
        <v>317</v>
      </c>
      <c r="D69" t="s">
        <v>317</v>
      </c>
      <c r="E69" t="s">
        <v>317</v>
      </c>
      <c r="T69">
        <f t="shared" si="1"/>
        <v>0</v>
      </c>
    </row>
    <row r="70" spans="1:20" x14ac:dyDescent="0.2">
      <c r="A70" t="str">
        <f t="shared" ref="A70:A97" si="4">CONCATENATE(B70,D70,E70)</f>
        <v/>
      </c>
      <c r="B70" t="s">
        <v>317</v>
      </c>
      <c r="D70" t="s">
        <v>317</v>
      </c>
      <c r="E70" t="s">
        <v>317</v>
      </c>
      <c r="T70">
        <f t="shared" si="1"/>
        <v>0</v>
      </c>
    </row>
    <row r="71" spans="1:20" x14ac:dyDescent="0.2">
      <c r="A71" t="str">
        <f t="shared" si="4"/>
        <v/>
      </c>
      <c r="B71" t="s">
        <v>317</v>
      </c>
      <c r="D71" t="s">
        <v>317</v>
      </c>
      <c r="E71" t="s">
        <v>317</v>
      </c>
      <c r="T71">
        <f t="shared" ref="T71:T97" si="5">IF(S71=1,7,IF(S71=2,6,IF(S71=3,5,IF(S71=4,4,IF(S71=5,3,IF(S71=6,2,IF(S71&gt;=6,1,0)))))))</f>
        <v>0</v>
      </c>
    </row>
    <row r="72" spans="1:20" x14ac:dyDescent="0.2">
      <c r="A72" t="str">
        <f t="shared" si="4"/>
        <v/>
      </c>
      <c r="B72" t="s">
        <v>317</v>
      </c>
      <c r="D72" t="s">
        <v>317</v>
      </c>
      <c r="E72" t="s">
        <v>317</v>
      </c>
      <c r="T72">
        <f t="shared" si="5"/>
        <v>0</v>
      </c>
    </row>
    <row r="73" spans="1:20" x14ac:dyDescent="0.2">
      <c r="A73" t="str">
        <f t="shared" si="4"/>
        <v/>
      </c>
      <c r="B73" t="s">
        <v>317</v>
      </c>
      <c r="D73" t="s">
        <v>317</v>
      </c>
      <c r="E73" t="s">
        <v>317</v>
      </c>
      <c r="T73">
        <f t="shared" si="5"/>
        <v>0</v>
      </c>
    </row>
    <row r="74" spans="1:20" x14ac:dyDescent="0.2">
      <c r="A74" t="str">
        <f t="shared" si="4"/>
        <v/>
      </c>
      <c r="B74" t="s">
        <v>317</v>
      </c>
      <c r="D74" t="s">
        <v>317</v>
      </c>
      <c r="E74" t="s">
        <v>317</v>
      </c>
      <c r="T74">
        <f t="shared" si="5"/>
        <v>0</v>
      </c>
    </row>
    <row r="75" spans="1:20" x14ac:dyDescent="0.2">
      <c r="A75" t="str">
        <f t="shared" si="4"/>
        <v/>
      </c>
      <c r="B75" t="s">
        <v>317</v>
      </c>
      <c r="D75" t="s">
        <v>317</v>
      </c>
      <c r="E75" t="s">
        <v>317</v>
      </c>
      <c r="T75">
        <f t="shared" si="5"/>
        <v>0</v>
      </c>
    </row>
    <row r="76" spans="1:20" x14ac:dyDescent="0.2">
      <c r="A76" t="str">
        <f t="shared" si="4"/>
        <v/>
      </c>
      <c r="B76" t="s">
        <v>317</v>
      </c>
      <c r="D76" t="s">
        <v>317</v>
      </c>
      <c r="E76" t="s">
        <v>317</v>
      </c>
      <c r="T76">
        <f t="shared" si="5"/>
        <v>0</v>
      </c>
    </row>
    <row r="77" spans="1:20" x14ac:dyDescent="0.2">
      <c r="A77" t="str">
        <f t="shared" si="4"/>
        <v/>
      </c>
      <c r="B77" t="s">
        <v>317</v>
      </c>
      <c r="D77" t="s">
        <v>317</v>
      </c>
      <c r="E77" t="s">
        <v>317</v>
      </c>
      <c r="T77">
        <f t="shared" si="5"/>
        <v>0</v>
      </c>
    </row>
    <row r="78" spans="1:20" x14ac:dyDescent="0.2">
      <c r="A78" t="str">
        <f t="shared" si="4"/>
        <v/>
      </c>
      <c r="B78" t="s">
        <v>317</v>
      </c>
      <c r="D78" t="s">
        <v>317</v>
      </c>
      <c r="E78" t="s">
        <v>317</v>
      </c>
      <c r="T78">
        <f t="shared" si="5"/>
        <v>0</v>
      </c>
    </row>
    <row r="79" spans="1:20" x14ac:dyDescent="0.2">
      <c r="A79" t="str">
        <f t="shared" si="4"/>
        <v/>
      </c>
      <c r="B79" t="s">
        <v>317</v>
      </c>
      <c r="D79" t="s">
        <v>317</v>
      </c>
      <c r="E79" t="s">
        <v>317</v>
      </c>
      <c r="T79">
        <f t="shared" si="5"/>
        <v>0</v>
      </c>
    </row>
    <row r="80" spans="1:20" x14ac:dyDescent="0.2">
      <c r="A80" t="str">
        <f t="shared" si="4"/>
        <v/>
      </c>
      <c r="E80" t="s">
        <v>317</v>
      </c>
      <c r="T80">
        <f t="shared" si="5"/>
        <v>0</v>
      </c>
    </row>
    <row r="81" spans="1:20" x14ac:dyDescent="0.2">
      <c r="A81" t="str">
        <f t="shared" si="4"/>
        <v/>
      </c>
      <c r="E81" t="s">
        <v>317</v>
      </c>
      <c r="T81">
        <f t="shared" si="5"/>
        <v>0</v>
      </c>
    </row>
    <row r="82" spans="1:20" x14ac:dyDescent="0.2">
      <c r="A82" t="str">
        <f t="shared" si="4"/>
        <v/>
      </c>
      <c r="E82" t="s">
        <v>317</v>
      </c>
      <c r="T82">
        <f t="shared" si="5"/>
        <v>0</v>
      </c>
    </row>
    <row r="83" spans="1:20" x14ac:dyDescent="0.2">
      <c r="A83" t="str">
        <f t="shared" si="4"/>
        <v/>
      </c>
      <c r="E83" t="s">
        <v>317</v>
      </c>
      <c r="T83">
        <f t="shared" si="5"/>
        <v>0</v>
      </c>
    </row>
    <row r="84" spans="1:20" x14ac:dyDescent="0.2">
      <c r="A84" t="str">
        <f t="shared" si="4"/>
        <v/>
      </c>
      <c r="E84" t="s">
        <v>317</v>
      </c>
      <c r="T84">
        <f t="shared" si="5"/>
        <v>0</v>
      </c>
    </row>
    <row r="85" spans="1:20" x14ac:dyDescent="0.2">
      <c r="A85" t="str">
        <f t="shared" si="4"/>
        <v/>
      </c>
      <c r="E85" t="s">
        <v>317</v>
      </c>
      <c r="T85">
        <f t="shared" si="5"/>
        <v>0</v>
      </c>
    </row>
    <row r="86" spans="1:20" x14ac:dyDescent="0.2">
      <c r="A86" t="str">
        <f t="shared" si="4"/>
        <v/>
      </c>
      <c r="E86" t="s">
        <v>317</v>
      </c>
      <c r="T86">
        <f t="shared" si="5"/>
        <v>0</v>
      </c>
    </row>
    <row r="87" spans="1:20" x14ac:dyDescent="0.2">
      <c r="A87" t="str">
        <f t="shared" si="4"/>
        <v/>
      </c>
      <c r="E87" t="s">
        <v>317</v>
      </c>
      <c r="T87">
        <f t="shared" si="5"/>
        <v>0</v>
      </c>
    </row>
    <row r="88" spans="1:20" x14ac:dyDescent="0.2">
      <c r="A88" t="str">
        <f t="shared" si="4"/>
        <v/>
      </c>
      <c r="E88" t="s">
        <v>317</v>
      </c>
      <c r="T88">
        <f t="shared" si="5"/>
        <v>0</v>
      </c>
    </row>
    <row r="89" spans="1:20" x14ac:dyDescent="0.2">
      <c r="A89" t="str">
        <f t="shared" si="4"/>
        <v/>
      </c>
      <c r="E89" t="s">
        <v>317</v>
      </c>
      <c r="T89">
        <f t="shared" si="5"/>
        <v>0</v>
      </c>
    </row>
    <row r="90" spans="1:20" x14ac:dyDescent="0.2">
      <c r="A90" t="str">
        <f t="shared" si="4"/>
        <v/>
      </c>
      <c r="E90" t="s">
        <v>317</v>
      </c>
      <c r="T90">
        <f t="shared" si="5"/>
        <v>0</v>
      </c>
    </row>
    <row r="91" spans="1:20" x14ac:dyDescent="0.2">
      <c r="A91" t="str">
        <f t="shared" si="4"/>
        <v/>
      </c>
      <c r="E91" t="s">
        <v>317</v>
      </c>
      <c r="T91">
        <f t="shared" si="5"/>
        <v>0</v>
      </c>
    </row>
    <row r="92" spans="1:20" x14ac:dyDescent="0.2">
      <c r="A92" t="str">
        <f t="shared" si="4"/>
        <v/>
      </c>
      <c r="E92" t="s">
        <v>317</v>
      </c>
      <c r="T92">
        <f t="shared" si="5"/>
        <v>0</v>
      </c>
    </row>
    <row r="93" spans="1:20" x14ac:dyDescent="0.2">
      <c r="A93" t="str">
        <f t="shared" si="4"/>
        <v/>
      </c>
      <c r="E93" t="s">
        <v>317</v>
      </c>
      <c r="T93">
        <f t="shared" si="5"/>
        <v>0</v>
      </c>
    </row>
    <row r="94" spans="1:20" x14ac:dyDescent="0.2">
      <c r="A94" t="str">
        <f t="shared" si="4"/>
        <v/>
      </c>
      <c r="E94" t="s">
        <v>317</v>
      </c>
      <c r="T94">
        <f t="shared" si="5"/>
        <v>0</v>
      </c>
    </row>
    <row r="95" spans="1:20" x14ac:dyDescent="0.2">
      <c r="A95" t="str">
        <f t="shared" si="4"/>
        <v/>
      </c>
      <c r="E95" t="s">
        <v>317</v>
      </c>
      <c r="T95">
        <f t="shared" si="5"/>
        <v>0</v>
      </c>
    </row>
    <row r="96" spans="1:20" x14ac:dyDescent="0.2">
      <c r="A96" t="str">
        <f t="shared" si="4"/>
        <v/>
      </c>
      <c r="E96" t="s">
        <v>317</v>
      </c>
      <c r="T96">
        <f t="shared" si="5"/>
        <v>0</v>
      </c>
    </row>
    <row r="97" spans="1:20" x14ac:dyDescent="0.2">
      <c r="A97" t="str">
        <f t="shared" si="4"/>
        <v/>
      </c>
      <c r="E97" t="s">
        <v>317</v>
      </c>
      <c r="T97">
        <f t="shared" si="5"/>
        <v>0</v>
      </c>
    </row>
    <row r="98" spans="1:20" x14ac:dyDescent="0.2">
      <c r="A98" cm="1">
        <f t="array" ref="A98">SUMPRODUCT((A7:A97&lt;&gt;"")/COUNTIF(A7:A97,A7:A97&amp;""))</f>
        <v>14</v>
      </c>
      <c r="E98" t="s">
        <v>317</v>
      </c>
    </row>
    <row r="99" spans="1:20" x14ac:dyDescent="0.2">
      <c r="A99">
        <v>2</v>
      </c>
      <c r="E99" t="s">
        <v>317</v>
      </c>
    </row>
    <row r="100" spans="1:20" x14ac:dyDescent="0.2">
      <c r="A100">
        <f>SUM(A98-A99)</f>
        <v>12</v>
      </c>
      <c r="E100" t="s">
        <v>317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94AFB-30DA-44F0-A8E2-7F1B19775DE7}">
  <sheetPr>
    <tabColor rgb="FF7030A0"/>
  </sheetPr>
  <dimension ref="A1:U217"/>
  <sheetViews>
    <sheetView topLeftCell="A5" zoomScale="80" zoomScaleNormal="80" workbookViewId="0">
      <selection activeCell="E22" sqref="E22"/>
    </sheetView>
  </sheetViews>
  <sheetFormatPr defaultRowHeight="12.75" x14ac:dyDescent="0.2"/>
  <cols>
    <col min="1" max="1" width="66" bestFit="1" customWidth="1"/>
    <col min="2" max="2" width="15.85546875" bestFit="1" customWidth="1"/>
    <col min="3" max="3" width="25.5703125" bestFit="1" customWidth="1"/>
    <col min="4" max="4" width="21.42578125" bestFit="1" customWidth="1"/>
    <col min="5" max="5" width="28.140625" bestFit="1" customWidth="1"/>
    <col min="6" max="6" width="30.42578125" bestFit="1" customWidth="1"/>
    <col min="7" max="16" width="2.42578125" customWidth="1"/>
    <col min="17" max="17" width="8.85546875" bestFit="1" customWidth="1"/>
    <col min="18" max="18" width="8.28515625" bestFit="1" customWidth="1"/>
    <col min="19" max="19" width="6.7109375" style="44" bestFit="1" customWidth="1"/>
    <col min="20" max="20" width="13.5703125" style="44" bestFit="1" customWidth="1"/>
  </cols>
  <sheetData>
    <row r="1" spans="1:21" ht="26.25" customHeight="1" x14ac:dyDescent="0.2">
      <c r="B1" t="s">
        <v>252</v>
      </c>
      <c r="D1" t="s">
        <v>253</v>
      </c>
      <c r="M1" t="s">
        <v>255</v>
      </c>
    </row>
    <row r="2" spans="1:21" ht="18.75" customHeight="1" x14ac:dyDescent="0.2"/>
    <row r="3" spans="1:21" ht="26.25" customHeight="1" x14ac:dyDescent="0.2"/>
    <row r="4" spans="1:21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Q4" t="s">
        <v>15</v>
      </c>
      <c r="R4" s="44" t="s">
        <v>226</v>
      </c>
      <c r="S4" s="41" t="s">
        <v>267</v>
      </c>
      <c r="T4" s="44" t="s">
        <v>1135</v>
      </c>
    </row>
    <row r="5" spans="1:21" ht="18.75" customHeight="1" x14ac:dyDescent="0.2">
      <c r="R5" t="s">
        <v>268</v>
      </c>
    </row>
    <row r="6" spans="1:21" ht="18.75" customHeight="1" x14ac:dyDescent="0.2">
      <c r="R6" t="s">
        <v>276</v>
      </c>
    </row>
    <row r="7" spans="1:21" ht="15" x14ac:dyDescent="0.25">
      <c r="A7" t="str">
        <f>CONCATENATE(C7,E7,F7)</f>
        <v>TestHorseClub</v>
      </c>
      <c r="C7" s="215" t="s">
        <v>258</v>
      </c>
      <c r="D7" s="215" t="s">
        <v>1023</v>
      </c>
      <c r="E7" s="215" t="s">
        <v>927</v>
      </c>
      <c r="F7" s="215" t="s">
        <v>1024</v>
      </c>
      <c r="P7" s="216" t="s">
        <v>1025</v>
      </c>
      <c r="Q7" s="217" t="s">
        <v>1026</v>
      </c>
      <c r="R7" s="220" t="s">
        <v>226</v>
      </c>
      <c r="S7" s="41"/>
    </row>
    <row r="8" spans="1:21" x14ac:dyDescent="0.2">
      <c r="A8" t="str">
        <f t="shared" ref="A8:A71" si="0">CONCATENATE(B8,D8,E8)</f>
        <v>SatelemNicola LachenichtNewhope Sparks Fly</v>
      </c>
      <c r="B8" s="11" t="s">
        <v>1153</v>
      </c>
      <c r="C8" s="11" t="s">
        <v>1140</v>
      </c>
      <c r="D8" t="s">
        <v>674</v>
      </c>
      <c r="E8" t="s">
        <v>675</v>
      </c>
      <c r="F8" t="s">
        <v>1097</v>
      </c>
      <c r="P8" s="218">
        <v>238</v>
      </c>
      <c r="Q8" s="219">
        <v>0.66111111111111109</v>
      </c>
      <c r="R8" s="221">
        <v>1</v>
      </c>
      <c r="S8" s="41">
        <f t="shared" ref="S8:S71" si="1">IF(R8=1,7,IF(R8=2,6,IF(R8=3,5,IF(R8=4,4,IF(R8=5,3,IF(R8=6,2,IF(R8&gt;=6,1,0)))))))</f>
        <v>7</v>
      </c>
      <c r="T8" s="44">
        <f t="shared" ref="T8:T39" si="2">SUM(S8*2)</f>
        <v>14</v>
      </c>
      <c r="U8" s="11" t="s">
        <v>1136</v>
      </c>
    </row>
    <row r="9" spans="1:21" x14ac:dyDescent="0.2">
      <c r="A9" t="str">
        <f t="shared" si="0"/>
        <v>SatelemSarah CarterMaster Supremus</v>
      </c>
      <c r="B9" s="11" t="s">
        <v>1153</v>
      </c>
      <c r="C9" s="11" t="s">
        <v>1140</v>
      </c>
      <c r="D9" t="s">
        <v>53</v>
      </c>
      <c r="E9" t="s">
        <v>1098</v>
      </c>
      <c r="F9" t="s">
        <v>657</v>
      </c>
      <c r="P9" s="218">
        <v>224</v>
      </c>
      <c r="Q9" s="219">
        <v>0.62222222222222223</v>
      </c>
      <c r="R9" s="221">
        <v>2</v>
      </c>
      <c r="S9" s="41">
        <f t="shared" si="1"/>
        <v>6</v>
      </c>
      <c r="T9" s="44">
        <f t="shared" si="2"/>
        <v>12</v>
      </c>
      <c r="U9" s="11" t="s">
        <v>1136</v>
      </c>
    </row>
    <row r="10" spans="1:21" x14ac:dyDescent="0.2">
      <c r="A10" t="str">
        <f t="shared" si="0"/>
        <v>SatmedKayleigh BrownParkiaeup Edward</v>
      </c>
      <c r="B10" s="11" t="s">
        <v>1154</v>
      </c>
      <c r="C10" s="11" t="s">
        <v>1139</v>
      </c>
      <c r="D10" t="s">
        <v>1096</v>
      </c>
      <c r="E10" t="s">
        <v>1167</v>
      </c>
      <c r="F10" t="s">
        <v>1097</v>
      </c>
      <c r="P10" s="218">
        <v>199</v>
      </c>
      <c r="Q10" s="219">
        <v>0.55277777777777781</v>
      </c>
      <c r="R10" s="221">
        <v>2</v>
      </c>
      <c r="S10" s="41">
        <f t="shared" si="1"/>
        <v>6</v>
      </c>
      <c r="T10" s="44">
        <f t="shared" si="2"/>
        <v>12</v>
      </c>
      <c r="U10" s="11" t="s">
        <v>1136</v>
      </c>
    </row>
    <row r="11" spans="1:21" x14ac:dyDescent="0.2">
      <c r="A11" t="str">
        <f t="shared" si="0"/>
        <v>SatmedKayley BrahimMaster Delight</v>
      </c>
      <c r="B11" s="11" t="s">
        <v>1154</v>
      </c>
      <c r="C11" s="11" t="s">
        <v>1139</v>
      </c>
      <c r="D11" t="s">
        <v>753</v>
      </c>
      <c r="E11" t="s">
        <v>754</v>
      </c>
      <c r="F11" t="s">
        <v>657</v>
      </c>
      <c r="P11" s="218">
        <v>214.5</v>
      </c>
      <c r="Q11" s="219">
        <v>0.59583333333333333</v>
      </c>
      <c r="R11" s="221">
        <v>1</v>
      </c>
      <c r="S11" s="41">
        <f t="shared" si="1"/>
        <v>7</v>
      </c>
      <c r="T11" s="44">
        <f t="shared" si="2"/>
        <v>14</v>
      </c>
      <c r="U11" s="11" t="s">
        <v>1136</v>
      </c>
    </row>
    <row r="12" spans="1:21" x14ac:dyDescent="0.2">
      <c r="A12" t="str">
        <f t="shared" si="0"/>
        <v>SatnovChloe GeeBarz Open</v>
      </c>
      <c r="B12" s="11" t="s">
        <v>1155</v>
      </c>
      <c r="C12" s="11" t="s">
        <v>1141</v>
      </c>
      <c r="D12" t="s">
        <v>60</v>
      </c>
      <c r="E12" t="s">
        <v>485</v>
      </c>
      <c r="F12" t="s">
        <v>1097</v>
      </c>
      <c r="P12" s="218">
        <v>188</v>
      </c>
      <c r="Q12" s="219">
        <v>0.67142857142857137</v>
      </c>
      <c r="R12" s="221">
        <v>1</v>
      </c>
      <c r="S12" s="41">
        <f t="shared" si="1"/>
        <v>7</v>
      </c>
      <c r="T12" s="44">
        <f t="shared" si="2"/>
        <v>14</v>
      </c>
      <c r="U12" s="11" t="s">
        <v>1136</v>
      </c>
    </row>
    <row r="13" spans="1:21" x14ac:dyDescent="0.2">
      <c r="A13" t="str">
        <f t="shared" si="0"/>
        <v>SatnovSarah HatchWindrush Inheritance</v>
      </c>
      <c r="B13" s="11" t="s">
        <v>1155</v>
      </c>
      <c r="C13" s="11" t="s">
        <v>1141</v>
      </c>
      <c r="D13" t="s">
        <v>745</v>
      </c>
      <c r="E13" t="s">
        <v>1099</v>
      </c>
      <c r="F13" t="s">
        <v>657</v>
      </c>
      <c r="P13" s="218">
        <v>183</v>
      </c>
      <c r="Q13" s="219">
        <v>0.65357142857142858</v>
      </c>
      <c r="R13" s="221">
        <v>2</v>
      </c>
      <c r="S13" s="41">
        <f t="shared" si="1"/>
        <v>6</v>
      </c>
      <c r="T13" s="44">
        <f t="shared" si="2"/>
        <v>12</v>
      </c>
      <c r="U13" s="11" t="s">
        <v>1136</v>
      </c>
    </row>
    <row r="14" spans="1:21" x14ac:dyDescent="0.2">
      <c r="A14" t="str">
        <f t="shared" si="0"/>
        <v>SatprelimAnnalyce PageCoronation Flora</v>
      </c>
      <c r="B14" s="11" t="s">
        <v>1156</v>
      </c>
      <c r="C14" t="s">
        <v>1183</v>
      </c>
      <c r="D14" t="s">
        <v>160</v>
      </c>
      <c r="E14" t="s">
        <v>161</v>
      </c>
      <c r="F14" t="s">
        <v>1029</v>
      </c>
      <c r="P14" s="218">
        <v>166</v>
      </c>
      <c r="Q14" s="219">
        <v>0.66400000000000003</v>
      </c>
      <c r="R14" s="221">
        <v>3</v>
      </c>
      <c r="S14" s="41">
        <f t="shared" si="1"/>
        <v>5</v>
      </c>
      <c r="T14" s="44">
        <f t="shared" si="2"/>
        <v>10</v>
      </c>
      <c r="U14" s="11" t="s">
        <v>1136</v>
      </c>
    </row>
    <row r="15" spans="1:21" x14ac:dyDescent="0.2">
      <c r="A15" t="str">
        <f t="shared" si="0"/>
        <v>SatprelimHannah HornePenley Vintage</v>
      </c>
      <c r="B15" s="11" t="s">
        <v>1156</v>
      </c>
      <c r="C15" t="s">
        <v>1183</v>
      </c>
      <c r="D15" t="s">
        <v>1085</v>
      </c>
      <c r="E15" t="s">
        <v>1086</v>
      </c>
      <c r="F15" t="s">
        <v>196</v>
      </c>
      <c r="P15" s="218">
        <v>158.5</v>
      </c>
      <c r="Q15" s="219">
        <v>0.63400000000000001</v>
      </c>
      <c r="R15" s="221">
        <v>8</v>
      </c>
      <c r="S15" s="41">
        <f t="shared" si="1"/>
        <v>1</v>
      </c>
      <c r="T15" s="44">
        <f t="shared" si="2"/>
        <v>2</v>
      </c>
      <c r="U15" s="11" t="s">
        <v>1136</v>
      </c>
    </row>
    <row r="16" spans="1:21" x14ac:dyDescent="0.2">
      <c r="A16" t="str">
        <f t="shared" si="0"/>
        <v>SatprelimJenaveve PageWatchwood Druid</v>
      </c>
      <c r="B16" s="11" t="s">
        <v>1156</v>
      </c>
      <c r="C16" t="s">
        <v>1183</v>
      </c>
      <c r="D16" t="s">
        <v>537</v>
      </c>
      <c r="E16" t="s">
        <v>542</v>
      </c>
      <c r="F16" t="s">
        <v>1039</v>
      </c>
      <c r="P16" s="218">
        <v>148.5</v>
      </c>
      <c r="Q16" s="219">
        <v>0.59399999999999997</v>
      </c>
      <c r="R16" s="221">
        <v>13</v>
      </c>
      <c r="S16" s="41">
        <f t="shared" si="1"/>
        <v>1</v>
      </c>
      <c r="T16" s="44">
        <f t="shared" si="2"/>
        <v>2</v>
      </c>
      <c r="U16" s="11" t="s">
        <v>1136</v>
      </c>
    </row>
    <row r="17" spans="1:21" x14ac:dyDescent="0.2">
      <c r="A17" t="str">
        <f t="shared" si="0"/>
        <v>SatprelimKenzie MansonWendamar Mistletoe</v>
      </c>
      <c r="B17" s="11" t="s">
        <v>1156</v>
      </c>
      <c r="C17" t="s">
        <v>1183</v>
      </c>
      <c r="D17" t="s">
        <v>496</v>
      </c>
      <c r="E17" t="s">
        <v>955</v>
      </c>
      <c r="F17" t="s">
        <v>183</v>
      </c>
      <c r="P17" s="218">
        <v>150</v>
      </c>
      <c r="Q17" s="219">
        <v>0.6</v>
      </c>
      <c r="R17" s="221">
        <v>11</v>
      </c>
      <c r="S17" s="41">
        <f t="shared" si="1"/>
        <v>1</v>
      </c>
      <c r="T17" s="44">
        <f t="shared" si="2"/>
        <v>2</v>
      </c>
      <c r="U17" s="11" t="s">
        <v>1136</v>
      </c>
    </row>
    <row r="18" spans="1:21" x14ac:dyDescent="0.2">
      <c r="A18" t="str">
        <f t="shared" si="0"/>
        <v>SatprelimMarni BerceneLittle Joe</v>
      </c>
      <c r="B18" s="11" t="s">
        <v>1156</v>
      </c>
      <c r="C18" t="s">
        <v>1183</v>
      </c>
      <c r="D18" t="s">
        <v>246</v>
      </c>
      <c r="E18" t="s">
        <v>662</v>
      </c>
      <c r="F18" t="s">
        <v>1036</v>
      </c>
      <c r="P18" s="218">
        <v>119</v>
      </c>
      <c r="Q18" s="219">
        <v>0.47599999999999998</v>
      </c>
      <c r="R18" s="221">
        <v>21</v>
      </c>
      <c r="S18" s="41">
        <f t="shared" si="1"/>
        <v>1</v>
      </c>
      <c r="T18" s="44">
        <f t="shared" si="2"/>
        <v>2</v>
      </c>
      <c r="U18" s="11" t="s">
        <v>1136</v>
      </c>
    </row>
    <row r="19" spans="1:21" x14ac:dyDescent="0.2">
      <c r="A19" t="str">
        <f t="shared" si="0"/>
        <v>SatprelimNoah WoodyerJudaroo Lovebug</v>
      </c>
      <c r="B19" s="11" t="s">
        <v>1156</v>
      </c>
      <c r="C19" t="s">
        <v>1183</v>
      </c>
      <c r="D19" t="s">
        <v>240</v>
      </c>
      <c r="E19" t="s">
        <v>1091</v>
      </c>
      <c r="F19" t="s">
        <v>592</v>
      </c>
      <c r="P19" s="218">
        <v>140</v>
      </c>
      <c r="Q19" s="219">
        <v>0.56000000000000005</v>
      </c>
      <c r="R19" s="221">
        <v>18</v>
      </c>
      <c r="S19" s="41">
        <f t="shared" si="1"/>
        <v>1</v>
      </c>
      <c r="T19" s="44">
        <f t="shared" si="2"/>
        <v>2</v>
      </c>
      <c r="U19" s="11" t="s">
        <v>1136</v>
      </c>
    </row>
    <row r="20" spans="1:21" x14ac:dyDescent="0.2">
      <c r="A20" t="str">
        <f t="shared" si="0"/>
        <v>SatprelimStevie HopkinsNebula Star</v>
      </c>
      <c r="B20" s="11" t="s">
        <v>1156</v>
      </c>
      <c r="C20" t="s">
        <v>1183</v>
      </c>
      <c r="D20" t="s">
        <v>1083</v>
      </c>
      <c r="E20" t="s">
        <v>1084</v>
      </c>
      <c r="F20" t="s">
        <v>1037</v>
      </c>
      <c r="P20" s="218">
        <v>159.5</v>
      </c>
      <c r="Q20" s="219">
        <v>0.63800000000000001</v>
      </c>
      <c r="R20" s="221">
        <v>7</v>
      </c>
      <c r="S20" s="41">
        <f t="shared" si="1"/>
        <v>1</v>
      </c>
      <c r="T20" s="44">
        <f t="shared" si="2"/>
        <v>2</v>
      </c>
      <c r="U20" s="11" t="s">
        <v>1136</v>
      </c>
    </row>
    <row r="21" spans="1:21" x14ac:dyDescent="0.2">
      <c r="A21" t="str">
        <f t="shared" si="0"/>
        <v>SatprelimAaliyah GarbinSan Del Portrait</v>
      </c>
      <c r="B21" s="11" t="s">
        <v>1156</v>
      </c>
      <c r="C21" t="s">
        <v>1183</v>
      </c>
      <c r="D21" t="s">
        <v>1162</v>
      </c>
      <c r="E21" t="s">
        <v>1090</v>
      </c>
      <c r="F21" t="s">
        <v>1044</v>
      </c>
      <c r="P21" s="218">
        <v>141</v>
      </c>
      <c r="Q21" s="219">
        <v>0.56399999999999995</v>
      </c>
      <c r="R21" s="221">
        <v>16</v>
      </c>
      <c r="S21" s="41">
        <f t="shared" si="1"/>
        <v>1</v>
      </c>
      <c r="T21" s="44">
        <f t="shared" si="2"/>
        <v>2</v>
      </c>
      <c r="U21" s="11" t="s">
        <v>1136</v>
      </c>
    </row>
    <row r="22" spans="1:21" x14ac:dyDescent="0.2">
      <c r="A22" t="str">
        <f t="shared" si="0"/>
        <v>SatprelimAlyssa ScottMorefair Rhyder</v>
      </c>
      <c r="B22" s="11" t="s">
        <v>1156</v>
      </c>
      <c r="C22" t="s">
        <v>1183</v>
      </c>
      <c r="D22" t="s">
        <v>647</v>
      </c>
      <c r="E22" t="s">
        <v>648</v>
      </c>
      <c r="F22" t="s">
        <v>169</v>
      </c>
      <c r="P22" s="218">
        <v>161</v>
      </c>
      <c r="Q22" s="219">
        <v>0.64400000000000002</v>
      </c>
      <c r="R22" s="221">
        <v>5</v>
      </c>
      <c r="S22" s="41">
        <f t="shared" si="1"/>
        <v>3</v>
      </c>
      <c r="T22" s="44">
        <f t="shared" si="2"/>
        <v>6</v>
      </c>
      <c r="U22" s="11" t="s">
        <v>1136</v>
      </c>
    </row>
    <row r="23" spans="1:21" x14ac:dyDescent="0.2">
      <c r="A23" t="str">
        <f t="shared" si="0"/>
        <v>SatprelimAmelia McdonaldBrayside Visionary</v>
      </c>
      <c r="B23" s="11" t="s">
        <v>1156</v>
      </c>
      <c r="C23" t="s">
        <v>1183</v>
      </c>
      <c r="D23" t="s">
        <v>644</v>
      </c>
      <c r="E23" t="s">
        <v>1094</v>
      </c>
      <c r="F23" t="s">
        <v>223</v>
      </c>
      <c r="P23" s="218">
        <v>137</v>
      </c>
      <c r="Q23" s="219">
        <v>0.54800000000000004</v>
      </c>
      <c r="R23" s="221">
        <v>20</v>
      </c>
      <c r="S23" s="41">
        <f t="shared" si="1"/>
        <v>1</v>
      </c>
      <c r="T23" s="44">
        <f t="shared" si="2"/>
        <v>2</v>
      </c>
      <c r="U23" s="11" t="s">
        <v>1136</v>
      </c>
    </row>
    <row r="24" spans="1:21" x14ac:dyDescent="0.2">
      <c r="A24" t="str">
        <f t="shared" si="0"/>
        <v>SatprelimChris CraigAlly</v>
      </c>
      <c r="B24" s="11" t="s">
        <v>1156</v>
      </c>
      <c r="C24" t="s">
        <v>1183</v>
      </c>
      <c r="D24" t="s">
        <v>1095</v>
      </c>
      <c r="E24" t="s">
        <v>652</v>
      </c>
      <c r="F24" t="s">
        <v>1052</v>
      </c>
      <c r="P24" s="218">
        <v>108</v>
      </c>
      <c r="Q24" s="219">
        <v>0.432</v>
      </c>
      <c r="R24" s="221">
        <v>22</v>
      </c>
      <c r="S24" s="41">
        <f t="shared" si="1"/>
        <v>1</v>
      </c>
      <c r="T24" s="44">
        <f t="shared" si="2"/>
        <v>2</v>
      </c>
      <c r="U24" s="11" t="s">
        <v>1136</v>
      </c>
    </row>
    <row r="25" spans="1:21" x14ac:dyDescent="0.2">
      <c r="A25" t="str">
        <f t="shared" si="0"/>
        <v>SatprelimEmma TomlinsonJudaroo Lotus</v>
      </c>
      <c r="B25" s="11" t="s">
        <v>1156</v>
      </c>
      <c r="C25" t="s">
        <v>1183</v>
      </c>
      <c r="D25" t="s">
        <v>355</v>
      </c>
      <c r="E25" t="s">
        <v>210</v>
      </c>
      <c r="F25" t="s">
        <v>1042</v>
      </c>
      <c r="P25" s="218">
        <v>163</v>
      </c>
      <c r="Q25" s="219">
        <v>0.65200000000000002</v>
      </c>
      <c r="R25" s="221">
        <v>4</v>
      </c>
      <c r="S25" s="41">
        <f t="shared" si="1"/>
        <v>4</v>
      </c>
      <c r="T25" s="44">
        <f t="shared" si="2"/>
        <v>8</v>
      </c>
      <c r="U25" s="11" t="s">
        <v>1136</v>
      </c>
    </row>
    <row r="26" spans="1:21" x14ac:dyDescent="0.2">
      <c r="A26" t="str">
        <f t="shared" si="0"/>
        <v>SatprelimKady MiddlecoatBrimfield Bronte</v>
      </c>
      <c r="B26" s="11" t="s">
        <v>1156</v>
      </c>
      <c r="C26" t="s">
        <v>1183</v>
      </c>
      <c r="D26" t="s">
        <v>655</v>
      </c>
      <c r="E26" t="s">
        <v>656</v>
      </c>
      <c r="F26" t="s">
        <v>657</v>
      </c>
      <c r="P26" s="218">
        <v>140.5</v>
      </c>
      <c r="Q26" s="219">
        <v>0.56200000000000006</v>
      </c>
      <c r="R26" s="221">
        <v>17</v>
      </c>
      <c r="S26" s="41">
        <f t="shared" si="1"/>
        <v>1</v>
      </c>
      <c r="T26" s="44">
        <f t="shared" si="2"/>
        <v>2</v>
      </c>
      <c r="U26" s="11" t="s">
        <v>1136</v>
      </c>
    </row>
    <row r="27" spans="1:21" x14ac:dyDescent="0.2">
      <c r="A27" t="str">
        <f t="shared" si="0"/>
        <v>SatprelimKierah DolanLeedale Alice In Wonderland</v>
      </c>
      <c r="B27" s="11" t="s">
        <v>1156</v>
      </c>
      <c r="C27" t="s">
        <v>1183</v>
      </c>
      <c r="D27" t="s">
        <v>1082</v>
      </c>
      <c r="E27" t="s">
        <v>880</v>
      </c>
      <c r="F27" t="s">
        <v>854</v>
      </c>
      <c r="P27" s="218">
        <v>169.5</v>
      </c>
      <c r="Q27" s="219">
        <v>0.67800000000000005</v>
      </c>
      <c r="R27" s="221">
        <v>2</v>
      </c>
      <c r="S27" s="41">
        <f t="shared" si="1"/>
        <v>6</v>
      </c>
      <c r="T27" s="44">
        <f t="shared" si="2"/>
        <v>12</v>
      </c>
      <c r="U27" s="11" t="s">
        <v>1136</v>
      </c>
    </row>
    <row r="28" spans="1:21" x14ac:dyDescent="0.2">
      <c r="A28" t="str">
        <f t="shared" si="0"/>
        <v>SatprelimLateesha CoppinShangala Just Sensational</v>
      </c>
      <c r="B28" s="11" t="s">
        <v>1156</v>
      </c>
      <c r="C28" t="s">
        <v>1183</v>
      </c>
      <c r="D28" t="s">
        <v>642</v>
      </c>
      <c r="E28" t="s">
        <v>1089</v>
      </c>
      <c r="F28" t="s">
        <v>973</v>
      </c>
      <c r="P28" s="218">
        <v>150</v>
      </c>
      <c r="Q28" s="219">
        <v>0.6</v>
      </c>
      <c r="R28" s="221">
        <v>11</v>
      </c>
      <c r="S28" s="41">
        <f t="shared" si="1"/>
        <v>1</v>
      </c>
      <c r="T28" s="44">
        <f t="shared" si="2"/>
        <v>2</v>
      </c>
      <c r="U28" s="11" t="s">
        <v>1136</v>
      </c>
    </row>
    <row r="29" spans="1:21" x14ac:dyDescent="0.2">
      <c r="A29" t="str">
        <f t="shared" si="0"/>
        <v>SatprelimLila SeberryBp Flash Fox</v>
      </c>
      <c r="B29" s="11" t="s">
        <v>1156</v>
      </c>
      <c r="C29" t="s">
        <v>1183</v>
      </c>
      <c r="D29" t="s">
        <v>151</v>
      </c>
      <c r="E29" t="s">
        <v>926</v>
      </c>
      <c r="F29" t="s">
        <v>1028</v>
      </c>
      <c r="P29" s="218">
        <v>155.5</v>
      </c>
      <c r="Q29" s="219">
        <v>0.622</v>
      </c>
      <c r="R29" s="221">
        <v>9</v>
      </c>
      <c r="S29" s="41">
        <f t="shared" si="1"/>
        <v>1</v>
      </c>
      <c r="T29" s="44">
        <f t="shared" si="2"/>
        <v>2</v>
      </c>
      <c r="U29" s="11" t="s">
        <v>1136</v>
      </c>
    </row>
    <row r="30" spans="1:21" x14ac:dyDescent="0.2">
      <c r="A30" t="str">
        <f t="shared" si="0"/>
        <v>SatprelimMillie HardmanFizz</v>
      </c>
      <c r="B30" s="11" t="s">
        <v>1156</v>
      </c>
      <c r="C30" t="s">
        <v>1183</v>
      </c>
      <c r="D30" s="28" t="s">
        <v>569</v>
      </c>
      <c r="E30" s="28" t="s">
        <v>570</v>
      </c>
      <c r="F30" t="s">
        <v>634</v>
      </c>
      <c r="P30" s="218">
        <v>171</v>
      </c>
      <c r="Q30" s="219">
        <v>0.68400000000000005</v>
      </c>
      <c r="R30" s="221">
        <v>1</v>
      </c>
      <c r="S30" s="41">
        <f t="shared" si="1"/>
        <v>7</v>
      </c>
      <c r="T30" s="44">
        <f t="shared" si="2"/>
        <v>14</v>
      </c>
      <c r="U30" s="11" t="s">
        <v>1136</v>
      </c>
    </row>
    <row r="31" spans="1:21" x14ac:dyDescent="0.2">
      <c r="A31" t="str">
        <f t="shared" si="0"/>
        <v>SatprelimRyeligh ConwayTrefynwy Parc Penhros</v>
      </c>
      <c r="B31" s="11" t="s">
        <v>1156</v>
      </c>
      <c r="C31" t="s">
        <v>1183</v>
      </c>
      <c r="D31" t="s">
        <v>1087</v>
      </c>
      <c r="E31" t="s">
        <v>1088</v>
      </c>
      <c r="F31" t="s">
        <v>1032</v>
      </c>
      <c r="P31" s="218">
        <v>155.5</v>
      </c>
      <c r="Q31" s="219">
        <v>0.622</v>
      </c>
      <c r="R31" s="221">
        <v>9</v>
      </c>
      <c r="S31" s="41">
        <f t="shared" si="1"/>
        <v>1</v>
      </c>
      <c r="T31" s="44">
        <f t="shared" si="2"/>
        <v>2</v>
      </c>
      <c r="U31" s="11" t="s">
        <v>1136</v>
      </c>
    </row>
    <row r="32" spans="1:21" x14ac:dyDescent="0.2">
      <c r="A32" t="str">
        <f t="shared" si="0"/>
        <v>SatprelimSkye NathanTrapalanda Downs Laud Nelson</v>
      </c>
      <c r="B32" s="11" t="s">
        <v>1156</v>
      </c>
      <c r="C32" t="s">
        <v>1183</v>
      </c>
      <c r="D32" t="s">
        <v>424</v>
      </c>
      <c r="E32" t="s">
        <v>1105</v>
      </c>
      <c r="F32" t="s">
        <v>1033</v>
      </c>
      <c r="P32" s="218">
        <v>146.5</v>
      </c>
      <c r="Q32" s="219">
        <v>0.58599999999999997</v>
      </c>
      <c r="R32" s="221">
        <v>14</v>
      </c>
      <c r="S32" s="41">
        <f t="shared" si="1"/>
        <v>1</v>
      </c>
      <c r="T32" s="44">
        <f t="shared" si="2"/>
        <v>2</v>
      </c>
      <c r="U32" s="11" t="s">
        <v>1136</v>
      </c>
    </row>
    <row r="33" spans="1:21" x14ac:dyDescent="0.2">
      <c r="A33" t="str">
        <f t="shared" si="0"/>
        <v>SatprelimSophie CaldwellWendamar Nerita</v>
      </c>
      <c r="B33" s="11" t="s">
        <v>1156</v>
      </c>
      <c r="C33" t="s">
        <v>1183</v>
      </c>
      <c r="D33" t="s">
        <v>649</v>
      </c>
      <c r="E33" t="s">
        <v>968</v>
      </c>
      <c r="F33" t="s">
        <v>1059</v>
      </c>
      <c r="P33" s="218">
        <v>143</v>
      </c>
      <c r="Q33" s="219">
        <v>0.57199999999999995</v>
      </c>
      <c r="R33" s="221">
        <v>15</v>
      </c>
      <c r="S33" s="41">
        <f t="shared" si="1"/>
        <v>1</v>
      </c>
      <c r="T33" s="44">
        <f t="shared" si="2"/>
        <v>2</v>
      </c>
      <c r="U33" s="11" t="s">
        <v>1136</v>
      </c>
    </row>
    <row r="34" spans="1:21" x14ac:dyDescent="0.2">
      <c r="A34" t="str">
        <f t="shared" si="0"/>
        <v>SatprelimSophie TennantWarranwood Mistletoe</v>
      </c>
      <c r="B34" s="11" t="s">
        <v>1156</v>
      </c>
      <c r="C34" t="s">
        <v>1183</v>
      </c>
      <c r="D34" t="s">
        <v>1092</v>
      </c>
      <c r="E34" t="s">
        <v>1093</v>
      </c>
      <c r="F34" t="s">
        <v>1054</v>
      </c>
      <c r="P34" s="218">
        <v>137.5</v>
      </c>
      <c r="Q34" s="219">
        <v>0.55000000000000004</v>
      </c>
      <c r="R34" s="221">
        <v>19</v>
      </c>
      <c r="S34" s="41">
        <f t="shared" si="1"/>
        <v>1</v>
      </c>
      <c r="T34" s="44">
        <f t="shared" si="2"/>
        <v>2</v>
      </c>
      <c r="U34" s="11" t="s">
        <v>1136</v>
      </c>
    </row>
    <row r="35" spans="1:21" x14ac:dyDescent="0.2">
      <c r="A35" t="str">
        <f t="shared" si="0"/>
        <v>SatprelimStella BrownBevanlee Banter</v>
      </c>
      <c r="B35" s="11" t="s">
        <v>1156</v>
      </c>
      <c r="C35" t="s">
        <v>1183</v>
      </c>
      <c r="D35" t="s">
        <v>250</v>
      </c>
      <c r="E35" t="s">
        <v>245</v>
      </c>
      <c r="F35" t="s">
        <v>220</v>
      </c>
      <c r="P35" s="218">
        <v>159.5</v>
      </c>
      <c r="Q35" s="219">
        <v>0.63800000000000001</v>
      </c>
      <c r="R35" s="221">
        <v>6</v>
      </c>
      <c r="S35" s="41">
        <f t="shared" si="1"/>
        <v>2</v>
      </c>
      <c r="T35" s="44">
        <f t="shared" si="2"/>
        <v>4</v>
      </c>
      <c r="U35" s="11" t="s">
        <v>1136</v>
      </c>
    </row>
    <row r="36" spans="1:21" x14ac:dyDescent="0.2">
      <c r="A36" t="str">
        <f t="shared" si="0"/>
        <v>SatprelimCaitlin WorthSt Claire'S Bvlgari</v>
      </c>
      <c r="B36" s="11" t="s">
        <v>1156</v>
      </c>
      <c r="C36" t="s">
        <v>1184</v>
      </c>
      <c r="D36" t="s">
        <v>714</v>
      </c>
      <c r="E36" t="s">
        <v>1168</v>
      </c>
      <c r="F36" t="s">
        <v>196</v>
      </c>
      <c r="P36" s="218">
        <v>170</v>
      </c>
      <c r="Q36" s="219">
        <v>0.6071428571428571</v>
      </c>
      <c r="R36" s="221">
        <v>20</v>
      </c>
      <c r="S36" s="41">
        <f t="shared" si="1"/>
        <v>1</v>
      </c>
      <c r="T36" s="44">
        <f t="shared" si="2"/>
        <v>2</v>
      </c>
      <c r="U36" s="11" t="s">
        <v>1136</v>
      </c>
    </row>
    <row r="37" spans="1:21" x14ac:dyDescent="0.2">
      <c r="A37" t="str">
        <f t="shared" si="0"/>
        <v>SatprelimChenin HislopPenley Polly Pocket</v>
      </c>
      <c r="B37" s="11" t="s">
        <v>1156</v>
      </c>
      <c r="C37" t="s">
        <v>1184</v>
      </c>
      <c r="D37" t="s">
        <v>635</v>
      </c>
      <c r="E37" t="s">
        <v>636</v>
      </c>
      <c r="F37" t="s">
        <v>1059</v>
      </c>
      <c r="P37" s="218">
        <v>174.5</v>
      </c>
      <c r="Q37" s="219">
        <v>0.62321428571428572</v>
      </c>
      <c r="R37" s="221">
        <v>18</v>
      </c>
      <c r="S37" s="41">
        <f t="shared" si="1"/>
        <v>1</v>
      </c>
      <c r="T37" s="44">
        <f t="shared" si="2"/>
        <v>2</v>
      </c>
      <c r="U37" s="11" t="s">
        <v>1136</v>
      </c>
    </row>
    <row r="38" spans="1:21" x14ac:dyDescent="0.2">
      <c r="A38" t="str">
        <f t="shared" si="0"/>
        <v>SatprelimPaige HelsemansLil Buzz</v>
      </c>
      <c r="B38" s="11" t="s">
        <v>1156</v>
      </c>
      <c r="C38" t="s">
        <v>1184</v>
      </c>
      <c r="D38" t="s">
        <v>572</v>
      </c>
      <c r="E38" t="s">
        <v>1020</v>
      </c>
      <c r="F38" t="s">
        <v>220</v>
      </c>
      <c r="P38" s="218">
        <v>202</v>
      </c>
      <c r="Q38" s="219">
        <v>0.72142857142857142</v>
      </c>
      <c r="R38" s="221">
        <v>2</v>
      </c>
      <c r="S38" s="41">
        <f t="shared" si="1"/>
        <v>6</v>
      </c>
      <c r="T38" s="44">
        <f t="shared" si="2"/>
        <v>12</v>
      </c>
      <c r="U38" s="11" t="s">
        <v>1136</v>
      </c>
    </row>
    <row r="39" spans="1:21" x14ac:dyDescent="0.2">
      <c r="A39" t="str">
        <f t="shared" si="0"/>
        <v>SatprelimPippa ReillyJundaroo Tassel</v>
      </c>
      <c r="B39" s="11" t="s">
        <v>1156</v>
      </c>
      <c r="C39" t="s">
        <v>1184</v>
      </c>
      <c r="D39" t="s">
        <v>181</v>
      </c>
      <c r="E39" t="s">
        <v>1065</v>
      </c>
      <c r="F39" t="s">
        <v>183</v>
      </c>
      <c r="P39" s="218">
        <v>187.5</v>
      </c>
      <c r="Q39" s="219">
        <v>0.6696428571428571</v>
      </c>
      <c r="R39" s="221">
        <v>9</v>
      </c>
      <c r="S39" s="41">
        <f t="shared" si="1"/>
        <v>1</v>
      </c>
      <c r="T39" s="44">
        <f t="shared" si="2"/>
        <v>2</v>
      </c>
      <c r="U39" s="11" t="s">
        <v>1136</v>
      </c>
    </row>
    <row r="40" spans="1:21" x14ac:dyDescent="0.2">
      <c r="A40" t="str">
        <f t="shared" si="0"/>
        <v>SatprelimTiana WoolamsDalakee Over The Top</v>
      </c>
      <c r="B40" s="11" t="s">
        <v>1156</v>
      </c>
      <c r="C40" t="s">
        <v>1184</v>
      </c>
      <c r="D40" t="s">
        <v>1078</v>
      </c>
      <c r="E40" t="s">
        <v>977</v>
      </c>
      <c r="F40" t="s">
        <v>973</v>
      </c>
      <c r="P40" s="218">
        <v>165</v>
      </c>
      <c r="Q40" s="219">
        <v>0.5892857142857143</v>
      </c>
      <c r="R40" s="221">
        <v>23</v>
      </c>
      <c r="S40" s="41">
        <f t="shared" si="1"/>
        <v>1</v>
      </c>
      <c r="T40" s="44">
        <f t="shared" ref="T40:T71" si="3">SUM(S40*2)</f>
        <v>2</v>
      </c>
      <c r="U40" s="11" t="s">
        <v>1136</v>
      </c>
    </row>
    <row r="41" spans="1:21" x14ac:dyDescent="0.2">
      <c r="A41" t="str">
        <f t="shared" si="0"/>
        <v>SatprelimAlexis WyliePangari Silver Dawn</v>
      </c>
      <c r="B41" s="11" t="s">
        <v>1156</v>
      </c>
      <c r="C41" t="s">
        <v>1184</v>
      </c>
      <c r="D41" t="s">
        <v>1072</v>
      </c>
      <c r="E41" t="s">
        <v>158</v>
      </c>
      <c r="F41" t="s">
        <v>1042</v>
      </c>
      <c r="P41" s="218">
        <v>177.5</v>
      </c>
      <c r="Q41" s="219">
        <v>0.6339285714285714</v>
      </c>
      <c r="R41" s="221">
        <v>15</v>
      </c>
      <c r="S41" s="41">
        <f t="shared" si="1"/>
        <v>1</v>
      </c>
      <c r="T41" s="44">
        <f t="shared" si="3"/>
        <v>2</v>
      </c>
      <c r="U41" s="11" t="s">
        <v>1136</v>
      </c>
    </row>
    <row r="42" spans="1:21" x14ac:dyDescent="0.2">
      <c r="A42" t="str">
        <f t="shared" si="0"/>
        <v>SatprelimAllira BondYatarla Park Paparazzi</v>
      </c>
      <c r="B42" s="11" t="s">
        <v>1156</v>
      </c>
      <c r="C42" t="s">
        <v>1184</v>
      </c>
      <c r="D42" t="s">
        <v>469</v>
      </c>
      <c r="E42" t="s">
        <v>470</v>
      </c>
      <c r="F42" t="s">
        <v>1028</v>
      </c>
      <c r="P42" s="218">
        <v>174</v>
      </c>
      <c r="Q42" s="219">
        <v>0.62142857142857144</v>
      </c>
      <c r="R42" s="221">
        <v>19</v>
      </c>
      <c r="S42" s="41">
        <f t="shared" si="1"/>
        <v>1</v>
      </c>
      <c r="T42" s="44">
        <f t="shared" si="3"/>
        <v>2</v>
      </c>
      <c r="U42" s="11" t="s">
        <v>1136</v>
      </c>
    </row>
    <row r="43" spans="1:21" x14ac:dyDescent="0.2">
      <c r="A43" t="str">
        <f t="shared" si="0"/>
        <v>SatprelimAshley CowieBluedale Boy</v>
      </c>
      <c r="B43" s="11" t="s">
        <v>1156</v>
      </c>
      <c r="C43" t="s">
        <v>1184</v>
      </c>
      <c r="D43" t="s">
        <v>767</v>
      </c>
      <c r="E43" t="s">
        <v>1080</v>
      </c>
      <c r="F43" t="s">
        <v>592</v>
      </c>
      <c r="P43" s="218">
        <v>162</v>
      </c>
      <c r="Q43" s="219">
        <v>0.57857142857142863</v>
      </c>
      <c r="R43" s="221">
        <v>25</v>
      </c>
      <c r="S43" s="41">
        <f t="shared" si="1"/>
        <v>1</v>
      </c>
      <c r="T43" s="44">
        <f t="shared" si="3"/>
        <v>2</v>
      </c>
      <c r="U43" s="11" t="s">
        <v>1136</v>
      </c>
    </row>
    <row r="44" spans="1:21" x14ac:dyDescent="0.2">
      <c r="A44" t="str">
        <f t="shared" si="0"/>
        <v>SatprelimBaylee JenkinsBeelo Bi Ocker</v>
      </c>
      <c r="B44" s="11" t="s">
        <v>1156</v>
      </c>
      <c r="C44" t="s">
        <v>1184</v>
      </c>
      <c r="D44" t="s">
        <v>165</v>
      </c>
      <c r="E44" t="s">
        <v>166</v>
      </c>
      <c r="F44" t="s">
        <v>598</v>
      </c>
      <c r="P44" s="218">
        <v>196.5</v>
      </c>
      <c r="Q44" s="219">
        <v>0.70178571428571423</v>
      </c>
      <c r="R44" s="221">
        <v>3</v>
      </c>
      <c r="S44" s="41">
        <f t="shared" si="1"/>
        <v>5</v>
      </c>
      <c r="T44" s="44">
        <f t="shared" si="3"/>
        <v>10</v>
      </c>
      <c r="U44" s="11" t="s">
        <v>1136</v>
      </c>
    </row>
    <row r="45" spans="1:21" x14ac:dyDescent="0.2">
      <c r="A45" t="str">
        <f t="shared" si="0"/>
        <v>SatprelimBridie JohnsonKarteeka</v>
      </c>
      <c r="B45" s="11" t="s">
        <v>1156</v>
      </c>
      <c r="C45" t="s">
        <v>1184</v>
      </c>
      <c r="D45" t="s">
        <v>1076</v>
      </c>
      <c r="E45" t="s">
        <v>1077</v>
      </c>
      <c r="F45" t="s">
        <v>1029</v>
      </c>
      <c r="P45" s="218">
        <v>170</v>
      </c>
      <c r="Q45" s="219">
        <v>0.6071428571428571</v>
      </c>
      <c r="R45" s="221">
        <v>20</v>
      </c>
      <c r="S45" s="41">
        <f t="shared" si="1"/>
        <v>1</v>
      </c>
      <c r="T45" s="44">
        <f t="shared" si="3"/>
        <v>2</v>
      </c>
      <c r="U45" s="11" t="s">
        <v>1136</v>
      </c>
    </row>
    <row r="46" spans="1:21" x14ac:dyDescent="0.2">
      <c r="A46" t="str">
        <f t="shared" si="0"/>
        <v>SatprelimCarla NewmanTia'S Tiger Moth</v>
      </c>
      <c r="B46" s="11" t="s">
        <v>1156</v>
      </c>
      <c r="C46" t="s">
        <v>1184</v>
      </c>
      <c r="D46" t="s">
        <v>1071</v>
      </c>
      <c r="E46" t="s">
        <v>1169</v>
      </c>
      <c r="F46" t="s">
        <v>1027</v>
      </c>
      <c r="P46" s="218">
        <v>182</v>
      </c>
      <c r="Q46" s="219">
        <v>0.65</v>
      </c>
      <c r="R46" s="221">
        <v>13</v>
      </c>
      <c r="S46" s="41">
        <f t="shared" si="1"/>
        <v>1</v>
      </c>
      <c r="T46" s="44">
        <f t="shared" si="3"/>
        <v>2</v>
      </c>
      <c r="U46" s="11" t="s">
        <v>1136</v>
      </c>
    </row>
    <row r="47" spans="1:21" x14ac:dyDescent="0.2">
      <c r="A47" t="str">
        <f t="shared" si="0"/>
        <v>SatprelimCarly BallantyneClare Downs Lil Bita Jazz</v>
      </c>
      <c r="B47" s="11" t="s">
        <v>1156</v>
      </c>
      <c r="C47" t="s">
        <v>1184</v>
      </c>
      <c r="D47" t="s">
        <v>1067</v>
      </c>
      <c r="E47" t="s">
        <v>1068</v>
      </c>
      <c r="F47" t="s">
        <v>1049</v>
      </c>
      <c r="P47" s="218">
        <v>183</v>
      </c>
      <c r="Q47" s="219">
        <v>0.65357142857142858</v>
      </c>
      <c r="R47" s="221">
        <v>11</v>
      </c>
      <c r="S47" s="41">
        <f t="shared" si="1"/>
        <v>1</v>
      </c>
      <c r="T47" s="44">
        <f t="shared" si="3"/>
        <v>2</v>
      </c>
      <c r="U47" s="11" t="s">
        <v>1136</v>
      </c>
    </row>
    <row r="48" spans="1:21" x14ac:dyDescent="0.2">
      <c r="A48" t="str">
        <f t="shared" si="0"/>
        <v>SatprelimCharlee Morton SharpKarma Parki Superstar</v>
      </c>
      <c r="B48" s="11" t="s">
        <v>1156</v>
      </c>
      <c r="C48" t="s">
        <v>1184</v>
      </c>
      <c r="D48" t="s">
        <v>1073</v>
      </c>
      <c r="E48" t="s">
        <v>1074</v>
      </c>
      <c r="F48" t="s">
        <v>854</v>
      </c>
      <c r="P48" s="218">
        <v>177</v>
      </c>
      <c r="Q48" s="219">
        <v>0.63214285714285712</v>
      </c>
      <c r="R48" s="221">
        <v>16</v>
      </c>
      <c r="S48" s="41">
        <f t="shared" si="1"/>
        <v>1</v>
      </c>
      <c r="T48" s="44">
        <f t="shared" si="3"/>
        <v>2</v>
      </c>
      <c r="U48" s="11" t="s">
        <v>1136</v>
      </c>
    </row>
    <row r="49" spans="1:21" x14ac:dyDescent="0.2">
      <c r="A49" t="str">
        <f t="shared" si="0"/>
        <v>SatprelimDarcey DonaldSharbolane Playboy</v>
      </c>
      <c r="B49" s="11" t="s">
        <v>1156</v>
      </c>
      <c r="C49" t="s">
        <v>1184</v>
      </c>
      <c r="D49" t="s">
        <v>1163</v>
      </c>
      <c r="E49" t="s">
        <v>1170</v>
      </c>
      <c r="F49" t="s">
        <v>657</v>
      </c>
      <c r="P49" s="218">
        <v>188</v>
      </c>
      <c r="Q49" s="219">
        <v>0.67142857142857137</v>
      </c>
      <c r="R49" s="221">
        <v>7</v>
      </c>
      <c r="S49" s="41">
        <f t="shared" si="1"/>
        <v>1</v>
      </c>
      <c r="T49" s="44">
        <f t="shared" si="3"/>
        <v>2</v>
      </c>
      <c r="U49" s="11" t="s">
        <v>1136</v>
      </c>
    </row>
    <row r="50" spans="1:21" x14ac:dyDescent="0.2">
      <c r="A50" t="str">
        <f t="shared" si="0"/>
        <v>SatprelimDemi PerkinsWendanar Boy Blue</v>
      </c>
      <c r="B50" s="11" t="s">
        <v>1156</v>
      </c>
      <c r="C50" t="s">
        <v>1184</v>
      </c>
      <c r="D50" t="s">
        <v>1081</v>
      </c>
      <c r="E50" t="s">
        <v>1171</v>
      </c>
      <c r="F50" t="s">
        <v>1006</v>
      </c>
      <c r="P50" s="218">
        <v>157.5</v>
      </c>
      <c r="Q50" s="219">
        <v>0.5625</v>
      </c>
      <c r="R50" s="221">
        <v>27</v>
      </c>
      <c r="S50" s="41">
        <f t="shared" si="1"/>
        <v>1</v>
      </c>
      <c r="T50" s="44">
        <f t="shared" si="3"/>
        <v>2</v>
      </c>
      <c r="U50" s="11" t="s">
        <v>1136</v>
      </c>
    </row>
    <row r="51" spans="1:21" x14ac:dyDescent="0.2">
      <c r="A51" t="str">
        <f t="shared" si="0"/>
        <v>SatprelimEmily CarpenterTyalla Oriole</v>
      </c>
      <c r="B51" s="11" t="s">
        <v>1156</v>
      </c>
      <c r="C51" t="s">
        <v>1184</v>
      </c>
      <c r="D51" t="s">
        <v>170</v>
      </c>
      <c r="E51" t="s">
        <v>171</v>
      </c>
      <c r="F51" t="s">
        <v>1035</v>
      </c>
      <c r="P51" s="218">
        <v>195.5</v>
      </c>
      <c r="Q51" s="219">
        <v>0.69821428571428568</v>
      </c>
      <c r="R51" s="221">
        <v>4</v>
      </c>
      <c r="S51" s="41">
        <f t="shared" si="1"/>
        <v>4</v>
      </c>
      <c r="T51" s="44">
        <f t="shared" si="3"/>
        <v>8</v>
      </c>
      <c r="U51" s="11" t="s">
        <v>1136</v>
      </c>
    </row>
    <row r="52" spans="1:21" x14ac:dyDescent="0.2">
      <c r="A52" t="str">
        <f t="shared" si="0"/>
        <v>SatprelimHarriet ForrestOakover Too Much Chatter</v>
      </c>
      <c r="B52" s="11" t="s">
        <v>1156</v>
      </c>
      <c r="C52" t="s">
        <v>1184</v>
      </c>
      <c r="D52" t="s">
        <v>557</v>
      </c>
      <c r="E52" t="s">
        <v>73</v>
      </c>
      <c r="F52" t="s">
        <v>1037</v>
      </c>
      <c r="P52" s="218">
        <v>218</v>
      </c>
      <c r="Q52" s="219">
        <v>0.77857142857142858</v>
      </c>
      <c r="R52" s="221">
        <v>1</v>
      </c>
      <c r="S52" s="41">
        <f t="shared" si="1"/>
        <v>7</v>
      </c>
      <c r="T52" s="44">
        <f t="shared" si="3"/>
        <v>14</v>
      </c>
      <c r="U52" s="11" t="s">
        <v>1136</v>
      </c>
    </row>
    <row r="53" spans="1:21" x14ac:dyDescent="0.2">
      <c r="A53" t="str">
        <f t="shared" si="0"/>
        <v>SatprelimImogen FreemanBramely Cleopatra</v>
      </c>
      <c r="B53" s="11" t="s">
        <v>1156</v>
      </c>
      <c r="C53" t="s">
        <v>1184</v>
      </c>
      <c r="D53" t="s">
        <v>1075</v>
      </c>
      <c r="E53" t="s">
        <v>1115</v>
      </c>
      <c r="F53" t="s">
        <v>1032</v>
      </c>
      <c r="P53" s="218">
        <v>176</v>
      </c>
      <c r="Q53" s="219">
        <v>0.62857142857142856</v>
      </c>
      <c r="R53" s="221">
        <v>17</v>
      </c>
      <c r="S53" s="41">
        <f t="shared" si="1"/>
        <v>1</v>
      </c>
      <c r="T53" s="44">
        <f t="shared" si="3"/>
        <v>2</v>
      </c>
      <c r="U53" s="11" t="s">
        <v>1136</v>
      </c>
    </row>
    <row r="54" spans="1:21" x14ac:dyDescent="0.2">
      <c r="A54" t="str">
        <f t="shared" si="0"/>
        <v>SatprelimIsla BoltonMelody Park Mystical Lady</v>
      </c>
      <c r="B54" s="11" t="s">
        <v>1156</v>
      </c>
      <c r="C54" t="s">
        <v>1184</v>
      </c>
      <c r="D54" t="s">
        <v>1069</v>
      </c>
      <c r="E54" t="s">
        <v>1070</v>
      </c>
      <c r="F54" t="s">
        <v>1036</v>
      </c>
      <c r="P54" s="218">
        <v>183</v>
      </c>
      <c r="Q54" s="219">
        <v>0.65357142857142858</v>
      </c>
      <c r="R54" s="221">
        <v>11</v>
      </c>
      <c r="S54" s="41">
        <f t="shared" si="1"/>
        <v>1</v>
      </c>
      <c r="T54" s="44">
        <f t="shared" si="3"/>
        <v>2</v>
      </c>
      <c r="U54" s="11" t="s">
        <v>1136</v>
      </c>
    </row>
    <row r="55" spans="1:21" x14ac:dyDescent="0.2">
      <c r="A55" t="str">
        <f t="shared" si="0"/>
        <v>SatprelimJorja WarehamNadalla Park Im So Special</v>
      </c>
      <c r="B55" s="11" t="s">
        <v>1156</v>
      </c>
      <c r="C55" t="s">
        <v>1184</v>
      </c>
      <c r="D55" t="s">
        <v>146</v>
      </c>
      <c r="E55" t="s">
        <v>1224</v>
      </c>
      <c r="F55" t="s">
        <v>1039</v>
      </c>
      <c r="P55" s="218">
        <v>190</v>
      </c>
      <c r="Q55" s="219">
        <v>0.6785714285714286</v>
      </c>
      <c r="R55" s="221">
        <v>6</v>
      </c>
      <c r="S55" s="41">
        <f t="shared" si="1"/>
        <v>2</v>
      </c>
      <c r="T55" s="44">
        <f t="shared" si="3"/>
        <v>4</v>
      </c>
      <c r="U55" s="11" t="s">
        <v>1136</v>
      </c>
    </row>
    <row r="56" spans="1:21" x14ac:dyDescent="0.2">
      <c r="A56" t="str">
        <f t="shared" si="0"/>
        <v>SatprelimKeria OlsenTamblyn Park Shine</v>
      </c>
      <c r="B56" s="11" t="s">
        <v>1156</v>
      </c>
      <c r="C56" t="s">
        <v>1184</v>
      </c>
      <c r="D56" t="s">
        <v>1066</v>
      </c>
      <c r="E56" t="s">
        <v>364</v>
      </c>
      <c r="F56" t="s">
        <v>315</v>
      </c>
      <c r="P56" s="218">
        <v>185.5</v>
      </c>
      <c r="Q56" s="219">
        <v>0.66249999999999998</v>
      </c>
      <c r="R56" s="221">
        <v>10</v>
      </c>
      <c r="S56" s="41">
        <f t="shared" si="1"/>
        <v>1</v>
      </c>
      <c r="T56" s="44">
        <f t="shared" si="3"/>
        <v>2</v>
      </c>
      <c r="U56" s="11" t="s">
        <v>1136</v>
      </c>
    </row>
    <row r="57" spans="1:21" x14ac:dyDescent="0.2">
      <c r="A57" t="str">
        <f t="shared" si="0"/>
        <v>SatprelimKrystina BerceneMiss Polly Pocket</v>
      </c>
      <c r="B57" s="11" t="s">
        <v>1156</v>
      </c>
      <c r="C57" t="s">
        <v>1184</v>
      </c>
      <c r="D57" t="s">
        <v>615</v>
      </c>
      <c r="E57" t="s">
        <v>616</v>
      </c>
      <c r="F57" t="s">
        <v>1044</v>
      </c>
      <c r="P57" s="218">
        <v>192.5</v>
      </c>
      <c r="Q57" s="219">
        <v>0.6875</v>
      </c>
      <c r="R57" s="221">
        <v>5</v>
      </c>
      <c r="S57" s="41">
        <f t="shared" si="1"/>
        <v>3</v>
      </c>
      <c r="T57" s="44">
        <f t="shared" si="3"/>
        <v>6</v>
      </c>
      <c r="U57" s="11" t="s">
        <v>1136</v>
      </c>
    </row>
    <row r="58" spans="1:21" x14ac:dyDescent="0.2">
      <c r="A58" t="str">
        <f t="shared" si="0"/>
        <v>SatprelimLyla ValuriMagnum Ascot Silk</v>
      </c>
      <c r="B58" s="11" t="s">
        <v>1156</v>
      </c>
      <c r="C58" t="s">
        <v>1184</v>
      </c>
      <c r="D58" t="s">
        <v>465</v>
      </c>
      <c r="E58" t="s">
        <v>1064</v>
      </c>
      <c r="F58" t="s">
        <v>634</v>
      </c>
      <c r="P58" s="218">
        <v>188</v>
      </c>
      <c r="Q58" s="219">
        <v>0.67142857142857137</v>
      </c>
      <c r="R58" s="221">
        <v>7</v>
      </c>
      <c r="S58" s="41">
        <f t="shared" si="1"/>
        <v>1</v>
      </c>
      <c r="T58" s="44">
        <f t="shared" si="3"/>
        <v>2</v>
      </c>
      <c r="U58" s="11" t="s">
        <v>1136</v>
      </c>
    </row>
    <row r="59" spans="1:21" x14ac:dyDescent="0.2">
      <c r="A59" t="str">
        <f t="shared" si="0"/>
        <v>SatprelimRosie McconigleyBramley Stars And Stripes</v>
      </c>
      <c r="B59" s="11" t="s">
        <v>1156</v>
      </c>
      <c r="C59" t="s">
        <v>1184</v>
      </c>
      <c r="D59" t="s">
        <v>1164</v>
      </c>
      <c r="E59" t="s">
        <v>1172</v>
      </c>
      <c r="F59" t="s">
        <v>1033</v>
      </c>
      <c r="P59" s="218">
        <v>169</v>
      </c>
      <c r="Q59" s="219">
        <v>0.60357142857142854</v>
      </c>
      <c r="R59" s="221">
        <v>22</v>
      </c>
      <c r="S59" s="41">
        <f t="shared" si="1"/>
        <v>1</v>
      </c>
      <c r="T59" s="44">
        <f t="shared" si="3"/>
        <v>2</v>
      </c>
      <c r="U59" s="11" t="s">
        <v>1136</v>
      </c>
    </row>
    <row r="60" spans="1:21" x14ac:dyDescent="0.2">
      <c r="A60" t="str">
        <f t="shared" si="0"/>
        <v>SatprelimSarah McconigleyChevals Silhouette</v>
      </c>
      <c r="B60" s="11" t="s">
        <v>1156</v>
      </c>
      <c r="C60" t="s">
        <v>1184</v>
      </c>
      <c r="D60" t="s">
        <v>1165</v>
      </c>
      <c r="E60" t="s">
        <v>1079</v>
      </c>
      <c r="F60" t="s">
        <v>223</v>
      </c>
      <c r="P60" s="218">
        <v>163</v>
      </c>
      <c r="Q60" s="219">
        <v>0.58214285714285718</v>
      </c>
      <c r="R60" s="221">
        <v>24</v>
      </c>
      <c r="S60" s="41">
        <f t="shared" si="1"/>
        <v>1</v>
      </c>
      <c r="T60" s="44">
        <f t="shared" si="3"/>
        <v>2</v>
      </c>
      <c r="U60" s="11" t="s">
        <v>1136</v>
      </c>
    </row>
    <row r="61" spans="1:21" x14ac:dyDescent="0.2">
      <c r="A61" t="str">
        <f t="shared" si="0"/>
        <v>SatprelimSune SnymanGordon Park Smarty Pants</v>
      </c>
      <c r="B61" s="11" t="s">
        <v>1156</v>
      </c>
      <c r="C61" t="s">
        <v>1184</v>
      </c>
      <c r="D61" t="s">
        <v>693</v>
      </c>
      <c r="E61" t="s">
        <v>251</v>
      </c>
      <c r="F61" t="s">
        <v>169</v>
      </c>
      <c r="P61" s="218">
        <v>181</v>
      </c>
      <c r="Q61" s="219">
        <v>0.64642857142857146</v>
      </c>
      <c r="R61" s="221">
        <v>14</v>
      </c>
      <c r="S61" s="41">
        <f t="shared" si="1"/>
        <v>1</v>
      </c>
      <c r="T61" s="44">
        <f t="shared" si="3"/>
        <v>2</v>
      </c>
      <c r="U61" s="11" t="s">
        <v>1136</v>
      </c>
    </row>
    <row r="62" spans="1:21" x14ac:dyDescent="0.2">
      <c r="A62" t="str">
        <f t="shared" si="0"/>
        <v>SatprelimZarli CurtisKiels Park Glamour Girl</v>
      </c>
      <c r="B62" s="11" t="s">
        <v>1156</v>
      </c>
      <c r="C62" t="s">
        <v>1184</v>
      </c>
      <c r="D62" t="s">
        <v>422</v>
      </c>
      <c r="E62" t="s">
        <v>820</v>
      </c>
      <c r="F62" t="s">
        <v>1052</v>
      </c>
      <c r="P62" s="218">
        <v>162</v>
      </c>
      <c r="Q62" s="219">
        <v>0.57857142857142863</v>
      </c>
      <c r="R62" s="221">
        <v>25</v>
      </c>
      <c r="S62" s="41">
        <f t="shared" si="1"/>
        <v>1</v>
      </c>
      <c r="T62" s="44">
        <f t="shared" si="3"/>
        <v>2</v>
      </c>
      <c r="U62" s="11" t="s">
        <v>1136</v>
      </c>
    </row>
    <row r="63" spans="1:21" x14ac:dyDescent="0.2">
      <c r="A63" t="str">
        <f t="shared" si="0"/>
        <v>SatnovDella WoolamsBevantee Hitchniker (Red)</v>
      </c>
      <c r="B63" s="11" t="s">
        <v>1155</v>
      </c>
      <c r="C63" t="s">
        <v>1185</v>
      </c>
      <c r="D63" t="s">
        <v>1060</v>
      </c>
      <c r="E63" t="s">
        <v>1061</v>
      </c>
      <c r="F63" t="s">
        <v>973</v>
      </c>
      <c r="P63" s="218">
        <v>199</v>
      </c>
      <c r="Q63" s="219">
        <v>0.58529411764705885</v>
      </c>
      <c r="R63" s="221">
        <v>25</v>
      </c>
      <c r="S63" s="41">
        <f t="shared" si="1"/>
        <v>1</v>
      </c>
      <c r="T63" s="44">
        <f t="shared" si="3"/>
        <v>2</v>
      </c>
      <c r="U63" s="11" t="s">
        <v>1136</v>
      </c>
    </row>
    <row r="64" spans="1:21" x14ac:dyDescent="0.2">
      <c r="A64" t="str">
        <f t="shared" si="0"/>
        <v>SatnovElla CoulsonWildwood Springtime</v>
      </c>
      <c r="B64" s="11" t="s">
        <v>1155</v>
      </c>
      <c r="C64" t="s">
        <v>1185</v>
      </c>
      <c r="D64" t="s">
        <v>858</v>
      </c>
      <c r="E64" t="s">
        <v>870</v>
      </c>
      <c r="F64" t="s">
        <v>1006</v>
      </c>
      <c r="P64" s="218">
        <v>213</v>
      </c>
      <c r="Q64" s="219">
        <v>0.62647058823529411</v>
      </c>
      <c r="R64" s="221">
        <v>15</v>
      </c>
      <c r="S64" s="41">
        <f t="shared" si="1"/>
        <v>1</v>
      </c>
      <c r="T64" s="44">
        <f t="shared" si="3"/>
        <v>2</v>
      </c>
      <c r="U64" s="11" t="s">
        <v>1136</v>
      </c>
    </row>
    <row r="65" spans="1:21" x14ac:dyDescent="0.2">
      <c r="A65" t="str">
        <f t="shared" si="0"/>
        <v>SatnovHannah JenkinsHoffmans Vintage</v>
      </c>
      <c r="B65" s="11" t="s">
        <v>1155</v>
      </c>
      <c r="C65" t="s">
        <v>1185</v>
      </c>
      <c r="D65" t="s">
        <v>65</v>
      </c>
      <c r="E65" t="s">
        <v>1173</v>
      </c>
      <c r="F65" t="s">
        <v>598</v>
      </c>
      <c r="P65" s="218">
        <v>232</v>
      </c>
      <c r="Q65" s="219">
        <v>0.68235294117647061</v>
      </c>
      <c r="R65" s="221">
        <v>4</v>
      </c>
      <c r="S65" s="41">
        <f t="shared" si="1"/>
        <v>4</v>
      </c>
      <c r="T65" s="44">
        <f t="shared" si="3"/>
        <v>8</v>
      </c>
      <c r="U65" s="11" t="s">
        <v>1136</v>
      </c>
    </row>
    <row r="66" spans="1:21" x14ac:dyDescent="0.2">
      <c r="A66" t="str">
        <f t="shared" si="0"/>
        <v>SatnovJessica RidleyCp Balmain</v>
      </c>
      <c r="B66" s="11" t="s">
        <v>1155</v>
      </c>
      <c r="C66" t="s">
        <v>1185</v>
      </c>
      <c r="D66" t="s">
        <v>70</v>
      </c>
      <c r="E66" t="s">
        <v>932</v>
      </c>
      <c r="F66" t="s">
        <v>1036</v>
      </c>
      <c r="P66" s="218">
        <v>235</v>
      </c>
      <c r="Q66" s="219">
        <v>0.69117647058823528</v>
      </c>
      <c r="R66" s="221">
        <v>2</v>
      </c>
      <c r="S66" s="41">
        <f t="shared" si="1"/>
        <v>6</v>
      </c>
      <c r="T66" s="44">
        <f t="shared" si="3"/>
        <v>12</v>
      </c>
      <c r="U66" s="11" t="s">
        <v>1136</v>
      </c>
    </row>
    <row r="67" spans="1:21" x14ac:dyDescent="0.2">
      <c r="A67" t="str">
        <f t="shared" si="0"/>
        <v>SatnovMeg FowlerKarma Park Festivity</v>
      </c>
      <c r="B67" s="11" t="s">
        <v>1155</v>
      </c>
      <c r="C67" t="s">
        <v>1185</v>
      </c>
      <c r="D67" t="s">
        <v>618</v>
      </c>
      <c r="E67" t="s">
        <v>619</v>
      </c>
      <c r="F67" t="s">
        <v>592</v>
      </c>
      <c r="P67" s="218">
        <v>212.5</v>
      </c>
      <c r="Q67" s="219">
        <v>0.625</v>
      </c>
      <c r="R67" s="221">
        <v>17</v>
      </c>
      <c r="S67" s="41">
        <f t="shared" si="1"/>
        <v>1</v>
      </c>
      <c r="T67" s="44">
        <f t="shared" si="3"/>
        <v>2</v>
      </c>
      <c r="U67" s="11" t="s">
        <v>1136</v>
      </c>
    </row>
    <row r="68" spans="1:21" x14ac:dyDescent="0.2">
      <c r="A68" t="str">
        <f t="shared" si="0"/>
        <v>SatnovMilly MathewsTalaq Citi</v>
      </c>
      <c r="B68" s="11" t="s">
        <v>1155</v>
      </c>
      <c r="C68" t="s">
        <v>1185</v>
      </c>
      <c r="D68" t="s">
        <v>137</v>
      </c>
      <c r="E68" t="s">
        <v>139</v>
      </c>
      <c r="F68" t="s">
        <v>315</v>
      </c>
      <c r="P68" s="218">
        <v>210.5</v>
      </c>
      <c r="Q68" s="219">
        <v>0.61911764705882355</v>
      </c>
      <c r="R68" s="221">
        <v>18</v>
      </c>
      <c r="S68" s="41">
        <f t="shared" si="1"/>
        <v>1</v>
      </c>
      <c r="T68" s="44">
        <f t="shared" si="3"/>
        <v>2</v>
      </c>
      <c r="U68" s="11" t="s">
        <v>1136</v>
      </c>
    </row>
    <row r="69" spans="1:21" x14ac:dyDescent="0.2">
      <c r="A69" t="str">
        <f t="shared" si="0"/>
        <v>SatnovOlivia HawkinsBillden Park Coachella</v>
      </c>
      <c r="B69" s="11" t="s">
        <v>1155</v>
      </c>
      <c r="C69" t="s">
        <v>1185</v>
      </c>
      <c r="D69" t="s">
        <v>69</v>
      </c>
      <c r="E69" s="11" t="s">
        <v>1222</v>
      </c>
      <c r="F69" t="s">
        <v>1042</v>
      </c>
      <c r="P69" s="218">
        <v>225</v>
      </c>
      <c r="Q69" s="219">
        <v>0.66176470588235292</v>
      </c>
      <c r="R69" s="221">
        <v>6</v>
      </c>
      <c r="S69" s="41">
        <f t="shared" si="1"/>
        <v>2</v>
      </c>
      <c r="T69" s="44">
        <f t="shared" si="3"/>
        <v>4</v>
      </c>
      <c r="U69" s="11" t="s">
        <v>1136</v>
      </c>
    </row>
    <row r="70" spans="1:21" x14ac:dyDescent="0.2">
      <c r="A70" t="str">
        <f t="shared" si="0"/>
        <v>SatnovSaijsh MitchellRingwould Cleopatra</v>
      </c>
      <c r="B70" s="11" t="s">
        <v>1155</v>
      </c>
      <c r="C70" t="s">
        <v>1185</v>
      </c>
      <c r="D70" t="s">
        <v>1057</v>
      </c>
      <c r="E70" t="s">
        <v>1058</v>
      </c>
      <c r="F70" t="s">
        <v>1032</v>
      </c>
      <c r="P70" s="218">
        <v>205.5</v>
      </c>
      <c r="Q70" s="219">
        <v>0.60441176470588232</v>
      </c>
      <c r="R70" s="221">
        <v>20</v>
      </c>
      <c r="S70" s="41">
        <f t="shared" si="1"/>
        <v>1</v>
      </c>
      <c r="T70" s="44">
        <f t="shared" si="3"/>
        <v>2</v>
      </c>
      <c r="U70" s="11" t="s">
        <v>1136</v>
      </c>
    </row>
    <row r="71" spans="1:21" x14ac:dyDescent="0.2">
      <c r="A71" t="str">
        <f t="shared" si="0"/>
        <v>SatnovAmberlee BrownMaccacino</v>
      </c>
      <c r="B71" s="11" t="s">
        <v>1155</v>
      </c>
      <c r="C71" t="s">
        <v>1185</v>
      </c>
      <c r="D71" t="s">
        <v>801</v>
      </c>
      <c r="E71" t="s">
        <v>901</v>
      </c>
      <c r="F71" t="s">
        <v>1027</v>
      </c>
      <c r="P71" s="218">
        <v>197.5</v>
      </c>
      <c r="Q71" s="219">
        <v>0.58088235294117652</v>
      </c>
      <c r="R71" s="221">
        <v>26</v>
      </c>
      <c r="S71" s="41">
        <f t="shared" si="1"/>
        <v>1</v>
      </c>
      <c r="T71" s="44">
        <f t="shared" si="3"/>
        <v>2</v>
      </c>
      <c r="U71" s="11" t="s">
        <v>1136</v>
      </c>
    </row>
    <row r="72" spans="1:21" x14ac:dyDescent="0.2">
      <c r="A72" t="str">
        <f t="shared" ref="A72:A135" si="4">CONCATENATE(B72,D72,E72)</f>
        <v>SatnovAmy LockhartKingsbury</v>
      </c>
      <c r="B72" s="11" t="s">
        <v>1155</v>
      </c>
      <c r="C72" t="s">
        <v>1185</v>
      </c>
      <c r="D72" t="s">
        <v>329</v>
      </c>
      <c r="E72" t="s">
        <v>207</v>
      </c>
      <c r="F72" t="s">
        <v>1035</v>
      </c>
      <c r="P72" s="218">
        <v>234.5</v>
      </c>
      <c r="Q72" s="219">
        <v>0.68970588235294117</v>
      </c>
      <c r="R72" s="221">
        <v>3</v>
      </c>
      <c r="S72" s="41">
        <f t="shared" ref="S72:S135" si="5">IF(R72=1,7,IF(R72=2,6,IF(R72=3,5,IF(R72=4,4,IF(R72=5,3,IF(R72=6,2,IF(R72&gt;=6,1,0)))))))</f>
        <v>5</v>
      </c>
      <c r="T72" s="44">
        <f t="shared" ref="T72:T103" si="6">SUM(S72*2)</f>
        <v>10</v>
      </c>
      <c r="U72" s="11" t="s">
        <v>1136</v>
      </c>
    </row>
    <row r="73" spans="1:21" x14ac:dyDescent="0.2">
      <c r="A73" t="str">
        <f t="shared" si="4"/>
        <v>SatnovBella MacriForestdew Calypso</v>
      </c>
      <c r="B73" s="11" t="s">
        <v>1155</v>
      </c>
      <c r="C73" t="s">
        <v>1185</v>
      </c>
      <c r="D73" t="s">
        <v>473</v>
      </c>
      <c r="E73" t="s">
        <v>474</v>
      </c>
      <c r="F73" t="s">
        <v>634</v>
      </c>
      <c r="P73" s="218">
        <v>194.5</v>
      </c>
      <c r="Q73" s="219">
        <v>0.57205882352941173</v>
      </c>
      <c r="R73" s="221">
        <v>27</v>
      </c>
      <c r="S73" s="41">
        <f t="shared" si="5"/>
        <v>1</v>
      </c>
      <c r="T73" s="44">
        <f t="shared" si="6"/>
        <v>2</v>
      </c>
      <c r="U73" s="11" t="s">
        <v>1136</v>
      </c>
    </row>
    <row r="74" spans="1:21" x14ac:dyDescent="0.2">
      <c r="A74" t="str">
        <f t="shared" si="4"/>
        <v>SatnovCaitlin PritchardTouchstone Rooser</v>
      </c>
      <c r="B74" s="11" t="s">
        <v>1155</v>
      </c>
      <c r="C74" t="s">
        <v>1185</v>
      </c>
      <c r="D74" t="s">
        <v>430</v>
      </c>
      <c r="E74" t="s">
        <v>1053</v>
      </c>
      <c r="F74" t="s">
        <v>1033</v>
      </c>
      <c r="P74" s="218">
        <v>213.5</v>
      </c>
      <c r="Q74" s="219">
        <v>0.62794117647058822</v>
      </c>
      <c r="R74" s="221">
        <v>14</v>
      </c>
      <c r="S74" s="41">
        <f t="shared" si="5"/>
        <v>1</v>
      </c>
      <c r="T74" s="44">
        <f t="shared" si="6"/>
        <v>2</v>
      </c>
      <c r="U74" s="11" t="s">
        <v>1136</v>
      </c>
    </row>
    <row r="75" spans="1:21" x14ac:dyDescent="0.2">
      <c r="A75" t="str">
        <f t="shared" si="4"/>
        <v>SatnovChloe WhiteCaballo Jax</v>
      </c>
      <c r="B75" s="11" t="s">
        <v>1155</v>
      </c>
      <c r="C75" t="s">
        <v>1185</v>
      </c>
      <c r="D75" t="s">
        <v>503</v>
      </c>
      <c r="E75" t="s">
        <v>556</v>
      </c>
      <c r="F75" t="s">
        <v>1039</v>
      </c>
      <c r="P75" s="218">
        <v>221.5</v>
      </c>
      <c r="Q75" s="219">
        <v>0.65147058823529413</v>
      </c>
      <c r="R75" s="221">
        <v>8</v>
      </c>
      <c r="S75" s="41">
        <f t="shared" si="5"/>
        <v>1</v>
      </c>
      <c r="T75" s="44">
        <f t="shared" si="6"/>
        <v>2</v>
      </c>
      <c r="U75" s="11" t="s">
        <v>1136</v>
      </c>
    </row>
    <row r="76" spans="1:21" x14ac:dyDescent="0.2">
      <c r="A76" t="str">
        <f t="shared" si="4"/>
        <v>SatnovEllie GilberdOwendale Jessica</v>
      </c>
      <c r="B76" s="11" t="s">
        <v>1155</v>
      </c>
      <c r="C76" t="s">
        <v>1185</v>
      </c>
      <c r="D76" t="s">
        <v>153</v>
      </c>
      <c r="E76" t="s">
        <v>154</v>
      </c>
      <c r="F76" t="s">
        <v>220</v>
      </c>
      <c r="P76" s="218">
        <v>221</v>
      </c>
      <c r="Q76" s="219">
        <v>0.65</v>
      </c>
      <c r="R76" s="221">
        <v>9</v>
      </c>
      <c r="S76" s="41">
        <f t="shared" si="5"/>
        <v>1</v>
      </c>
      <c r="T76" s="44">
        <f t="shared" si="6"/>
        <v>2</v>
      </c>
      <c r="U76" s="11" t="s">
        <v>1136</v>
      </c>
    </row>
    <row r="77" spans="1:21" x14ac:dyDescent="0.2">
      <c r="A77" t="str">
        <f t="shared" si="4"/>
        <v>SatnovEmily MaxwellDuty Calls</v>
      </c>
      <c r="B77" s="11" t="s">
        <v>1155</v>
      </c>
      <c r="C77" t="s">
        <v>1185</v>
      </c>
      <c r="D77" t="s">
        <v>1055</v>
      </c>
      <c r="E77" t="s">
        <v>1056</v>
      </c>
      <c r="F77" t="s">
        <v>1049</v>
      </c>
      <c r="P77" s="218">
        <v>210.5</v>
      </c>
      <c r="Q77" s="219">
        <v>0.61911764705882355</v>
      </c>
      <c r="R77" s="221">
        <v>18</v>
      </c>
      <c r="S77" s="41">
        <f t="shared" si="5"/>
        <v>1</v>
      </c>
      <c r="T77" s="44">
        <f t="shared" si="6"/>
        <v>2</v>
      </c>
      <c r="U77" s="11" t="s">
        <v>1136</v>
      </c>
    </row>
    <row r="78" spans="1:21" x14ac:dyDescent="0.2">
      <c r="A78" t="str">
        <f t="shared" si="4"/>
        <v>SatnovGeorgia O'MearaBoarding Pass</v>
      </c>
      <c r="B78" s="11" t="s">
        <v>1155</v>
      </c>
      <c r="C78" t="s">
        <v>1185</v>
      </c>
      <c r="D78" t="s">
        <v>1051</v>
      </c>
      <c r="E78" t="s">
        <v>456</v>
      </c>
      <c r="F78" t="s">
        <v>1029</v>
      </c>
      <c r="P78" s="218">
        <v>221</v>
      </c>
      <c r="Q78" s="219">
        <v>0.65</v>
      </c>
      <c r="R78" s="221">
        <v>9</v>
      </c>
      <c r="S78" s="41">
        <f t="shared" si="5"/>
        <v>1</v>
      </c>
      <c r="T78" s="44">
        <f t="shared" si="6"/>
        <v>2</v>
      </c>
      <c r="U78" s="11" t="s">
        <v>1136</v>
      </c>
    </row>
    <row r="79" spans="1:21" x14ac:dyDescent="0.2">
      <c r="A79" t="str">
        <f t="shared" si="4"/>
        <v>SatnovLauren RoweCheval De'Lore</v>
      </c>
      <c r="B79" s="11" t="s">
        <v>1155</v>
      </c>
      <c r="C79" t="s">
        <v>1185</v>
      </c>
      <c r="D79" t="s">
        <v>565</v>
      </c>
      <c r="E79" t="s">
        <v>1050</v>
      </c>
      <c r="F79" t="s">
        <v>854</v>
      </c>
      <c r="P79" s="218">
        <v>238</v>
      </c>
      <c r="Q79" s="219">
        <v>0.7</v>
      </c>
      <c r="R79" s="221">
        <v>1</v>
      </c>
      <c r="S79" s="41">
        <f t="shared" si="5"/>
        <v>7</v>
      </c>
      <c r="T79" s="44">
        <f t="shared" si="6"/>
        <v>14</v>
      </c>
      <c r="U79" s="11" t="s">
        <v>1136</v>
      </c>
    </row>
    <row r="80" spans="1:21" x14ac:dyDescent="0.2">
      <c r="A80" t="str">
        <f t="shared" si="4"/>
        <v>SatnovMalory ClarsonTiaja Park Elegance</v>
      </c>
      <c r="B80" s="11" t="s">
        <v>1155</v>
      </c>
      <c r="C80" t="s">
        <v>1185</v>
      </c>
      <c r="D80" t="s">
        <v>63</v>
      </c>
      <c r="E80" t="s">
        <v>64</v>
      </c>
      <c r="F80" t="s">
        <v>196</v>
      </c>
      <c r="P80" s="218">
        <v>222</v>
      </c>
      <c r="Q80" s="219">
        <v>0.65294117647058825</v>
      </c>
      <c r="R80" s="221">
        <v>7</v>
      </c>
      <c r="S80" s="41">
        <f t="shared" si="5"/>
        <v>1</v>
      </c>
      <c r="T80" s="44">
        <f t="shared" si="6"/>
        <v>2</v>
      </c>
      <c r="U80" s="11" t="s">
        <v>1136</v>
      </c>
    </row>
    <row r="81" spans="1:21" x14ac:dyDescent="0.2">
      <c r="A81" t="str">
        <f t="shared" si="4"/>
        <v>SatnovMia FellowsMorningside Music Maker</v>
      </c>
      <c r="B81" s="11" t="s">
        <v>1155</v>
      </c>
      <c r="C81" t="s">
        <v>1185</v>
      </c>
      <c r="D81" t="s">
        <v>155</v>
      </c>
      <c r="E81" t="s">
        <v>156</v>
      </c>
      <c r="F81" t="s">
        <v>1059</v>
      </c>
      <c r="P81" s="218">
        <v>203</v>
      </c>
      <c r="Q81" s="219">
        <v>0.59705882352941175</v>
      </c>
      <c r="R81" s="221">
        <v>21</v>
      </c>
      <c r="S81" s="41">
        <f t="shared" si="5"/>
        <v>1</v>
      </c>
      <c r="T81" s="44">
        <f t="shared" si="6"/>
        <v>2</v>
      </c>
      <c r="U81" s="11" t="s">
        <v>1136</v>
      </c>
    </row>
    <row r="82" spans="1:21" x14ac:dyDescent="0.2">
      <c r="A82" t="str">
        <f t="shared" si="4"/>
        <v>SatnovNicole DragovichFoxdale'S Merlin</v>
      </c>
      <c r="B82" s="11" t="s">
        <v>1155</v>
      </c>
      <c r="C82" t="s">
        <v>1185</v>
      </c>
      <c r="D82" t="s">
        <v>397</v>
      </c>
      <c r="E82" t="s">
        <v>1174</v>
      </c>
      <c r="F82" t="s">
        <v>657</v>
      </c>
      <c r="P82" s="218">
        <v>200.5</v>
      </c>
      <c r="Q82" s="219">
        <v>0.58970588235294119</v>
      </c>
      <c r="R82" s="221">
        <v>24</v>
      </c>
      <c r="S82" s="41">
        <f t="shared" si="5"/>
        <v>1</v>
      </c>
      <c r="T82" s="44">
        <f t="shared" si="6"/>
        <v>2</v>
      </c>
      <c r="U82" s="11" t="s">
        <v>1136</v>
      </c>
    </row>
    <row r="83" spans="1:21" x14ac:dyDescent="0.2">
      <c r="A83" t="str">
        <f t="shared" si="4"/>
        <v>SatnovOlivia Mcgregor CossenBarrabadeen Issis</v>
      </c>
      <c r="B83" s="11" t="s">
        <v>1155</v>
      </c>
      <c r="C83" t="s">
        <v>1185</v>
      </c>
      <c r="D83" t="s">
        <v>1166</v>
      </c>
      <c r="E83" t="s">
        <v>478</v>
      </c>
      <c r="F83" t="s">
        <v>1054</v>
      </c>
      <c r="P83" s="218">
        <v>213</v>
      </c>
      <c r="Q83" s="219">
        <v>0.62647058823529411</v>
      </c>
      <c r="R83" s="221">
        <v>15</v>
      </c>
      <c r="S83" s="41">
        <f t="shared" si="5"/>
        <v>1</v>
      </c>
      <c r="T83" s="44">
        <f t="shared" si="6"/>
        <v>2</v>
      </c>
      <c r="U83" s="11" t="s">
        <v>1136</v>
      </c>
    </row>
    <row r="84" spans="1:21" x14ac:dyDescent="0.2">
      <c r="A84" t="str">
        <f t="shared" si="4"/>
        <v>SatnovRachel DaveyTango</v>
      </c>
      <c r="B84" s="11" t="s">
        <v>1155</v>
      </c>
      <c r="C84" t="s">
        <v>1185</v>
      </c>
      <c r="D84" t="s">
        <v>131</v>
      </c>
      <c r="E84" t="s">
        <v>132</v>
      </c>
      <c r="F84" t="s">
        <v>1044</v>
      </c>
      <c r="P84" s="218">
        <v>202.5</v>
      </c>
      <c r="Q84" s="219">
        <v>0.59558823529411764</v>
      </c>
      <c r="R84" s="221">
        <v>23</v>
      </c>
      <c r="S84" s="41">
        <f t="shared" si="5"/>
        <v>1</v>
      </c>
      <c r="T84" s="44">
        <f t="shared" si="6"/>
        <v>2</v>
      </c>
      <c r="U84" s="11" t="s">
        <v>1136</v>
      </c>
    </row>
    <row r="85" spans="1:21" x14ac:dyDescent="0.2">
      <c r="A85" t="str">
        <f t="shared" si="4"/>
        <v>SatnovRuby RaeLeedale Vagabond</v>
      </c>
      <c r="B85" s="11" t="s">
        <v>1155</v>
      </c>
      <c r="C85" t="s">
        <v>1185</v>
      </c>
      <c r="D85" t="s">
        <v>614</v>
      </c>
      <c r="E85" t="s">
        <v>204</v>
      </c>
      <c r="F85" t="s">
        <v>223</v>
      </c>
      <c r="P85" s="218">
        <v>219</v>
      </c>
      <c r="Q85" s="219">
        <v>0.64411764705882357</v>
      </c>
      <c r="R85" s="221">
        <v>11</v>
      </c>
      <c r="S85" s="41">
        <f t="shared" si="5"/>
        <v>1</v>
      </c>
      <c r="T85" s="44">
        <f t="shared" si="6"/>
        <v>2</v>
      </c>
      <c r="U85" s="11" t="s">
        <v>1136</v>
      </c>
    </row>
    <row r="86" spans="1:21" x14ac:dyDescent="0.2">
      <c r="A86" t="str">
        <f t="shared" si="4"/>
        <v>SatnovSamara JackmanFlatley Affirmed</v>
      </c>
      <c r="B86" s="11" t="s">
        <v>1155</v>
      </c>
      <c r="C86" t="s">
        <v>1185</v>
      </c>
      <c r="D86" t="s">
        <v>1062</v>
      </c>
      <c r="E86" t="s">
        <v>1063</v>
      </c>
      <c r="F86" t="s">
        <v>183</v>
      </c>
      <c r="P86" s="218">
        <v>187</v>
      </c>
      <c r="Q86" s="219">
        <v>0.55000000000000004</v>
      </c>
      <c r="R86" s="221">
        <v>28</v>
      </c>
      <c r="S86" s="41">
        <f t="shared" si="5"/>
        <v>1</v>
      </c>
      <c r="T86" s="44">
        <f t="shared" si="6"/>
        <v>2</v>
      </c>
      <c r="U86" s="11" t="s">
        <v>1136</v>
      </c>
    </row>
    <row r="87" spans="1:21" x14ac:dyDescent="0.2">
      <c r="A87" t="str">
        <f t="shared" si="4"/>
        <v>SatnovSarah LittlePenley Giovanni</v>
      </c>
      <c r="B87" s="11" t="s">
        <v>1155</v>
      </c>
      <c r="C87" t="s">
        <v>1185</v>
      </c>
      <c r="D87" t="s">
        <v>588</v>
      </c>
      <c r="E87" t="s">
        <v>589</v>
      </c>
      <c r="F87" t="s">
        <v>169</v>
      </c>
      <c r="P87" s="218">
        <v>218</v>
      </c>
      <c r="Q87" s="219">
        <v>0.64117647058823535</v>
      </c>
      <c r="R87" s="221">
        <v>12</v>
      </c>
      <c r="S87" s="41">
        <f t="shared" si="5"/>
        <v>1</v>
      </c>
      <c r="T87" s="44">
        <f t="shared" si="6"/>
        <v>2</v>
      </c>
      <c r="U87" s="11" t="s">
        <v>1136</v>
      </c>
    </row>
    <row r="88" spans="1:21" x14ac:dyDescent="0.2">
      <c r="A88" t="str">
        <f t="shared" si="4"/>
        <v>SatnovScarlett ThomasEgmont Faith</v>
      </c>
      <c r="B88" s="11" t="s">
        <v>1155</v>
      </c>
      <c r="C88" t="s">
        <v>1185</v>
      </c>
      <c r="D88" t="s">
        <v>71</v>
      </c>
      <c r="E88" t="s">
        <v>72</v>
      </c>
      <c r="F88" t="s">
        <v>1028</v>
      </c>
      <c r="P88" s="218">
        <v>203</v>
      </c>
      <c r="Q88" s="219">
        <v>0.59705882352941175</v>
      </c>
      <c r="R88" s="221">
        <v>21</v>
      </c>
      <c r="S88" s="41">
        <f t="shared" si="5"/>
        <v>1</v>
      </c>
      <c r="T88" s="44">
        <f t="shared" si="6"/>
        <v>2</v>
      </c>
      <c r="U88" s="11" t="s">
        <v>1136</v>
      </c>
    </row>
    <row r="89" spans="1:21" x14ac:dyDescent="0.2">
      <c r="A89" t="str">
        <f t="shared" si="4"/>
        <v>SatnovTaiah CurtisJus Poppin</v>
      </c>
      <c r="B89" s="11" t="s">
        <v>1155</v>
      </c>
      <c r="C89" t="s">
        <v>1185</v>
      </c>
      <c r="D89" t="s">
        <v>432</v>
      </c>
      <c r="E89" t="s">
        <v>447</v>
      </c>
      <c r="F89" t="s">
        <v>1052</v>
      </c>
      <c r="P89" s="218">
        <v>218</v>
      </c>
      <c r="Q89" s="219">
        <v>0.64117647058823535</v>
      </c>
      <c r="R89" s="221">
        <v>12</v>
      </c>
      <c r="S89" s="41">
        <f t="shared" si="5"/>
        <v>1</v>
      </c>
      <c r="T89" s="44">
        <f t="shared" si="6"/>
        <v>2</v>
      </c>
      <c r="U89" s="11" t="s">
        <v>1136</v>
      </c>
    </row>
    <row r="90" spans="1:21" x14ac:dyDescent="0.2">
      <c r="A90" t="str">
        <f t="shared" si="4"/>
        <v>SatnovZara Ward LeahyKenwyn In Style</v>
      </c>
      <c r="B90" s="11" t="s">
        <v>1155</v>
      </c>
      <c r="C90" t="s">
        <v>1185</v>
      </c>
      <c r="D90" t="s">
        <v>559</v>
      </c>
      <c r="E90" t="s">
        <v>865</v>
      </c>
      <c r="F90" t="s">
        <v>1037</v>
      </c>
      <c r="P90" s="218">
        <v>226</v>
      </c>
      <c r="Q90" s="219">
        <v>0.66470588235294115</v>
      </c>
      <c r="R90" s="221">
        <v>5</v>
      </c>
      <c r="S90" s="41">
        <f t="shared" si="5"/>
        <v>3</v>
      </c>
      <c r="T90" s="44">
        <f t="shared" si="6"/>
        <v>6</v>
      </c>
      <c r="U90" s="11" t="s">
        <v>1136</v>
      </c>
    </row>
    <row r="91" spans="1:21" x14ac:dyDescent="0.2">
      <c r="A91" t="str">
        <f t="shared" si="4"/>
        <v>SatnovHannah SimpsonRuby Damask Rosa</v>
      </c>
      <c r="B91" s="11" t="s">
        <v>1155</v>
      </c>
      <c r="C91" t="s">
        <v>1186</v>
      </c>
      <c r="D91" t="s">
        <v>61</v>
      </c>
      <c r="E91" t="s">
        <v>1038</v>
      </c>
      <c r="F91" t="s">
        <v>183</v>
      </c>
      <c r="P91" s="218">
        <v>231</v>
      </c>
      <c r="Q91" s="219">
        <v>0.66</v>
      </c>
      <c r="R91" s="221">
        <v>13</v>
      </c>
      <c r="S91" s="41">
        <f t="shared" si="5"/>
        <v>1</v>
      </c>
      <c r="T91" s="44">
        <f t="shared" si="6"/>
        <v>2</v>
      </c>
      <c r="U91" s="11" t="s">
        <v>1136</v>
      </c>
    </row>
    <row r="92" spans="1:21" x14ac:dyDescent="0.2">
      <c r="A92" t="str">
        <f t="shared" si="4"/>
        <v>SatnovAbby GreenBarrabadeen Mystique</v>
      </c>
      <c r="B92" s="11" t="s">
        <v>1155</v>
      </c>
      <c r="C92" t="s">
        <v>1186</v>
      </c>
      <c r="D92" t="s">
        <v>1030</v>
      </c>
      <c r="E92" t="s">
        <v>1031</v>
      </c>
      <c r="F92" t="s">
        <v>1032</v>
      </c>
      <c r="P92" s="218">
        <v>239</v>
      </c>
      <c r="Q92" s="219">
        <v>0.68285714285714283</v>
      </c>
      <c r="R92" s="221">
        <v>5</v>
      </c>
      <c r="S92" s="41">
        <f t="shared" si="5"/>
        <v>3</v>
      </c>
      <c r="T92" s="44">
        <f t="shared" si="6"/>
        <v>6</v>
      </c>
      <c r="U92" s="11" t="s">
        <v>1136</v>
      </c>
    </row>
    <row r="93" spans="1:21" x14ac:dyDescent="0.2">
      <c r="A93" t="str">
        <f t="shared" si="4"/>
        <v>SatnovAlivia CoppinKdh Top This</v>
      </c>
      <c r="B93" s="11" t="s">
        <v>1155</v>
      </c>
      <c r="C93" t="s">
        <v>1186</v>
      </c>
      <c r="D93" t="s">
        <v>611</v>
      </c>
      <c r="E93" t="s">
        <v>1175</v>
      </c>
      <c r="F93" t="s">
        <v>973</v>
      </c>
      <c r="P93" s="218">
        <v>234</v>
      </c>
      <c r="Q93" s="219">
        <v>0.66857142857142859</v>
      </c>
      <c r="R93" s="221">
        <v>9</v>
      </c>
      <c r="S93" s="41">
        <f t="shared" si="5"/>
        <v>1</v>
      </c>
      <c r="T93" s="44">
        <f t="shared" si="6"/>
        <v>2</v>
      </c>
      <c r="U93" s="11" t="s">
        <v>1136</v>
      </c>
    </row>
    <row r="94" spans="1:21" x14ac:dyDescent="0.2">
      <c r="A94" t="str">
        <f t="shared" si="4"/>
        <v>SatnovAnthea SargisonKardarra Kaldarra</v>
      </c>
      <c r="B94" s="11" t="s">
        <v>1155</v>
      </c>
      <c r="C94" t="s">
        <v>1186</v>
      </c>
      <c r="D94" t="s">
        <v>47</v>
      </c>
      <c r="E94" t="s">
        <v>48</v>
      </c>
      <c r="F94" t="s">
        <v>1029</v>
      </c>
      <c r="P94" s="218">
        <v>240</v>
      </c>
      <c r="Q94" s="219">
        <v>0.68571428571428572</v>
      </c>
      <c r="R94" s="221">
        <v>4</v>
      </c>
      <c r="S94" s="41">
        <f t="shared" si="5"/>
        <v>4</v>
      </c>
      <c r="T94" s="44">
        <f t="shared" si="6"/>
        <v>8</v>
      </c>
      <c r="U94" s="11" t="s">
        <v>1136</v>
      </c>
    </row>
    <row r="95" spans="1:21" x14ac:dyDescent="0.2">
      <c r="A95" t="str">
        <f t="shared" si="4"/>
        <v>SatnovDanielle OuaryFairwind Gabriella</v>
      </c>
      <c r="B95" s="11" t="s">
        <v>1155</v>
      </c>
      <c r="C95" t="s">
        <v>1186</v>
      </c>
      <c r="D95" t="s">
        <v>489</v>
      </c>
      <c r="E95" t="s">
        <v>490</v>
      </c>
      <c r="F95" t="s">
        <v>1028</v>
      </c>
      <c r="P95" s="218">
        <v>242.5</v>
      </c>
      <c r="Q95" s="219">
        <v>0.69285714285714284</v>
      </c>
      <c r="R95" s="221">
        <v>2</v>
      </c>
      <c r="S95" s="41">
        <f t="shared" si="5"/>
        <v>6</v>
      </c>
      <c r="T95" s="44">
        <f t="shared" si="6"/>
        <v>12</v>
      </c>
      <c r="U95" s="11" t="s">
        <v>1136</v>
      </c>
    </row>
    <row r="96" spans="1:21" x14ac:dyDescent="0.2">
      <c r="A96" t="str">
        <f t="shared" si="4"/>
        <v>SatnovElla PerkinsKingstown Danika</v>
      </c>
      <c r="B96" s="11" t="s">
        <v>1155</v>
      </c>
      <c r="C96" t="s">
        <v>1186</v>
      </c>
      <c r="D96" t="s">
        <v>1040</v>
      </c>
      <c r="E96" t="s">
        <v>1041</v>
      </c>
      <c r="F96" t="s">
        <v>1042</v>
      </c>
      <c r="P96" s="218">
        <v>215.5</v>
      </c>
      <c r="Q96" s="219">
        <v>0.61571428571428577</v>
      </c>
      <c r="R96" s="221">
        <v>21</v>
      </c>
      <c r="S96" s="41">
        <f t="shared" si="5"/>
        <v>1</v>
      </c>
      <c r="T96" s="44">
        <f t="shared" si="6"/>
        <v>2</v>
      </c>
      <c r="U96" s="11" t="s">
        <v>1136</v>
      </c>
    </row>
    <row r="97" spans="1:21" x14ac:dyDescent="0.2">
      <c r="A97" t="str">
        <f t="shared" si="4"/>
        <v>SatnovErin GreenwoodMiss Moneypenny</v>
      </c>
      <c r="B97" s="11" t="s">
        <v>1155</v>
      </c>
      <c r="C97" t="s">
        <v>1186</v>
      </c>
      <c r="D97" t="s">
        <v>593</v>
      </c>
      <c r="E97" t="s">
        <v>1043</v>
      </c>
      <c r="F97" t="s">
        <v>196</v>
      </c>
      <c r="P97" s="218">
        <v>215.5</v>
      </c>
      <c r="Q97" s="219">
        <v>0.61571428571428577</v>
      </c>
      <c r="R97" s="221">
        <v>21</v>
      </c>
      <c r="S97" s="41">
        <f t="shared" si="5"/>
        <v>1</v>
      </c>
      <c r="T97" s="44">
        <f t="shared" si="6"/>
        <v>2</v>
      </c>
      <c r="U97" s="11" t="s">
        <v>1136</v>
      </c>
    </row>
    <row r="98" spans="1:21" x14ac:dyDescent="0.2">
      <c r="A98" t="str">
        <f t="shared" si="4"/>
        <v>SatnovGeorgia VaughanForgotten Fanta-See</v>
      </c>
      <c r="B98" s="11" t="s">
        <v>1155</v>
      </c>
      <c r="C98" t="s">
        <v>1186</v>
      </c>
      <c r="D98" t="s">
        <v>51</v>
      </c>
      <c r="E98" t="s">
        <v>487</v>
      </c>
      <c r="F98" t="s">
        <v>598</v>
      </c>
      <c r="P98" s="218">
        <v>228.5</v>
      </c>
      <c r="Q98" s="219">
        <v>0.6528571428571428</v>
      </c>
      <c r="R98" s="221">
        <v>15</v>
      </c>
      <c r="S98" s="41">
        <f t="shared" si="5"/>
        <v>1</v>
      </c>
      <c r="T98" s="44">
        <f t="shared" si="6"/>
        <v>2</v>
      </c>
      <c r="U98" s="11" t="s">
        <v>1136</v>
      </c>
    </row>
    <row r="99" spans="1:21" x14ac:dyDescent="0.2">
      <c r="A99" t="str">
        <f t="shared" si="4"/>
        <v>SatnovIsabel GiblettBurrowa Geraldine</v>
      </c>
      <c r="B99" s="11" t="s">
        <v>1155</v>
      </c>
      <c r="C99" t="s">
        <v>1186</v>
      </c>
      <c r="D99" t="s">
        <v>1045</v>
      </c>
      <c r="E99" t="s">
        <v>1046</v>
      </c>
      <c r="F99" t="s">
        <v>223</v>
      </c>
      <c r="P99" s="218">
        <v>206.5</v>
      </c>
      <c r="Q99" s="219">
        <v>0.59</v>
      </c>
      <c r="R99" s="221">
        <v>24</v>
      </c>
      <c r="S99" s="41">
        <f t="shared" si="5"/>
        <v>1</v>
      </c>
      <c r="T99" s="44">
        <f t="shared" si="6"/>
        <v>2</v>
      </c>
      <c r="U99" s="11" t="s">
        <v>1136</v>
      </c>
    </row>
    <row r="100" spans="1:21" x14ac:dyDescent="0.2">
      <c r="A100" t="str">
        <f t="shared" si="4"/>
        <v>SatnovJasmine BarronGs Shore Thing</v>
      </c>
      <c r="B100" s="11" t="s">
        <v>1155</v>
      </c>
      <c r="C100" t="s">
        <v>1186</v>
      </c>
      <c r="D100" t="s">
        <v>471</v>
      </c>
      <c r="E100" t="s">
        <v>931</v>
      </c>
      <c r="F100" t="s">
        <v>220</v>
      </c>
      <c r="P100" s="218">
        <v>230.5</v>
      </c>
      <c r="Q100" s="219">
        <v>0.65857142857142859</v>
      </c>
      <c r="R100" s="221">
        <v>14</v>
      </c>
      <c r="S100" s="41">
        <f t="shared" si="5"/>
        <v>1</v>
      </c>
      <c r="T100" s="44">
        <f t="shared" si="6"/>
        <v>2</v>
      </c>
      <c r="U100" s="11" t="s">
        <v>1136</v>
      </c>
    </row>
    <row r="101" spans="1:21" x14ac:dyDescent="0.2">
      <c r="A101" t="str">
        <f t="shared" si="4"/>
        <v>SatnovJemma SwartsWithout Compromise</v>
      </c>
      <c r="B101" s="11" t="s">
        <v>1155</v>
      </c>
      <c r="C101" t="s">
        <v>1186</v>
      </c>
      <c r="D101" t="s">
        <v>749</v>
      </c>
      <c r="E101" t="s">
        <v>750</v>
      </c>
      <c r="F101" t="s">
        <v>1044</v>
      </c>
      <c r="P101" s="218">
        <v>215</v>
      </c>
      <c r="Q101" s="219">
        <v>0.61428571428571432</v>
      </c>
      <c r="R101" s="221">
        <v>23</v>
      </c>
      <c r="S101" s="41">
        <f t="shared" si="5"/>
        <v>1</v>
      </c>
      <c r="T101" s="44">
        <f t="shared" si="6"/>
        <v>2</v>
      </c>
      <c r="U101" s="11" t="s">
        <v>1136</v>
      </c>
    </row>
    <row r="102" spans="1:21" x14ac:dyDescent="0.2">
      <c r="A102" t="str">
        <f t="shared" si="4"/>
        <v>SatnovJessica FerrariRockview Solar Flair</v>
      </c>
      <c r="B102" s="11" t="s">
        <v>1155</v>
      </c>
      <c r="C102" t="s">
        <v>1186</v>
      </c>
      <c r="D102" t="s">
        <v>877</v>
      </c>
      <c r="E102" t="s">
        <v>1176</v>
      </c>
      <c r="F102" t="s">
        <v>1006</v>
      </c>
      <c r="P102" s="218">
        <v>224</v>
      </c>
      <c r="Q102" s="219">
        <v>0.64</v>
      </c>
      <c r="R102" s="221">
        <v>17</v>
      </c>
      <c r="S102" s="41">
        <f t="shared" si="5"/>
        <v>1</v>
      </c>
      <c r="T102" s="44">
        <f t="shared" si="6"/>
        <v>2</v>
      </c>
      <c r="U102" s="11" t="s">
        <v>1136</v>
      </c>
    </row>
    <row r="103" spans="1:21" x14ac:dyDescent="0.2">
      <c r="A103" t="str">
        <f t="shared" si="4"/>
        <v>SatnovJorja SylvesterJoshua Brook Laylarni</v>
      </c>
      <c r="B103" s="11" t="s">
        <v>1155</v>
      </c>
      <c r="C103" t="s">
        <v>1186</v>
      </c>
      <c r="D103" t="s">
        <v>1034</v>
      </c>
      <c r="E103" t="s">
        <v>915</v>
      </c>
      <c r="F103" t="s">
        <v>1035</v>
      </c>
      <c r="P103" s="218">
        <v>236.5</v>
      </c>
      <c r="Q103" s="219">
        <v>0.67571428571428571</v>
      </c>
      <c r="R103" s="221">
        <v>7</v>
      </c>
      <c r="S103" s="41">
        <f t="shared" si="5"/>
        <v>1</v>
      </c>
      <c r="T103" s="44">
        <f t="shared" si="6"/>
        <v>2</v>
      </c>
      <c r="U103" s="11" t="s">
        <v>1136</v>
      </c>
    </row>
    <row r="104" spans="1:21" x14ac:dyDescent="0.2">
      <c r="A104" t="str">
        <f t="shared" si="4"/>
        <v>SatnovKaeleigh BrownAmani Makaio</v>
      </c>
      <c r="B104" s="11" t="s">
        <v>1155</v>
      </c>
      <c r="C104" t="s">
        <v>1186</v>
      </c>
      <c r="D104" t="s">
        <v>878</v>
      </c>
      <c r="E104" t="s">
        <v>885</v>
      </c>
      <c r="F104" t="s">
        <v>854</v>
      </c>
      <c r="P104" s="218">
        <v>220.5</v>
      </c>
      <c r="Q104" s="219">
        <v>0.63</v>
      </c>
      <c r="R104" s="221">
        <v>20</v>
      </c>
      <c r="S104" s="41">
        <f t="shared" si="5"/>
        <v>1</v>
      </c>
      <c r="T104" s="44">
        <f t="shared" ref="T104:T127" si="7">SUM(S104*2)</f>
        <v>2</v>
      </c>
      <c r="U104" s="11" t="s">
        <v>1136</v>
      </c>
    </row>
    <row r="105" spans="1:21" x14ac:dyDescent="0.2">
      <c r="A105" t="str">
        <f t="shared" si="4"/>
        <v>SatnovKate EiszeleSanrose Prima Donna</v>
      </c>
      <c r="B105" s="11" t="s">
        <v>1155</v>
      </c>
      <c r="C105" t="s">
        <v>1186</v>
      </c>
      <c r="D105" t="s">
        <v>83</v>
      </c>
      <c r="E105" t="s">
        <v>84</v>
      </c>
      <c r="F105" t="s">
        <v>1037</v>
      </c>
      <c r="P105" s="218">
        <v>234</v>
      </c>
      <c r="Q105" s="219">
        <v>0.66857142857142859</v>
      </c>
      <c r="R105" s="221">
        <v>9</v>
      </c>
      <c r="S105" s="41">
        <f t="shared" si="5"/>
        <v>1</v>
      </c>
      <c r="T105" s="44">
        <f t="shared" si="7"/>
        <v>2</v>
      </c>
      <c r="U105" s="11" t="s">
        <v>1136</v>
      </c>
    </row>
    <row r="106" spans="1:21" x14ac:dyDescent="0.2">
      <c r="A106" t="str">
        <f t="shared" si="4"/>
        <v>SatnovLauren ContiScott Free</v>
      </c>
      <c r="B106" s="11" t="s">
        <v>1155</v>
      </c>
      <c r="C106" t="s">
        <v>1186</v>
      </c>
      <c r="D106" t="s">
        <v>747</v>
      </c>
      <c r="E106" t="s">
        <v>748</v>
      </c>
      <c r="F106" t="s">
        <v>634</v>
      </c>
      <c r="P106" s="218">
        <v>231.5</v>
      </c>
      <c r="Q106" s="219">
        <v>0.66142857142857148</v>
      </c>
      <c r="R106" s="221">
        <v>12</v>
      </c>
      <c r="S106" s="41">
        <f t="shared" si="5"/>
        <v>1</v>
      </c>
      <c r="T106" s="44">
        <f t="shared" si="7"/>
        <v>2</v>
      </c>
      <c r="U106" s="11" t="s">
        <v>1136</v>
      </c>
    </row>
    <row r="107" spans="1:21" x14ac:dyDescent="0.2">
      <c r="A107" t="str">
        <f t="shared" si="4"/>
        <v>SatnovLeah GardinerRed Bluff Clearwind</v>
      </c>
      <c r="B107" s="11" t="s">
        <v>1155</v>
      </c>
      <c r="C107" t="s">
        <v>1186</v>
      </c>
      <c r="D107" t="s">
        <v>149</v>
      </c>
      <c r="E107" t="s">
        <v>150</v>
      </c>
      <c r="F107" t="s">
        <v>592</v>
      </c>
      <c r="P107" s="218">
        <v>221</v>
      </c>
      <c r="Q107" s="219">
        <v>0.63142857142857145</v>
      </c>
      <c r="R107" s="221">
        <v>18</v>
      </c>
      <c r="S107" s="41">
        <f t="shared" si="5"/>
        <v>1</v>
      </c>
      <c r="T107" s="44">
        <f t="shared" si="7"/>
        <v>2</v>
      </c>
      <c r="U107" s="11" t="s">
        <v>1136</v>
      </c>
    </row>
    <row r="108" spans="1:21" x14ac:dyDescent="0.2">
      <c r="A108" t="str">
        <f t="shared" si="4"/>
        <v>SatnovNeve JohnsonMillion Dollar Bills</v>
      </c>
      <c r="B108" s="11" t="s">
        <v>1155</v>
      </c>
      <c r="C108" t="s">
        <v>1186</v>
      </c>
      <c r="D108" t="s">
        <v>55</v>
      </c>
      <c r="E108" t="s">
        <v>56</v>
      </c>
      <c r="F108" t="s">
        <v>1036</v>
      </c>
      <c r="P108" s="218">
        <v>236</v>
      </c>
      <c r="Q108" s="219">
        <v>0.67428571428571427</v>
      </c>
      <c r="R108" s="221">
        <v>8</v>
      </c>
      <c r="S108" s="41">
        <f t="shared" si="5"/>
        <v>1</v>
      </c>
      <c r="T108" s="44">
        <f t="shared" si="7"/>
        <v>2</v>
      </c>
      <c r="U108" s="11" t="s">
        <v>1136</v>
      </c>
    </row>
    <row r="109" spans="1:21" x14ac:dyDescent="0.2">
      <c r="A109" t="str">
        <f t="shared" si="4"/>
        <v>SatnovSarah CarterCasey</v>
      </c>
      <c r="B109" s="11" t="s">
        <v>1155</v>
      </c>
      <c r="C109" t="s">
        <v>1186</v>
      </c>
      <c r="D109" t="s">
        <v>53</v>
      </c>
      <c r="E109" t="s">
        <v>54</v>
      </c>
      <c r="F109" t="s">
        <v>657</v>
      </c>
      <c r="P109" s="218">
        <v>221</v>
      </c>
      <c r="Q109" s="219">
        <v>0.63142857142857145</v>
      </c>
      <c r="R109" s="221">
        <v>18</v>
      </c>
      <c r="S109" s="41">
        <f t="shared" si="5"/>
        <v>1</v>
      </c>
      <c r="T109" s="44">
        <f t="shared" si="7"/>
        <v>2</v>
      </c>
      <c r="U109" s="11" t="s">
        <v>1136</v>
      </c>
    </row>
    <row r="110" spans="1:21" x14ac:dyDescent="0.2">
      <c r="A110" t="str">
        <f t="shared" si="4"/>
        <v>SatnovTanaya RadeckerKp Jive</v>
      </c>
      <c r="B110" s="11" t="s">
        <v>1155</v>
      </c>
      <c r="C110" t="s">
        <v>1186</v>
      </c>
      <c r="D110" t="s">
        <v>144</v>
      </c>
      <c r="E110" t="s">
        <v>962</v>
      </c>
      <c r="F110" t="s">
        <v>315</v>
      </c>
      <c r="P110" s="218">
        <v>241.5</v>
      </c>
      <c r="Q110" s="219">
        <v>0.69</v>
      </c>
      <c r="R110" s="221">
        <v>3</v>
      </c>
      <c r="S110" s="41">
        <f t="shared" si="5"/>
        <v>5</v>
      </c>
      <c r="T110" s="44">
        <f t="shared" si="7"/>
        <v>10</v>
      </c>
      <c r="U110" s="11" t="s">
        <v>1136</v>
      </c>
    </row>
    <row r="111" spans="1:21" x14ac:dyDescent="0.2">
      <c r="A111" t="str">
        <f t="shared" si="4"/>
        <v>SatnovTeagan ChristieAmani Phantasie</v>
      </c>
      <c r="B111" s="11" t="s">
        <v>1155</v>
      </c>
      <c r="C111" t="s">
        <v>1186</v>
      </c>
      <c r="D111" t="s">
        <v>168</v>
      </c>
      <c r="E111" t="s">
        <v>464</v>
      </c>
      <c r="F111" t="s">
        <v>169</v>
      </c>
      <c r="P111" s="218">
        <v>232</v>
      </c>
      <c r="Q111" s="219">
        <v>0.66285714285714281</v>
      </c>
      <c r="R111" s="221">
        <v>11</v>
      </c>
      <c r="S111" s="41">
        <f t="shared" si="5"/>
        <v>1</v>
      </c>
      <c r="T111" s="44">
        <f t="shared" si="7"/>
        <v>2</v>
      </c>
      <c r="U111" s="11" t="s">
        <v>1136</v>
      </c>
    </row>
    <row r="112" spans="1:21" x14ac:dyDescent="0.2">
      <c r="A112" t="str">
        <f t="shared" si="4"/>
        <v>SatnovTealah HawkeFalcons Temptation</v>
      </c>
      <c r="B112" s="11" t="s">
        <v>1155</v>
      </c>
      <c r="C112" t="s">
        <v>1186</v>
      </c>
      <c r="D112" t="s">
        <v>1047</v>
      </c>
      <c r="E112" t="s">
        <v>1048</v>
      </c>
      <c r="F112" t="s">
        <v>1049</v>
      </c>
      <c r="P112" s="218">
        <v>200.5</v>
      </c>
      <c r="Q112" s="219">
        <v>0.57285714285714284</v>
      </c>
      <c r="R112" s="221">
        <v>25</v>
      </c>
      <c r="S112" s="41">
        <f t="shared" si="5"/>
        <v>1</v>
      </c>
      <c r="T112" s="44">
        <f t="shared" si="7"/>
        <v>2</v>
      </c>
      <c r="U112" s="11" t="s">
        <v>1136</v>
      </c>
    </row>
    <row r="113" spans="1:21" x14ac:dyDescent="0.2">
      <c r="A113" t="str">
        <f t="shared" si="4"/>
        <v>SatnovTiarlie WarehamTiaja Park Dream</v>
      </c>
      <c r="B113" s="11" t="s">
        <v>1155</v>
      </c>
      <c r="C113" t="s">
        <v>1186</v>
      </c>
      <c r="D113" t="s">
        <v>81</v>
      </c>
      <c r="E113" t="s">
        <v>82</v>
      </c>
      <c r="F113" t="s">
        <v>1039</v>
      </c>
      <c r="P113" s="218">
        <v>227.5</v>
      </c>
      <c r="Q113" s="219">
        <v>0.65</v>
      </c>
      <c r="R113" s="221">
        <v>16</v>
      </c>
      <c r="S113" s="41">
        <f t="shared" si="5"/>
        <v>1</v>
      </c>
      <c r="T113" s="44">
        <f t="shared" si="7"/>
        <v>2</v>
      </c>
      <c r="U113" s="11" t="s">
        <v>1136</v>
      </c>
    </row>
    <row r="114" spans="1:21" x14ac:dyDescent="0.2">
      <c r="A114" t="str">
        <f t="shared" si="4"/>
        <v>SatnovTiffany HollandMartello Silver</v>
      </c>
      <c r="B114" s="11" t="s">
        <v>1155</v>
      </c>
      <c r="C114" t="s">
        <v>1186</v>
      </c>
      <c r="D114" t="s">
        <v>817</v>
      </c>
      <c r="E114" t="s">
        <v>457</v>
      </c>
      <c r="F114" t="s">
        <v>1033</v>
      </c>
      <c r="P114" s="218">
        <v>237</v>
      </c>
      <c r="Q114" s="219">
        <v>0.67714285714285716</v>
      </c>
      <c r="R114" s="221">
        <v>6</v>
      </c>
      <c r="S114" s="41">
        <f t="shared" si="5"/>
        <v>2</v>
      </c>
      <c r="T114" s="44">
        <f t="shared" si="7"/>
        <v>4</v>
      </c>
      <c r="U114" s="11" t="s">
        <v>1136</v>
      </c>
    </row>
    <row r="115" spans="1:21" x14ac:dyDescent="0.2">
      <c r="A115" t="str">
        <f t="shared" si="4"/>
        <v>SatnovAmy-Louise RossHalcyon</v>
      </c>
      <c r="B115" s="11" t="s">
        <v>1155</v>
      </c>
      <c r="C115" s="11" t="s">
        <v>1138</v>
      </c>
      <c r="D115" t="s">
        <v>49</v>
      </c>
      <c r="E115" t="s">
        <v>50</v>
      </c>
      <c r="F115" t="s">
        <v>1027</v>
      </c>
      <c r="P115" s="218">
        <v>245</v>
      </c>
      <c r="Q115" s="219">
        <v>0.7</v>
      </c>
      <c r="R115" s="221">
        <v>1</v>
      </c>
      <c r="S115" s="41">
        <f t="shared" si="5"/>
        <v>7</v>
      </c>
      <c r="T115" s="44">
        <f t="shared" si="7"/>
        <v>14</v>
      </c>
      <c r="U115" s="11" t="s">
        <v>1136</v>
      </c>
    </row>
    <row r="116" spans="1:21" x14ac:dyDescent="0.2">
      <c r="A116" t="str">
        <f t="shared" si="4"/>
        <v>SunelemAmy-Louise RossHalcyon</v>
      </c>
      <c r="B116" s="11" t="s">
        <v>1157</v>
      </c>
      <c r="C116" t="s">
        <v>1143</v>
      </c>
      <c r="D116" t="s">
        <v>49</v>
      </c>
      <c r="E116" t="s">
        <v>50</v>
      </c>
      <c r="F116" t="s">
        <v>597</v>
      </c>
      <c r="P116" s="218">
        <v>241</v>
      </c>
      <c r="Q116" s="219">
        <v>0.58780487804878045</v>
      </c>
      <c r="R116" s="221">
        <v>4</v>
      </c>
      <c r="S116" s="41">
        <f t="shared" si="5"/>
        <v>4</v>
      </c>
      <c r="T116" s="44">
        <f t="shared" si="7"/>
        <v>8</v>
      </c>
      <c r="U116" s="11" t="s">
        <v>1136</v>
      </c>
    </row>
    <row r="117" spans="1:21" x14ac:dyDescent="0.2">
      <c r="A117" t="str">
        <f t="shared" si="4"/>
        <v>SunelemGeorgia VaughanForgotten Fanta-See</v>
      </c>
      <c r="B117" s="11" t="s">
        <v>1157</v>
      </c>
      <c r="C117" t="s">
        <v>1143</v>
      </c>
      <c r="D117" t="s">
        <v>51</v>
      </c>
      <c r="E117" t="s">
        <v>487</v>
      </c>
      <c r="F117" t="s">
        <v>598</v>
      </c>
      <c r="P117" s="218">
        <v>266.5</v>
      </c>
      <c r="Q117" s="219">
        <v>0.65</v>
      </c>
      <c r="R117" s="221">
        <v>1</v>
      </c>
      <c r="S117" s="41">
        <f t="shared" si="5"/>
        <v>7</v>
      </c>
      <c r="T117" s="44">
        <f t="shared" si="7"/>
        <v>14</v>
      </c>
      <c r="U117" s="11" t="s">
        <v>1136</v>
      </c>
    </row>
    <row r="118" spans="1:21" x14ac:dyDescent="0.2">
      <c r="A118" t="str">
        <f t="shared" si="4"/>
        <v>SunelemKaeleigh BrownParkiarrup Edward</v>
      </c>
      <c r="B118" s="11" t="s">
        <v>1157</v>
      </c>
      <c r="C118" t="s">
        <v>1143</v>
      </c>
      <c r="D118" t="s">
        <v>878</v>
      </c>
      <c r="E118" t="s">
        <v>867</v>
      </c>
      <c r="F118" t="s">
        <v>1004</v>
      </c>
      <c r="P118" s="218">
        <v>250.5</v>
      </c>
      <c r="Q118" s="219">
        <v>0.61097560975609755</v>
      </c>
      <c r="R118" s="221">
        <v>3</v>
      </c>
      <c r="S118" s="41">
        <f t="shared" si="5"/>
        <v>5</v>
      </c>
      <c r="T118" s="44">
        <f t="shared" si="7"/>
        <v>10</v>
      </c>
      <c r="U118" s="11" t="s">
        <v>1136</v>
      </c>
    </row>
    <row r="119" spans="1:21" x14ac:dyDescent="0.2">
      <c r="A119" t="str">
        <f t="shared" si="4"/>
        <v>SunelemKayley BrahimMaster Delight</v>
      </c>
      <c r="B119" s="11" t="s">
        <v>1157</v>
      </c>
      <c r="C119" t="s">
        <v>1143</v>
      </c>
      <c r="D119" t="s">
        <v>753</v>
      </c>
      <c r="E119" t="s">
        <v>754</v>
      </c>
      <c r="F119" t="s">
        <v>657</v>
      </c>
      <c r="P119" s="218">
        <v>263</v>
      </c>
      <c r="Q119" s="219">
        <v>0.64146341463414636</v>
      </c>
      <c r="R119" s="221">
        <v>2</v>
      </c>
      <c r="S119" s="41">
        <f t="shared" si="5"/>
        <v>6</v>
      </c>
      <c r="T119" s="44">
        <f t="shared" si="7"/>
        <v>12</v>
      </c>
      <c r="U119" s="11" t="s">
        <v>1136</v>
      </c>
    </row>
    <row r="120" spans="1:21" x14ac:dyDescent="0.2">
      <c r="A120" t="str">
        <f t="shared" si="4"/>
        <v>SunelemChloe GeeBarz Open</v>
      </c>
      <c r="B120" s="11" t="s">
        <v>1157</v>
      </c>
      <c r="C120" s="11" t="s">
        <v>1142</v>
      </c>
      <c r="D120" t="s">
        <v>60</v>
      </c>
      <c r="E120" t="s">
        <v>485</v>
      </c>
      <c r="F120" t="s">
        <v>220</v>
      </c>
      <c r="P120" s="218">
        <v>280.5</v>
      </c>
      <c r="Q120" s="219">
        <v>0.70125000000000004</v>
      </c>
      <c r="R120" s="221">
        <v>1</v>
      </c>
      <c r="S120" s="41">
        <f t="shared" si="5"/>
        <v>7</v>
      </c>
      <c r="T120" s="44">
        <f t="shared" si="7"/>
        <v>14</v>
      </c>
      <c r="U120" s="11" t="s">
        <v>1136</v>
      </c>
    </row>
    <row r="121" spans="1:21" x14ac:dyDescent="0.2">
      <c r="A121" t="str">
        <f t="shared" si="4"/>
        <v>SunelemElla PerkinsKingstown Danika</v>
      </c>
      <c r="B121" s="11" t="s">
        <v>1157</v>
      </c>
      <c r="C121" t="s">
        <v>1142</v>
      </c>
      <c r="D121" t="s">
        <v>1040</v>
      </c>
      <c r="E121" t="s">
        <v>1041</v>
      </c>
      <c r="F121" t="s">
        <v>315</v>
      </c>
      <c r="P121" s="218">
        <v>242.5</v>
      </c>
      <c r="Q121" s="219">
        <v>0.60624999999999996</v>
      </c>
      <c r="R121" s="221">
        <v>4</v>
      </c>
      <c r="S121" s="41">
        <f t="shared" si="5"/>
        <v>4</v>
      </c>
      <c r="T121" s="44">
        <f t="shared" si="7"/>
        <v>8</v>
      </c>
      <c r="U121" s="11" t="s">
        <v>1136</v>
      </c>
    </row>
    <row r="122" spans="1:21" x14ac:dyDescent="0.2">
      <c r="A122" t="str">
        <f t="shared" si="4"/>
        <v>SunelemErin GreenwoodMiss Moneypenny</v>
      </c>
      <c r="B122" s="11" t="s">
        <v>1157</v>
      </c>
      <c r="C122" t="s">
        <v>1142</v>
      </c>
      <c r="D122" t="s">
        <v>593</v>
      </c>
      <c r="E122" t="s">
        <v>1043</v>
      </c>
      <c r="F122" t="s">
        <v>196</v>
      </c>
      <c r="P122" s="218">
        <v>248.5</v>
      </c>
      <c r="Q122" s="219">
        <v>0.62124999999999997</v>
      </c>
      <c r="R122" s="221">
        <v>3</v>
      </c>
      <c r="S122" s="41">
        <f t="shared" si="5"/>
        <v>5</v>
      </c>
      <c r="T122" s="44">
        <f t="shared" si="7"/>
        <v>10</v>
      </c>
      <c r="U122" s="11" t="s">
        <v>1136</v>
      </c>
    </row>
    <row r="123" spans="1:21" x14ac:dyDescent="0.2">
      <c r="A123" t="str">
        <f t="shared" si="4"/>
        <v>SunelemMalory ClarsonTiaja Park Elegance</v>
      </c>
      <c r="B123" s="11" t="s">
        <v>1157</v>
      </c>
      <c r="C123" t="s">
        <v>1142</v>
      </c>
      <c r="D123" t="s">
        <v>63</v>
      </c>
      <c r="E123" t="s">
        <v>64</v>
      </c>
      <c r="F123" t="s">
        <v>196</v>
      </c>
      <c r="P123" s="218">
        <v>255</v>
      </c>
      <c r="Q123" s="219">
        <v>0.63749999999999996</v>
      </c>
      <c r="R123" s="221">
        <v>2</v>
      </c>
      <c r="S123" s="41">
        <f t="shared" si="5"/>
        <v>6</v>
      </c>
      <c r="T123" s="44">
        <f t="shared" si="7"/>
        <v>12</v>
      </c>
      <c r="U123" s="11" t="s">
        <v>1136</v>
      </c>
    </row>
    <row r="124" spans="1:21" x14ac:dyDescent="0.2">
      <c r="A124" t="str">
        <f t="shared" si="4"/>
        <v>SunmedKaeleigh BrownParkiarrup Edward</v>
      </c>
      <c r="B124" s="11" t="s">
        <v>1158</v>
      </c>
      <c r="C124" t="s">
        <v>1144</v>
      </c>
      <c r="D124" t="s">
        <v>878</v>
      </c>
      <c r="E124" t="s">
        <v>867</v>
      </c>
      <c r="F124" t="s">
        <v>1004</v>
      </c>
      <c r="P124" s="218">
        <v>223.5</v>
      </c>
      <c r="Q124" s="219">
        <v>0.6040540540540541</v>
      </c>
      <c r="R124" s="221">
        <v>4</v>
      </c>
      <c r="S124" s="41">
        <f t="shared" si="5"/>
        <v>4</v>
      </c>
      <c r="T124" s="44">
        <f t="shared" si="7"/>
        <v>8</v>
      </c>
      <c r="U124" s="11" t="s">
        <v>1136</v>
      </c>
    </row>
    <row r="125" spans="1:21" x14ac:dyDescent="0.2">
      <c r="A125" t="str">
        <f t="shared" si="4"/>
        <v>SunmedKayley BrahimMaster Delight</v>
      </c>
      <c r="B125" s="11" t="s">
        <v>1158</v>
      </c>
      <c r="C125" t="s">
        <v>1144</v>
      </c>
      <c r="D125" t="s">
        <v>753</v>
      </c>
      <c r="E125" t="s">
        <v>754</v>
      </c>
      <c r="F125" t="s">
        <v>1100</v>
      </c>
      <c r="P125" s="218">
        <v>238.5</v>
      </c>
      <c r="Q125" s="219">
        <v>0.64459459459459456</v>
      </c>
      <c r="R125" s="221">
        <v>3</v>
      </c>
      <c r="S125" s="41">
        <f t="shared" si="5"/>
        <v>5</v>
      </c>
      <c r="T125" s="44">
        <f t="shared" si="7"/>
        <v>10</v>
      </c>
      <c r="U125" s="11" t="s">
        <v>1136</v>
      </c>
    </row>
    <row r="126" spans="1:21" x14ac:dyDescent="0.2">
      <c r="A126" t="str">
        <f t="shared" si="4"/>
        <v>SunmedLauren RoweCharisma Royal Emblem</v>
      </c>
      <c r="B126" s="11" t="s">
        <v>1158</v>
      </c>
      <c r="C126" t="s">
        <v>1144</v>
      </c>
      <c r="D126" t="s">
        <v>565</v>
      </c>
      <c r="E126" t="s">
        <v>904</v>
      </c>
      <c r="F126" t="s">
        <v>1004</v>
      </c>
      <c r="P126" s="218">
        <v>254</v>
      </c>
      <c r="Q126" s="219">
        <v>0.68648648648648647</v>
      </c>
      <c r="R126" s="221">
        <v>2</v>
      </c>
      <c r="S126" s="41">
        <f t="shared" si="5"/>
        <v>6</v>
      </c>
      <c r="T126" s="44">
        <f t="shared" si="7"/>
        <v>12</v>
      </c>
      <c r="U126" s="11" t="s">
        <v>1136</v>
      </c>
    </row>
    <row r="127" spans="1:21" x14ac:dyDescent="0.2">
      <c r="A127" t="str">
        <f t="shared" si="4"/>
        <v>SunmedSophie ApplebyJimmy Recard</v>
      </c>
      <c r="B127" s="11" t="s">
        <v>1158</v>
      </c>
      <c r="C127" t="s">
        <v>1144</v>
      </c>
      <c r="D127" t="s">
        <v>492</v>
      </c>
      <c r="E127" t="s">
        <v>493</v>
      </c>
      <c r="F127" t="s">
        <v>220</v>
      </c>
      <c r="P127" s="218">
        <v>257.5</v>
      </c>
      <c r="Q127" s="219">
        <v>0.69594594594594594</v>
      </c>
      <c r="R127" s="221">
        <v>1</v>
      </c>
      <c r="S127" s="41">
        <f t="shared" si="5"/>
        <v>7</v>
      </c>
      <c r="T127" s="44">
        <f t="shared" si="7"/>
        <v>14</v>
      </c>
      <c r="U127" s="11" t="s">
        <v>1136</v>
      </c>
    </row>
    <row r="128" spans="1:21" s="222" customFormat="1" x14ac:dyDescent="0.2">
      <c r="A128" t="str">
        <f t="shared" si="4"/>
        <v>SunprepAmelia ChesterGem Park Surprise</v>
      </c>
      <c r="B128" s="227" t="s">
        <v>1159</v>
      </c>
      <c r="C128" s="222" t="s">
        <v>1145</v>
      </c>
      <c r="D128" s="222" t="s">
        <v>760</v>
      </c>
      <c r="E128" s="222" t="s">
        <v>761</v>
      </c>
      <c r="F128" s="222" t="s">
        <v>610</v>
      </c>
      <c r="P128" s="223">
        <v>123</v>
      </c>
      <c r="Q128" s="224">
        <v>0.64736842105263159</v>
      </c>
      <c r="R128" s="225">
        <v>6</v>
      </c>
      <c r="S128" s="226">
        <f t="shared" si="5"/>
        <v>2</v>
      </c>
      <c r="T128" s="44">
        <f t="shared" ref="T128:T159" si="8">SUM(S128)</f>
        <v>2</v>
      </c>
      <c r="U128" s="227" t="s">
        <v>1137</v>
      </c>
    </row>
    <row r="129" spans="1:21" s="222" customFormat="1" x14ac:dyDescent="0.2">
      <c r="A129" t="str">
        <f t="shared" si="4"/>
        <v>SunprepBronte AndersonPluggers Angel</v>
      </c>
      <c r="B129" s="227" t="s">
        <v>1159</v>
      </c>
      <c r="C129" s="222" t="s">
        <v>1145</v>
      </c>
      <c r="D129" s="222" t="s">
        <v>1101</v>
      </c>
      <c r="E129" s="222" t="s">
        <v>1124</v>
      </c>
      <c r="F129" s="222" t="s">
        <v>468</v>
      </c>
      <c r="P129" s="223">
        <v>143</v>
      </c>
      <c r="Q129" s="224">
        <v>0.75263157894736843</v>
      </c>
      <c r="R129" s="225">
        <v>1</v>
      </c>
      <c r="S129" s="226">
        <f t="shared" si="5"/>
        <v>7</v>
      </c>
      <c r="T129" s="44">
        <f t="shared" si="8"/>
        <v>7</v>
      </c>
      <c r="U129" s="227" t="s">
        <v>1137</v>
      </c>
    </row>
    <row r="130" spans="1:21" s="222" customFormat="1" x14ac:dyDescent="0.2">
      <c r="A130" t="str">
        <f t="shared" si="4"/>
        <v>SunprepEmily ForsythWendamar Nadel</v>
      </c>
      <c r="B130" s="227" t="s">
        <v>1159</v>
      </c>
      <c r="C130" s="222" t="s">
        <v>1145</v>
      </c>
      <c r="D130" s="222" t="s">
        <v>1103</v>
      </c>
      <c r="E130" s="222" t="s">
        <v>1104</v>
      </c>
      <c r="F130" s="222" t="s">
        <v>315</v>
      </c>
      <c r="P130" s="223">
        <v>122.5</v>
      </c>
      <c r="Q130" s="224">
        <v>0.64473684210526316</v>
      </c>
      <c r="R130" s="225">
        <v>7</v>
      </c>
      <c r="S130" s="226">
        <f t="shared" si="5"/>
        <v>1</v>
      </c>
      <c r="T130" s="44">
        <f t="shared" si="8"/>
        <v>1</v>
      </c>
      <c r="U130" s="227" t="s">
        <v>1137</v>
      </c>
    </row>
    <row r="131" spans="1:21" s="222" customFormat="1" x14ac:dyDescent="0.2">
      <c r="A131" t="str">
        <f t="shared" si="4"/>
        <v>SunprepHannah ForsythRosebrook Playboy</v>
      </c>
      <c r="B131" s="227" t="s">
        <v>1159</v>
      </c>
      <c r="C131" s="222" t="s">
        <v>1145</v>
      </c>
      <c r="D131" s="222" t="s">
        <v>1106</v>
      </c>
      <c r="E131" s="222" t="s">
        <v>1107</v>
      </c>
      <c r="F131" s="222" t="s">
        <v>315</v>
      </c>
      <c r="P131" s="223">
        <v>101.5</v>
      </c>
      <c r="Q131" s="224">
        <v>0.53421052631578947</v>
      </c>
      <c r="R131" s="225">
        <v>11</v>
      </c>
      <c r="S131" s="226">
        <f t="shared" si="5"/>
        <v>1</v>
      </c>
      <c r="T131" s="44">
        <f t="shared" si="8"/>
        <v>1</v>
      </c>
      <c r="U131" s="227" t="s">
        <v>1137</v>
      </c>
    </row>
    <row r="132" spans="1:21" s="222" customFormat="1" x14ac:dyDescent="0.2">
      <c r="A132" t="str">
        <f t="shared" si="4"/>
        <v>SunprepJenaveve PageWatchwood Druid</v>
      </c>
      <c r="B132" s="227" t="s">
        <v>1159</v>
      </c>
      <c r="C132" s="222" t="s">
        <v>1145</v>
      </c>
      <c r="D132" s="222" t="s">
        <v>537</v>
      </c>
      <c r="E132" s="222" t="s">
        <v>542</v>
      </c>
      <c r="F132" s="222" t="s">
        <v>953</v>
      </c>
      <c r="P132" s="223">
        <v>128.5</v>
      </c>
      <c r="Q132" s="224">
        <v>0.6763157894736842</v>
      </c>
      <c r="R132" s="225">
        <v>4</v>
      </c>
      <c r="S132" s="226">
        <f t="shared" si="5"/>
        <v>4</v>
      </c>
      <c r="T132" s="44">
        <f t="shared" si="8"/>
        <v>4</v>
      </c>
      <c r="U132" s="227" t="s">
        <v>1137</v>
      </c>
    </row>
    <row r="133" spans="1:21" s="222" customFormat="1" x14ac:dyDescent="0.2">
      <c r="A133" t="str">
        <f t="shared" si="4"/>
        <v>SunprepKenzie MansonWendamar Mistletoe</v>
      </c>
      <c r="B133" s="227" t="s">
        <v>1159</v>
      </c>
      <c r="C133" s="222" t="s">
        <v>1145</v>
      </c>
      <c r="D133" s="222" t="s">
        <v>496</v>
      </c>
      <c r="E133" s="222" t="s">
        <v>955</v>
      </c>
      <c r="F133" s="222" t="s">
        <v>1102</v>
      </c>
      <c r="P133" s="223">
        <v>127</v>
      </c>
      <c r="Q133" s="224">
        <v>0.66842105263157892</v>
      </c>
      <c r="R133" s="225">
        <v>5</v>
      </c>
      <c r="S133" s="226">
        <f t="shared" si="5"/>
        <v>3</v>
      </c>
      <c r="T133" s="44">
        <f t="shared" si="8"/>
        <v>3</v>
      </c>
      <c r="U133" s="227" t="s">
        <v>1137</v>
      </c>
    </row>
    <row r="134" spans="1:21" s="222" customFormat="1" x14ac:dyDescent="0.2">
      <c r="A134" t="str">
        <f t="shared" si="4"/>
        <v>SunprepMadison KainCimeron Pocket Rocket</v>
      </c>
      <c r="B134" s="227" t="s">
        <v>1159</v>
      </c>
      <c r="C134" s="222" t="s">
        <v>1145</v>
      </c>
      <c r="D134" s="222" t="s">
        <v>238</v>
      </c>
      <c r="E134" s="222" t="s">
        <v>239</v>
      </c>
      <c r="F134" s="222" t="s">
        <v>1022</v>
      </c>
      <c r="P134" s="223">
        <v>135.5</v>
      </c>
      <c r="Q134" s="224">
        <v>0.7131578947368421</v>
      </c>
      <c r="R134" s="225">
        <v>2</v>
      </c>
      <c r="S134" s="226">
        <f t="shared" si="5"/>
        <v>6</v>
      </c>
      <c r="T134" s="44">
        <f t="shared" si="8"/>
        <v>6</v>
      </c>
      <c r="U134" s="227" t="s">
        <v>1137</v>
      </c>
    </row>
    <row r="135" spans="1:21" s="222" customFormat="1" x14ac:dyDescent="0.2">
      <c r="A135" t="str">
        <f t="shared" si="4"/>
        <v>SunprepMarni BerceneLittle Joe</v>
      </c>
      <c r="B135" s="227" t="s">
        <v>1159</v>
      </c>
      <c r="C135" s="222" t="s">
        <v>1145</v>
      </c>
      <c r="D135" s="222" t="s">
        <v>246</v>
      </c>
      <c r="E135" s="222" t="s">
        <v>662</v>
      </c>
      <c r="F135" s="222" t="s">
        <v>617</v>
      </c>
      <c r="P135" s="223">
        <v>120.5</v>
      </c>
      <c r="Q135" s="224">
        <v>0.63421052631578945</v>
      </c>
      <c r="R135" s="225">
        <v>8</v>
      </c>
      <c r="S135" s="226">
        <f t="shared" si="5"/>
        <v>1</v>
      </c>
      <c r="T135" s="44">
        <f t="shared" si="8"/>
        <v>1</v>
      </c>
      <c r="U135" s="227" t="s">
        <v>1137</v>
      </c>
    </row>
    <row r="136" spans="1:21" s="222" customFormat="1" x14ac:dyDescent="0.2">
      <c r="A136" t="str">
        <f t="shared" ref="A136:A199" si="9">CONCATENATE(B136,D136,E136)</f>
        <v>SunprepMia McdonaldJudaroo Waterlily</v>
      </c>
      <c r="B136" s="227" t="s">
        <v>1159</v>
      </c>
      <c r="C136" s="222" t="s">
        <v>1145</v>
      </c>
      <c r="D136" s="222" t="s">
        <v>372</v>
      </c>
      <c r="E136" s="222" t="s">
        <v>818</v>
      </c>
      <c r="F136" s="222" t="s">
        <v>315</v>
      </c>
      <c r="P136" s="223">
        <v>119</v>
      </c>
      <c r="Q136" s="224">
        <v>0.62631578947368416</v>
      </c>
      <c r="R136" s="225">
        <v>9</v>
      </c>
      <c r="S136" s="226">
        <f t="shared" ref="S136:S199" si="10">IF(R136=1,7,IF(R136=2,6,IF(R136=3,5,IF(R136=4,4,IF(R136=5,3,IF(R136=6,2,IF(R136&gt;=6,1,0)))))))</f>
        <v>1</v>
      </c>
      <c r="T136" s="44">
        <f t="shared" si="8"/>
        <v>1</v>
      </c>
      <c r="U136" s="227" t="s">
        <v>1137</v>
      </c>
    </row>
    <row r="137" spans="1:21" s="222" customFormat="1" x14ac:dyDescent="0.2">
      <c r="A137" t="str">
        <f t="shared" si="9"/>
        <v>SunprepNoah WoodyerJudaroo Lovebug</v>
      </c>
      <c r="B137" s="227" t="s">
        <v>1159</v>
      </c>
      <c r="C137" s="222" t="s">
        <v>1145</v>
      </c>
      <c r="D137" s="222" t="s">
        <v>240</v>
      </c>
      <c r="E137" s="222" t="s">
        <v>1091</v>
      </c>
      <c r="F137" s="222" t="s">
        <v>610</v>
      </c>
      <c r="P137" s="223">
        <v>131</v>
      </c>
      <c r="Q137" s="224">
        <v>0.68947368421052635</v>
      </c>
      <c r="R137" s="225">
        <v>3</v>
      </c>
      <c r="S137" s="226">
        <f t="shared" si="10"/>
        <v>5</v>
      </c>
      <c r="T137" s="44">
        <f t="shared" si="8"/>
        <v>5</v>
      </c>
      <c r="U137" s="227" t="s">
        <v>1137</v>
      </c>
    </row>
    <row r="138" spans="1:21" s="222" customFormat="1" x14ac:dyDescent="0.2">
      <c r="A138" t="str">
        <f t="shared" si="9"/>
        <v>SunprepSkye NathanTrapalanda Downs Laud Nelson</v>
      </c>
      <c r="B138" s="227" t="s">
        <v>1159</v>
      </c>
      <c r="C138" s="222" t="s">
        <v>1145</v>
      </c>
      <c r="D138" s="222" t="s">
        <v>424</v>
      </c>
      <c r="E138" s="222" t="s">
        <v>1105</v>
      </c>
      <c r="F138" s="222" t="s">
        <v>223</v>
      </c>
      <c r="P138" s="223">
        <v>119</v>
      </c>
      <c r="Q138" s="224">
        <v>0.62631578947368416</v>
      </c>
      <c r="R138" s="225">
        <v>9</v>
      </c>
      <c r="S138" s="226">
        <f t="shared" si="10"/>
        <v>1</v>
      </c>
      <c r="T138" s="44">
        <f t="shared" si="8"/>
        <v>1</v>
      </c>
      <c r="U138" s="227" t="s">
        <v>1137</v>
      </c>
    </row>
    <row r="139" spans="1:21" s="222" customFormat="1" x14ac:dyDescent="0.2">
      <c r="A139" t="str">
        <f t="shared" si="9"/>
        <v>SunnovDella WoolamsBevantee Hitchniker (Red)</v>
      </c>
      <c r="B139" s="227" t="s">
        <v>1160</v>
      </c>
      <c r="C139" s="222" t="s">
        <v>1151</v>
      </c>
      <c r="D139" s="222" t="s">
        <v>1060</v>
      </c>
      <c r="E139" s="222" t="s">
        <v>1061</v>
      </c>
      <c r="F139" s="222" t="s">
        <v>613</v>
      </c>
      <c r="P139" s="223">
        <v>216.5</v>
      </c>
      <c r="Q139" s="224">
        <v>0.6367647058823529</v>
      </c>
      <c r="R139" s="225">
        <v>11</v>
      </c>
      <c r="S139" s="226">
        <f t="shared" si="10"/>
        <v>1</v>
      </c>
      <c r="T139" s="44">
        <f t="shared" si="8"/>
        <v>1</v>
      </c>
      <c r="U139" s="227" t="s">
        <v>1137</v>
      </c>
    </row>
    <row r="140" spans="1:21" s="222" customFormat="1" x14ac:dyDescent="0.2">
      <c r="A140" t="str">
        <f t="shared" si="9"/>
        <v>SunnovElla CoulsonWildwood Springtime</v>
      </c>
      <c r="B140" s="227" t="s">
        <v>1160</v>
      </c>
      <c r="C140" s="222" t="s">
        <v>1151</v>
      </c>
      <c r="D140" s="222" t="s">
        <v>858</v>
      </c>
      <c r="E140" s="222" t="s">
        <v>870</v>
      </c>
      <c r="F140" s="222" t="s">
        <v>468</v>
      </c>
      <c r="P140" s="223">
        <v>242</v>
      </c>
      <c r="Q140" s="224">
        <v>0.71176470588235297</v>
      </c>
      <c r="R140" s="225">
        <v>1</v>
      </c>
      <c r="S140" s="226">
        <f t="shared" si="10"/>
        <v>7</v>
      </c>
      <c r="T140" s="44">
        <f t="shared" si="8"/>
        <v>7</v>
      </c>
      <c r="U140" s="227" t="s">
        <v>1137</v>
      </c>
    </row>
    <row r="141" spans="1:21" s="222" customFormat="1" x14ac:dyDescent="0.2">
      <c r="A141" t="str">
        <f t="shared" si="9"/>
        <v>SunnovHannah JenkinsHoffmans Vintage</v>
      </c>
      <c r="B141" s="227" t="s">
        <v>1160</v>
      </c>
      <c r="C141" s="222" t="s">
        <v>1151</v>
      </c>
      <c r="D141" s="222" t="s">
        <v>65</v>
      </c>
      <c r="E141" s="222" t="s">
        <v>1173</v>
      </c>
      <c r="F141" s="222" t="s">
        <v>598</v>
      </c>
      <c r="P141" s="223">
        <v>235</v>
      </c>
      <c r="Q141" s="224">
        <v>0.69117647058823528</v>
      </c>
      <c r="R141" s="225">
        <v>2</v>
      </c>
      <c r="S141" s="226">
        <f t="shared" si="10"/>
        <v>6</v>
      </c>
      <c r="T141" s="44">
        <f t="shared" si="8"/>
        <v>6</v>
      </c>
      <c r="U141" s="227" t="s">
        <v>1137</v>
      </c>
    </row>
    <row r="142" spans="1:21" s="222" customFormat="1" x14ac:dyDescent="0.2">
      <c r="A142" t="str">
        <f t="shared" si="9"/>
        <v>SunnovHannah SimpsonRuby Damask Rosa</v>
      </c>
      <c r="B142" s="227" t="s">
        <v>1160</v>
      </c>
      <c r="C142" s="222" t="s">
        <v>1151</v>
      </c>
      <c r="D142" s="222" t="s">
        <v>61</v>
      </c>
      <c r="E142" s="222" t="s">
        <v>1038</v>
      </c>
      <c r="F142" s="222" t="s">
        <v>183</v>
      </c>
      <c r="P142" s="223">
        <v>234</v>
      </c>
      <c r="Q142" s="224">
        <v>0.68823529411764706</v>
      </c>
      <c r="R142" s="225">
        <v>3</v>
      </c>
      <c r="S142" s="226">
        <f t="shared" si="10"/>
        <v>5</v>
      </c>
      <c r="T142" s="44">
        <f t="shared" si="8"/>
        <v>5</v>
      </c>
      <c r="U142" s="227" t="s">
        <v>1137</v>
      </c>
    </row>
    <row r="143" spans="1:21" s="222" customFormat="1" x14ac:dyDescent="0.2">
      <c r="A143" t="str">
        <f t="shared" si="9"/>
        <v>SunnovJessica RidleyCp Balmain</v>
      </c>
      <c r="B143" s="227" t="s">
        <v>1160</v>
      </c>
      <c r="C143" s="222" t="s">
        <v>1151</v>
      </c>
      <c r="D143" s="222" t="s">
        <v>70</v>
      </c>
      <c r="E143" s="222" t="s">
        <v>932</v>
      </c>
      <c r="F143" s="222" t="s">
        <v>623</v>
      </c>
      <c r="P143" s="223">
        <v>231.5</v>
      </c>
      <c r="Q143" s="224">
        <v>0.68088235294117649</v>
      </c>
      <c r="R143" s="225">
        <v>5</v>
      </c>
      <c r="S143" s="226">
        <f t="shared" si="10"/>
        <v>3</v>
      </c>
      <c r="T143" s="44">
        <f t="shared" si="8"/>
        <v>3</v>
      </c>
      <c r="U143" s="227" t="s">
        <v>1137</v>
      </c>
    </row>
    <row r="144" spans="1:21" s="222" customFormat="1" x14ac:dyDescent="0.2">
      <c r="A144" t="str">
        <f t="shared" si="9"/>
        <v>SunnovMilly MathewsTalaq Citi</v>
      </c>
      <c r="B144" s="227" t="s">
        <v>1160</v>
      </c>
      <c r="C144" s="222" t="s">
        <v>1151</v>
      </c>
      <c r="D144" s="222" t="s">
        <v>137</v>
      </c>
      <c r="E144" s="222" t="s">
        <v>139</v>
      </c>
      <c r="F144" s="222" t="s">
        <v>315</v>
      </c>
      <c r="P144" s="223">
        <v>222.5</v>
      </c>
      <c r="Q144" s="224">
        <v>0.65441176470588236</v>
      </c>
      <c r="R144" s="225">
        <v>8</v>
      </c>
      <c r="S144" s="226">
        <f t="shared" si="10"/>
        <v>1</v>
      </c>
      <c r="T144" s="44">
        <f t="shared" si="8"/>
        <v>1</v>
      </c>
      <c r="U144" s="227" t="s">
        <v>1137</v>
      </c>
    </row>
    <row r="145" spans="1:21" s="222" customFormat="1" x14ac:dyDescent="0.2">
      <c r="A145" t="str">
        <f t="shared" si="9"/>
        <v>SunnovOlivia HawkinsBillden Park Coachella</v>
      </c>
      <c r="B145" s="227" t="s">
        <v>1160</v>
      </c>
      <c r="C145" s="222" t="s">
        <v>1151</v>
      </c>
      <c r="D145" t="s">
        <v>69</v>
      </c>
      <c r="E145" s="11" t="s">
        <v>1222</v>
      </c>
      <c r="F145" s="222" t="s">
        <v>315</v>
      </c>
      <c r="P145" s="223">
        <v>232</v>
      </c>
      <c r="Q145" s="224">
        <v>0.68235294117647061</v>
      </c>
      <c r="R145" s="225">
        <v>4</v>
      </c>
      <c r="S145" s="226">
        <f t="shared" si="10"/>
        <v>4</v>
      </c>
      <c r="T145" s="44">
        <f t="shared" si="8"/>
        <v>4</v>
      </c>
      <c r="U145" s="227" t="s">
        <v>1137</v>
      </c>
    </row>
    <row r="146" spans="1:21" s="222" customFormat="1" x14ac:dyDescent="0.2">
      <c r="A146" t="str">
        <f t="shared" si="9"/>
        <v>SunnovAbby CoulsonCambria Gem</v>
      </c>
      <c r="B146" s="227" t="s">
        <v>1160</v>
      </c>
      <c r="C146" s="222" t="s">
        <v>1151</v>
      </c>
      <c r="D146" s="222" t="s">
        <v>794</v>
      </c>
      <c r="E146" s="222" t="s">
        <v>899</v>
      </c>
      <c r="F146" s="222" t="s">
        <v>468</v>
      </c>
      <c r="P146" s="223">
        <v>206.5</v>
      </c>
      <c r="Q146" s="224">
        <v>0.60735294117647054</v>
      </c>
      <c r="R146" s="225">
        <v>13</v>
      </c>
      <c r="S146" s="226">
        <f t="shared" si="10"/>
        <v>1</v>
      </c>
      <c r="T146" s="44">
        <f t="shared" si="8"/>
        <v>1</v>
      </c>
      <c r="U146" s="227" t="s">
        <v>1137</v>
      </c>
    </row>
    <row r="147" spans="1:21" s="222" customFormat="1" x14ac:dyDescent="0.2">
      <c r="A147" t="str">
        <f t="shared" si="9"/>
        <v>SunnovAmberlee BrownMaccacino</v>
      </c>
      <c r="B147" s="227" t="s">
        <v>1160</v>
      </c>
      <c r="C147" s="222" t="s">
        <v>1151</v>
      </c>
      <c r="D147" s="222" t="s">
        <v>801</v>
      </c>
      <c r="E147" s="222" t="s">
        <v>901</v>
      </c>
      <c r="F147" s="222" t="s">
        <v>1004</v>
      </c>
      <c r="P147" s="223">
        <v>195</v>
      </c>
      <c r="Q147" s="224">
        <v>0.57352941176470584</v>
      </c>
      <c r="R147" s="225">
        <v>14</v>
      </c>
      <c r="S147" s="226">
        <f t="shared" si="10"/>
        <v>1</v>
      </c>
      <c r="T147" s="44">
        <f t="shared" si="8"/>
        <v>1</v>
      </c>
      <c r="U147" s="227" t="s">
        <v>1137</v>
      </c>
    </row>
    <row r="148" spans="1:21" s="222" customFormat="1" x14ac:dyDescent="0.2">
      <c r="A148" t="str">
        <f t="shared" si="9"/>
        <v>SunnovAngelina DonnellyBenito Linc</v>
      </c>
      <c r="B148" s="227" t="s">
        <v>1160</v>
      </c>
      <c r="C148" s="222" t="s">
        <v>1151</v>
      </c>
      <c r="D148" s="222" t="s">
        <v>1123</v>
      </c>
      <c r="E148" s="222" t="s">
        <v>726</v>
      </c>
      <c r="F148" s="222" t="s">
        <v>1133</v>
      </c>
      <c r="P148" s="223">
        <v>214</v>
      </c>
      <c r="Q148" s="224">
        <v>0.62941176470588234</v>
      </c>
      <c r="R148" s="225">
        <v>12</v>
      </c>
      <c r="S148" s="226">
        <f t="shared" si="10"/>
        <v>1</v>
      </c>
      <c r="T148" s="44">
        <f t="shared" si="8"/>
        <v>1</v>
      </c>
      <c r="U148" s="227" t="s">
        <v>1137</v>
      </c>
    </row>
    <row r="149" spans="1:21" s="222" customFormat="1" x14ac:dyDescent="0.2">
      <c r="A149" t="str">
        <f t="shared" si="9"/>
        <v>SunnovGeorgia O'MearaBoarding Pass</v>
      </c>
      <c r="B149" s="227" t="s">
        <v>1160</v>
      </c>
      <c r="C149" s="222" t="s">
        <v>1151</v>
      </c>
      <c r="D149" s="222" t="s">
        <v>1051</v>
      </c>
      <c r="E149" s="222" t="s">
        <v>456</v>
      </c>
      <c r="F149" s="222" t="s">
        <v>1003</v>
      </c>
      <c r="P149" s="223">
        <v>228.5</v>
      </c>
      <c r="Q149" s="224">
        <v>0.67205882352941182</v>
      </c>
      <c r="R149" s="225">
        <v>7</v>
      </c>
      <c r="S149" s="226">
        <f t="shared" si="10"/>
        <v>1</v>
      </c>
      <c r="T149" s="44">
        <f t="shared" si="8"/>
        <v>1</v>
      </c>
      <c r="U149" s="227" t="s">
        <v>1137</v>
      </c>
    </row>
    <row r="150" spans="1:21" s="222" customFormat="1" x14ac:dyDescent="0.2">
      <c r="A150" t="str">
        <f t="shared" si="9"/>
        <v>SunnovHannah StanleyEj Lucy In The Sky</v>
      </c>
      <c r="B150" s="227" t="s">
        <v>1160</v>
      </c>
      <c r="C150" s="222" t="s">
        <v>1151</v>
      </c>
      <c r="D150" s="222" t="s">
        <v>586</v>
      </c>
      <c r="E150" s="222" t="s">
        <v>1177</v>
      </c>
      <c r="F150" s="222" t="s">
        <v>629</v>
      </c>
      <c r="P150" s="223">
        <v>194.5</v>
      </c>
      <c r="Q150" s="224">
        <v>0.57205882352941173</v>
      </c>
      <c r="R150" s="225">
        <v>15</v>
      </c>
      <c r="S150" s="226">
        <f t="shared" si="10"/>
        <v>1</v>
      </c>
      <c r="T150" s="44">
        <f t="shared" si="8"/>
        <v>1</v>
      </c>
      <c r="U150" s="227" t="s">
        <v>1137</v>
      </c>
    </row>
    <row r="151" spans="1:21" s="222" customFormat="1" x14ac:dyDescent="0.2">
      <c r="A151" t="str">
        <f t="shared" si="9"/>
        <v>SunnovRachel DaveyTango</v>
      </c>
      <c r="B151" s="227" t="s">
        <v>1160</v>
      </c>
      <c r="C151" s="222" t="s">
        <v>1151</v>
      </c>
      <c r="D151" s="222" t="s">
        <v>131</v>
      </c>
      <c r="E151" s="222" t="s">
        <v>132</v>
      </c>
      <c r="F151" s="222" t="s">
        <v>657</v>
      </c>
      <c r="P151" s="223">
        <v>222.5</v>
      </c>
      <c r="Q151" s="224">
        <v>0.65441176470588236</v>
      </c>
      <c r="R151" s="225">
        <v>8</v>
      </c>
      <c r="S151" s="226">
        <f t="shared" si="10"/>
        <v>1</v>
      </c>
      <c r="T151" s="44">
        <f t="shared" si="8"/>
        <v>1</v>
      </c>
      <c r="U151" s="227" t="s">
        <v>1137</v>
      </c>
    </row>
    <row r="152" spans="1:21" s="222" customFormat="1" x14ac:dyDescent="0.2">
      <c r="A152" t="str">
        <f t="shared" si="9"/>
        <v>SunnovRebecca SimpsonKasac Park Global Warrior</v>
      </c>
      <c r="B152" s="227" t="s">
        <v>1160</v>
      </c>
      <c r="C152" s="222" t="s">
        <v>1151</v>
      </c>
      <c r="D152" s="222" t="s">
        <v>349</v>
      </c>
      <c r="E152" s="222" t="s">
        <v>350</v>
      </c>
      <c r="F152" s="222" t="s">
        <v>598</v>
      </c>
      <c r="P152" s="223">
        <v>219.5</v>
      </c>
      <c r="Q152" s="224">
        <v>0.64558823529411768</v>
      </c>
      <c r="R152" s="225">
        <v>10</v>
      </c>
      <c r="S152" s="226">
        <f t="shared" si="10"/>
        <v>1</v>
      </c>
      <c r="T152" s="44">
        <f t="shared" si="8"/>
        <v>1</v>
      </c>
      <c r="U152" s="227" t="s">
        <v>1137</v>
      </c>
    </row>
    <row r="153" spans="1:21" s="222" customFormat="1" x14ac:dyDescent="0.2">
      <c r="A153" t="str">
        <f t="shared" si="9"/>
        <v>SunnovRuby WeightmanSerdella Irish Special</v>
      </c>
      <c r="B153" s="227" t="s">
        <v>1160</v>
      </c>
      <c r="C153" s="222" t="s">
        <v>1151</v>
      </c>
      <c r="D153" s="222" t="s">
        <v>395</v>
      </c>
      <c r="E153" s="222" t="s">
        <v>1132</v>
      </c>
      <c r="F153" s="222" t="s">
        <v>657</v>
      </c>
      <c r="P153" s="223">
        <v>231.5</v>
      </c>
      <c r="Q153" s="224">
        <v>0.68088235294117649</v>
      </c>
      <c r="R153" s="225">
        <v>5</v>
      </c>
      <c r="S153" s="226">
        <f t="shared" si="10"/>
        <v>3</v>
      </c>
      <c r="T153" s="44">
        <f t="shared" si="8"/>
        <v>3</v>
      </c>
      <c r="U153" s="227" t="s">
        <v>1137</v>
      </c>
    </row>
    <row r="154" spans="1:21" s="222" customFormat="1" x14ac:dyDescent="0.2">
      <c r="A154" t="str">
        <f t="shared" si="9"/>
        <v>SunnovIsabella MullinsHouse Of Sharr</v>
      </c>
      <c r="B154" s="227" t="s">
        <v>1160</v>
      </c>
      <c r="C154" s="222" t="s">
        <v>1152</v>
      </c>
      <c r="D154" s="222" t="s">
        <v>1134</v>
      </c>
      <c r="E154" s="222" t="s">
        <v>1178</v>
      </c>
      <c r="F154" s="222" t="s">
        <v>488</v>
      </c>
      <c r="P154" s="223">
        <v>224</v>
      </c>
      <c r="Q154" s="224">
        <v>0.6588235294117647</v>
      </c>
      <c r="R154" s="225">
        <v>2</v>
      </c>
      <c r="S154" s="226">
        <f t="shared" si="10"/>
        <v>6</v>
      </c>
      <c r="T154" s="44">
        <f t="shared" si="8"/>
        <v>6</v>
      </c>
      <c r="U154" s="227" t="s">
        <v>1137</v>
      </c>
    </row>
    <row r="155" spans="1:21" s="222" customFormat="1" x14ac:dyDescent="0.2">
      <c r="A155" t="str">
        <f t="shared" si="9"/>
        <v>SunnovPortia AllanFollyfoot El Toro</v>
      </c>
      <c r="B155" s="227" t="s">
        <v>1160</v>
      </c>
      <c r="C155" s="222" t="s">
        <v>1152</v>
      </c>
      <c r="D155" s="222" t="s">
        <v>402</v>
      </c>
      <c r="E155" s="222" t="s">
        <v>403</v>
      </c>
      <c r="F155" s="222" t="s">
        <v>657</v>
      </c>
      <c r="P155" s="223">
        <v>205</v>
      </c>
      <c r="Q155" s="224">
        <v>0.6029411764705882</v>
      </c>
      <c r="R155" s="225">
        <v>3</v>
      </c>
      <c r="S155" s="226">
        <f t="shared" si="10"/>
        <v>5</v>
      </c>
      <c r="T155" s="44">
        <f t="shared" si="8"/>
        <v>5</v>
      </c>
      <c r="U155" s="227" t="s">
        <v>1137</v>
      </c>
    </row>
    <row r="156" spans="1:21" s="222" customFormat="1" x14ac:dyDescent="0.2">
      <c r="A156" t="str">
        <f t="shared" si="9"/>
        <v>SunnovTiarlie WarehamTiaja Park Dream</v>
      </c>
      <c r="B156" s="227" t="s">
        <v>1160</v>
      </c>
      <c r="C156" s="222" t="s">
        <v>1152</v>
      </c>
      <c r="D156" s="222" t="s">
        <v>81</v>
      </c>
      <c r="E156" s="222" t="s">
        <v>82</v>
      </c>
      <c r="F156" s="222" t="s">
        <v>468</v>
      </c>
      <c r="P156" s="223">
        <v>235</v>
      </c>
      <c r="Q156" s="224">
        <v>0.69117647058823528</v>
      </c>
      <c r="R156" s="225">
        <v>1</v>
      </c>
      <c r="S156" s="226">
        <f t="shared" si="10"/>
        <v>7</v>
      </c>
      <c r="T156" s="44">
        <f t="shared" si="8"/>
        <v>7</v>
      </c>
      <c r="U156" s="227" t="s">
        <v>1137</v>
      </c>
    </row>
    <row r="157" spans="1:21" s="222" customFormat="1" x14ac:dyDescent="0.2">
      <c r="A157" t="str">
        <f t="shared" si="9"/>
        <v>SunnovMeg FowlerKarma Park Festivity</v>
      </c>
      <c r="B157" s="227" t="s">
        <v>1160</v>
      </c>
      <c r="C157" s="222" t="s">
        <v>1150</v>
      </c>
      <c r="D157" s="222" t="s">
        <v>618</v>
      </c>
      <c r="E157" s="222" t="s">
        <v>619</v>
      </c>
      <c r="F157" s="222" t="s">
        <v>610</v>
      </c>
      <c r="P157" s="223">
        <v>235.5</v>
      </c>
      <c r="Q157" s="224">
        <v>0.69264705882352939</v>
      </c>
      <c r="R157" s="225">
        <v>1</v>
      </c>
      <c r="S157" s="226">
        <f t="shared" si="10"/>
        <v>7</v>
      </c>
      <c r="T157" s="44">
        <f t="shared" si="8"/>
        <v>7</v>
      </c>
      <c r="U157" s="227" t="s">
        <v>1137</v>
      </c>
    </row>
    <row r="158" spans="1:21" s="222" customFormat="1" x14ac:dyDescent="0.2">
      <c r="A158" t="str">
        <f t="shared" si="9"/>
        <v>SunnovSaijsh MitchellRingwould Cleopatra</v>
      </c>
      <c r="B158" s="227" t="s">
        <v>1160</v>
      </c>
      <c r="C158" s="222" t="s">
        <v>1150</v>
      </c>
      <c r="D158" s="222" t="s">
        <v>1057</v>
      </c>
      <c r="E158" s="222" t="s">
        <v>1058</v>
      </c>
      <c r="F158" s="222" t="s">
        <v>1108</v>
      </c>
      <c r="P158" s="223">
        <v>218</v>
      </c>
      <c r="Q158" s="224">
        <v>0.64117647058823535</v>
      </c>
      <c r="R158" s="225">
        <v>2</v>
      </c>
      <c r="S158" s="226">
        <f t="shared" si="10"/>
        <v>6</v>
      </c>
      <c r="T158" s="44">
        <f t="shared" si="8"/>
        <v>6</v>
      </c>
      <c r="U158" s="227" t="s">
        <v>1137</v>
      </c>
    </row>
    <row r="159" spans="1:21" s="222" customFormat="1" x14ac:dyDescent="0.2">
      <c r="A159" t="str">
        <f t="shared" si="9"/>
        <v>SunnovAnnalyce PageCoronation Flora</v>
      </c>
      <c r="B159" s="227" t="s">
        <v>1160</v>
      </c>
      <c r="C159" s="222" t="s">
        <v>1150</v>
      </c>
      <c r="D159" s="222" t="s">
        <v>160</v>
      </c>
      <c r="E159" s="222" t="s">
        <v>161</v>
      </c>
      <c r="F159" s="222" t="s">
        <v>953</v>
      </c>
      <c r="P159" s="223">
        <v>208.5</v>
      </c>
      <c r="Q159" s="224">
        <v>0.6132352941176471</v>
      </c>
      <c r="R159" s="225">
        <v>5</v>
      </c>
      <c r="S159" s="226">
        <f t="shared" si="10"/>
        <v>3</v>
      </c>
      <c r="T159" s="44">
        <f t="shared" si="8"/>
        <v>3</v>
      </c>
      <c r="U159" s="227" t="s">
        <v>1137</v>
      </c>
    </row>
    <row r="160" spans="1:21" s="222" customFormat="1" x14ac:dyDescent="0.2">
      <c r="A160" t="str">
        <f t="shared" si="9"/>
        <v>SunnovBridie JohnsonKarteeka</v>
      </c>
      <c r="B160" s="227" t="s">
        <v>1160</v>
      </c>
      <c r="C160" s="222" t="s">
        <v>1150</v>
      </c>
      <c r="D160" s="222" t="s">
        <v>1076</v>
      </c>
      <c r="E160" s="222" t="s">
        <v>1077</v>
      </c>
      <c r="F160" s="222" t="s">
        <v>1003</v>
      </c>
      <c r="P160" s="223">
        <v>200</v>
      </c>
      <c r="Q160" s="224">
        <v>0.58823529411764708</v>
      </c>
      <c r="R160" s="225">
        <v>7</v>
      </c>
      <c r="S160" s="226">
        <f t="shared" si="10"/>
        <v>1</v>
      </c>
      <c r="T160" s="44">
        <f t="shared" ref="T160:T191" si="11">SUM(S160)</f>
        <v>1</v>
      </c>
      <c r="U160" s="227" t="s">
        <v>1137</v>
      </c>
    </row>
    <row r="161" spans="1:21" s="222" customFormat="1" x14ac:dyDescent="0.2">
      <c r="A161" t="str">
        <f t="shared" si="9"/>
        <v>SunnovChenin HislopPenley Polly Pocket</v>
      </c>
      <c r="B161" s="227" t="s">
        <v>1160</v>
      </c>
      <c r="C161" s="222" t="s">
        <v>1150</v>
      </c>
      <c r="D161" s="222" t="s">
        <v>635</v>
      </c>
      <c r="E161" s="222" t="s">
        <v>636</v>
      </c>
      <c r="F161" s="222" t="s">
        <v>1114</v>
      </c>
      <c r="P161" s="223">
        <v>196</v>
      </c>
      <c r="Q161" s="224">
        <v>0.57647058823529407</v>
      </c>
      <c r="R161" s="225">
        <v>8</v>
      </c>
      <c r="S161" s="226">
        <f t="shared" si="10"/>
        <v>1</v>
      </c>
      <c r="T161" s="44">
        <f t="shared" si="11"/>
        <v>1</v>
      </c>
      <c r="U161" s="227" t="s">
        <v>1137</v>
      </c>
    </row>
    <row r="162" spans="1:21" s="222" customFormat="1" x14ac:dyDescent="0.2">
      <c r="A162" t="str">
        <f t="shared" si="9"/>
        <v>SunnovJorja WarehamNadalla Park Im So Special</v>
      </c>
      <c r="B162" s="227" t="s">
        <v>1160</v>
      </c>
      <c r="C162" s="222" t="s">
        <v>1150</v>
      </c>
      <c r="D162" s="115" t="s">
        <v>146</v>
      </c>
      <c r="E162" s="28" t="s">
        <v>1224</v>
      </c>
      <c r="F162" s="222" t="s">
        <v>468</v>
      </c>
      <c r="P162" s="223">
        <v>212</v>
      </c>
      <c r="Q162" s="224">
        <v>0.62352941176470589</v>
      </c>
      <c r="R162" s="225">
        <v>4</v>
      </c>
      <c r="S162" s="226">
        <f t="shared" si="10"/>
        <v>4</v>
      </c>
      <c r="T162" s="44">
        <f t="shared" si="11"/>
        <v>4</v>
      </c>
      <c r="U162" s="227" t="s">
        <v>1137</v>
      </c>
    </row>
    <row r="163" spans="1:21" s="222" customFormat="1" x14ac:dyDescent="0.2">
      <c r="A163" t="str">
        <f t="shared" si="9"/>
        <v>SunnovKadee TaylorFortunato Deluxe</v>
      </c>
      <c r="B163" s="227" t="s">
        <v>1160</v>
      </c>
      <c r="C163" s="222" t="s">
        <v>1150</v>
      </c>
      <c r="D163" s="222" t="s">
        <v>718</v>
      </c>
      <c r="E163" s="222" t="s">
        <v>1179</v>
      </c>
      <c r="F163" s="222" t="s">
        <v>1112</v>
      </c>
      <c r="P163" s="223">
        <v>173.5</v>
      </c>
      <c r="Q163" s="224">
        <v>0.51029411764705879</v>
      </c>
      <c r="R163" s="225">
        <v>10</v>
      </c>
      <c r="S163" s="226">
        <f t="shared" si="10"/>
        <v>1</v>
      </c>
      <c r="T163" s="44">
        <f t="shared" si="11"/>
        <v>1</v>
      </c>
      <c r="U163" s="227" t="s">
        <v>1137</v>
      </c>
    </row>
    <row r="164" spans="1:21" s="222" customFormat="1" x14ac:dyDescent="0.2">
      <c r="A164" t="str">
        <f t="shared" si="9"/>
        <v>SunnovKrystina BerceneMiss Polly Pocket</v>
      </c>
      <c r="B164" s="227" t="s">
        <v>1160</v>
      </c>
      <c r="C164" s="222" t="s">
        <v>1150</v>
      </c>
      <c r="D164" s="222" t="s">
        <v>615</v>
      </c>
      <c r="E164" s="222" t="s">
        <v>616</v>
      </c>
      <c r="F164" s="222" t="s">
        <v>617</v>
      </c>
      <c r="P164" s="223">
        <v>204</v>
      </c>
      <c r="Q164" s="224">
        <v>0.6</v>
      </c>
      <c r="R164" s="225">
        <v>6</v>
      </c>
      <c r="S164" s="226">
        <f t="shared" si="10"/>
        <v>2</v>
      </c>
      <c r="T164" s="44">
        <f t="shared" si="11"/>
        <v>2</v>
      </c>
      <c r="U164" s="227" t="s">
        <v>1137</v>
      </c>
    </row>
    <row r="165" spans="1:21" s="222" customFormat="1" x14ac:dyDescent="0.2">
      <c r="A165" t="str">
        <f t="shared" si="9"/>
        <v>SunnovMadison TaylorEllenjay Nakye</v>
      </c>
      <c r="B165" s="227" t="s">
        <v>1160</v>
      </c>
      <c r="C165" s="222" t="s">
        <v>1150</v>
      </c>
      <c r="D165" s="222" t="s">
        <v>720</v>
      </c>
      <c r="E165" s="222" t="s">
        <v>721</v>
      </c>
      <c r="F165" s="222" t="s">
        <v>1112</v>
      </c>
      <c r="P165" s="223">
        <v>190</v>
      </c>
      <c r="Q165" s="224">
        <v>0.55882352941176472</v>
      </c>
      <c r="R165" s="225">
        <v>9</v>
      </c>
      <c r="S165" s="226">
        <f t="shared" si="10"/>
        <v>1</v>
      </c>
      <c r="T165" s="44">
        <f t="shared" si="11"/>
        <v>1</v>
      </c>
      <c r="U165" s="227" t="s">
        <v>1137</v>
      </c>
    </row>
    <row r="166" spans="1:21" s="222" customFormat="1" x14ac:dyDescent="0.2">
      <c r="A166" t="str">
        <f t="shared" si="9"/>
        <v>SunnovSavannah BeveridgeMidas Parrison Affair</v>
      </c>
      <c r="B166" s="227" t="s">
        <v>1160</v>
      </c>
      <c r="C166" s="222" t="s">
        <v>1150</v>
      </c>
      <c r="D166" s="27" t="s">
        <v>436</v>
      </c>
      <c r="E166" s="28" t="s">
        <v>438</v>
      </c>
      <c r="F166" s="222" t="s">
        <v>950</v>
      </c>
      <c r="P166" s="223">
        <v>215.5</v>
      </c>
      <c r="Q166" s="224">
        <v>0.63382352941176467</v>
      </c>
      <c r="R166" s="225">
        <v>3</v>
      </c>
      <c r="S166" s="226">
        <f t="shared" si="10"/>
        <v>5</v>
      </c>
      <c r="T166" s="44">
        <f t="shared" si="11"/>
        <v>5</v>
      </c>
      <c r="U166" s="227" t="s">
        <v>1137</v>
      </c>
    </row>
    <row r="167" spans="1:21" s="222" customFormat="1" x14ac:dyDescent="0.2">
      <c r="A167" t="str">
        <f t="shared" si="9"/>
        <v>SunprelimAnnalyce PageCoronation Flora</v>
      </c>
      <c r="B167" s="227" t="s">
        <v>1161</v>
      </c>
      <c r="C167" s="222" t="s">
        <v>1146</v>
      </c>
      <c r="D167" s="222" t="s">
        <v>160</v>
      </c>
      <c r="E167" s="222" t="s">
        <v>161</v>
      </c>
      <c r="F167" s="222" t="s">
        <v>953</v>
      </c>
      <c r="P167" s="223">
        <v>219.5</v>
      </c>
      <c r="Q167" s="224">
        <v>0.78392857142857142</v>
      </c>
      <c r="R167" s="225">
        <v>1</v>
      </c>
      <c r="S167" s="226">
        <f t="shared" si="10"/>
        <v>7</v>
      </c>
      <c r="T167" s="44">
        <f t="shared" si="11"/>
        <v>7</v>
      </c>
      <c r="U167" s="227" t="s">
        <v>1137</v>
      </c>
    </row>
    <row r="168" spans="1:21" s="222" customFormat="1" x14ac:dyDescent="0.2">
      <c r="A168" t="str">
        <f t="shared" si="9"/>
        <v>SunprelimHannah HornePenley Vintage</v>
      </c>
      <c r="B168" s="227" t="s">
        <v>1161</v>
      </c>
      <c r="C168" s="222" t="s">
        <v>1146</v>
      </c>
      <c r="D168" s="222" t="s">
        <v>1085</v>
      </c>
      <c r="E168" s="222" t="s">
        <v>1086</v>
      </c>
      <c r="F168" s="222" t="s">
        <v>196</v>
      </c>
      <c r="P168" s="223">
        <v>210.5</v>
      </c>
      <c r="Q168" s="224">
        <v>0.75178571428571428</v>
      </c>
      <c r="R168" s="225">
        <v>2</v>
      </c>
      <c r="S168" s="226">
        <f t="shared" si="10"/>
        <v>6</v>
      </c>
      <c r="T168" s="44">
        <f t="shared" si="11"/>
        <v>6</v>
      </c>
      <c r="U168" s="227" t="s">
        <v>1137</v>
      </c>
    </row>
    <row r="169" spans="1:21" s="222" customFormat="1" x14ac:dyDescent="0.2">
      <c r="A169" t="str">
        <f t="shared" si="9"/>
        <v>SunprelimJenaveve PageWatchwood Druid</v>
      </c>
      <c r="B169" s="227" t="s">
        <v>1161</v>
      </c>
      <c r="C169" s="222" t="s">
        <v>1146</v>
      </c>
      <c r="D169" s="222" t="s">
        <v>537</v>
      </c>
      <c r="E169" s="222" t="s">
        <v>542</v>
      </c>
      <c r="F169" s="222" t="s">
        <v>953</v>
      </c>
      <c r="P169" s="223">
        <v>181.5</v>
      </c>
      <c r="Q169" s="224">
        <v>0.64821428571428574</v>
      </c>
      <c r="R169" s="225">
        <v>7</v>
      </c>
      <c r="S169" s="226">
        <f t="shared" si="10"/>
        <v>1</v>
      </c>
      <c r="T169" s="44">
        <f t="shared" si="11"/>
        <v>1</v>
      </c>
      <c r="U169" s="227" t="s">
        <v>1137</v>
      </c>
    </row>
    <row r="170" spans="1:21" s="222" customFormat="1" x14ac:dyDescent="0.2">
      <c r="A170" t="str">
        <f t="shared" si="9"/>
        <v>SunprelimKenzie MansonWendamar Mistletoe</v>
      </c>
      <c r="B170" s="227" t="s">
        <v>1161</v>
      </c>
      <c r="C170" s="222" t="s">
        <v>1146</v>
      </c>
      <c r="D170" s="222" t="s">
        <v>496</v>
      </c>
      <c r="E170" s="222" t="s">
        <v>955</v>
      </c>
      <c r="F170" s="222" t="s">
        <v>183</v>
      </c>
      <c r="P170" s="223">
        <v>184.5</v>
      </c>
      <c r="Q170" s="224">
        <v>0.65892857142857142</v>
      </c>
      <c r="R170" s="225">
        <v>5</v>
      </c>
      <c r="S170" s="226">
        <f t="shared" si="10"/>
        <v>3</v>
      </c>
      <c r="T170" s="44">
        <f t="shared" si="11"/>
        <v>3</v>
      </c>
      <c r="U170" s="227" t="s">
        <v>1137</v>
      </c>
    </row>
    <row r="171" spans="1:21" s="222" customFormat="1" x14ac:dyDescent="0.2">
      <c r="A171" t="str">
        <f t="shared" si="9"/>
        <v>SunprelimMarni BerceneLittle Joe</v>
      </c>
      <c r="B171" s="227" t="s">
        <v>1161</v>
      </c>
      <c r="C171" s="222" t="s">
        <v>1146</v>
      </c>
      <c r="D171" s="222" t="s">
        <v>246</v>
      </c>
      <c r="E171" s="222" t="s">
        <v>662</v>
      </c>
      <c r="F171" s="222" t="s">
        <v>617</v>
      </c>
      <c r="P171" s="223">
        <v>175</v>
      </c>
      <c r="Q171" s="224">
        <v>0.625</v>
      </c>
      <c r="R171" s="225">
        <v>9</v>
      </c>
      <c r="S171" s="226">
        <f t="shared" si="10"/>
        <v>1</v>
      </c>
      <c r="T171" s="44">
        <f t="shared" si="11"/>
        <v>1</v>
      </c>
      <c r="U171" s="227" t="s">
        <v>1137</v>
      </c>
    </row>
    <row r="172" spans="1:21" s="222" customFormat="1" x14ac:dyDescent="0.2">
      <c r="A172" t="str">
        <f t="shared" si="9"/>
        <v>SunprelimNoah WoodyerJudaroo Lovebug</v>
      </c>
      <c r="B172" s="227" t="s">
        <v>1161</v>
      </c>
      <c r="C172" s="222" t="s">
        <v>1146</v>
      </c>
      <c r="D172" s="222" t="s">
        <v>240</v>
      </c>
      <c r="E172" s="222" t="s">
        <v>1091</v>
      </c>
      <c r="F172" s="222" t="s">
        <v>610</v>
      </c>
      <c r="P172" s="223">
        <v>190.5</v>
      </c>
      <c r="Q172" s="224">
        <v>0.68035714285714288</v>
      </c>
      <c r="R172" s="225">
        <v>3</v>
      </c>
      <c r="S172" s="226">
        <f t="shared" si="10"/>
        <v>5</v>
      </c>
      <c r="T172" s="44">
        <f t="shared" si="11"/>
        <v>5</v>
      </c>
      <c r="U172" s="227" t="s">
        <v>1137</v>
      </c>
    </row>
    <row r="173" spans="1:21" s="222" customFormat="1" x14ac:dyDescent="0.2">
      <c r="A173" t="str">
        <f t="shared" si="9"/>
        <v>SunprelimStevie HopkinsNebula Star</v>
      </c>
      <c r="B173" s="227" t="s">
        <v>1161</v>
      </c>
      <c r="C173" s="222" t="s">
        <v>1146</v>
      </c>
      <c r="D173" s="222" t="s">
        <v>1083</v>
      </c>
      <c r="E173" s="222" t="s">
        <v>1084</v>
      </c>
      <c r="F173" s="222" t="s">
        <v>1108</v>
      </c>
      <c r="P173" s="223">
        <v>190</v>
      </c>
      <c r="Q173" s="224">
        <v>0.6785714285714286</v>
      </c>
      <c r="R173" s="225">
        <v>4</v>
      </c>
      <c r="S173" s="226">
        <f t="shared" si="10"/>
        <v>4</v>
      </c>
      <c r="T173" s="44">
        <f t="shared" si="11"/>
        <v>4</v>
      </c>
      <c r="U173" s="227" t="s">
        <v>1137</v>
      </c>
    </row>
    <row r="174" spans="1:21" s="222" customFormat="1" x14ac:dyDescent="0.2">
      <c r="A174" t="str">
        <f t="shared" si="9"/>
        <v>SunprelimEmmi KnealeCharisma James Bond</v>
      </c>
      <c r="B174" s="227" t="s">
        <v>1161</v>
      </c>
      <c r="C174" s="222" t="s">
        <v>1146</v>
      </c>
      <c r="D174" s="222" t="s">
        <v>229</v>
      </c>
      <c r="E174" s="222" t="s">
        <v>661</v>
      </c>
      <c r="F174" s="222" t="s">
        <v>220</v>
      </c>
      <c r="P174" s="223">
        <v>173.5</v>
      </c>
      <c r="Q174" s="224">
        <v>0.61964285714285716</v>
      </c>
      <c r="R174" s="225">
        <v>10</v>
      </c>
      <c r="S174" s="226">
        <f t="shared" si="10"/>
        <v>1</v>
      </c>
      <c r="T174" s="44">
        <f t="shared" si="11"/>
        <v>1</v>
      </c>
      <c r="U174" s="227" t="s">
        <v>1137</v>
      </c>
    </row>
    <row r="175" spans="1:21" s="222" customFormat="1" x14ac:dyDescent="0.2">
      <c r="A175" t="str">
        <f t="shared" si="9"/>
        <v>SunprelimKate WatkinsBandeeka Ffanci</v>
      </c>
      <c r="B175" s="227" t="s">
        <v>1161</v>
      </c>
      <c r="C175" s="222" t="s">
        <v>1146</v>
      </c>
      <c r="D175" s="222" t="s">
        <v>1109</v>
      </c>
      <c r="E175" s="222" t="s">
        <v>1110</v>
      </c>
      <c r="F175" s="222" t="s">
        <v>1004</v>
      </c>
      <c r="P175" s="223">
        <v>182</v>
      </c>
      <c r="Q175" s="224">
        <v>0.65</v>
      </c>
      <c r="R175" s="225">
        <v>6</v>
      </c>
      <c r="S175" s="226">
        <f t="shared" si="10"/>
        <v>2</v>
      </c>
      <c r="T175" s="44">
        <f t="shared" si="11"/>
        <v>2</v>
      </c>
      <c r="U175" s="227" t="s">
        <v>1137</v>
      </c>
    </row>
    <row r="176" spans="1:21" s="222" customFormat="1" x14ac:dyDescent="0.2">
      <c r="A176" t="str">
        <f t="shared" si="9"/>
        <v>SunprelimSkye NathanTrapalanda Downs Laud Nelson</v>
      </c>
      <c r="B176" s="227" t="s">
        <v>1161</v>
      </c>
      <c r="C176" s="222" t="s">
        <v>1146</v>
      </c>
      <c r="D176" s="222" t="s">
        <v>424</v>
      </c>
      <c r="E176" s="222" t="s">
        <v>1105</v>
      </c>
      <c r="F176" s="222" t="s">
        <v>223</v>
      </c>
      <c r="P176" s="223">
        <v>181.5</v>
      </c>
      <c r="Q176" s="224">
        <v>0.64821428571428574</v>
      </c>
      <c r="R176" s="225">
        <v>7</v>
      </c>
      <c r="S176" s="226">
        <f t="shared" si="10"/>
        <v>1</v>
      </c>
      <c r="T176" s="44">
        <f t="shared" si="11"/>
        <v>1</v>
      </c>
      <c r="U176" s="227" t="s">
        <v>1137</v>
      </c>
    </row>
    <row r="177" spans="1:21" s="222" customFormat="1" x14ac:dyDescent="0.2">
      <c r="A177" t="str">
        <f t="shared" si="9"/>
        <v>SunprelimCaitlin WorthSt Claire'S Bvlgari</v>
      </c>
      <c r="B177" s="227" t="s">
        <v>1161</v>
      </c>
      <c r="C177" s="222" t="s">
        <v>1147</v>
      </c>
      <c r="D177" s="222" t="s">
        <v>714</v>
      </c>
      <c r="E177" s="222" t="s">
        <v>1168</v>
      </c>
      <c r="F177" s="222" t="s">
        <v>196</v>
      </c>
      <c r="P177" s="223">
        <v>176</v>
      </c>
      <c r="Q177" s="224">
        <v>0.62857142857142856</v>
      </c>
      <c r="R177" s="225">
        <v>8</v>
      </c>
      <c r="S177" s="226">
        <f t="shared" si="10"/>
        <v>1</v>
      </c>
      <c r="T177" s="44">
        <f t="shared" si="11"/>
        <v>1</v>
      </c>
      <c r="U177" s="227" t="s">
        <v>1137</v>
      </c>
    </row>
    <row r="178" spans="1:21" s="222" customFormat="1" x14ac:dyDescent="0.2">
      <c r="A178" t="str">
        <f t="shared" si="9"/>
        <v>SunprelimChenin HislopPenley Polly Pocket</v>
      </c>
      <c r="B178" s="227" t="s">
        <v>1161</v>
      </c>
      <c r="C178" s="222" t="s">
        <v>1147</v>
      </c>
      <c r="D178" s="222" t="s">
        <v>635</v>
      </c>
      <c r="E178" s="222" t="s">
        <v>636</v>
      </c>
      <c r="F178" s="222" t="s">
        <v>1114</v>
      </c>
      <c r="P178" s="223">
        <v>172.5</v>
      </c>
      <c r="Q178" s="224">
        <v>0.6160714285714286</v>
      </c>
      <c r="R178" s="225">
        <v>11</v>
      </c>
      <c r="S178" s="226">
        <f t="shared" si="10"/>
        <v>1</v>
      </c>
      <c r="T178" s="44">
        <f t="shared" si="11"/>
        <v>1</v>
      </c>
      <c r="U178" s="227" t="s">
        <v>1137</v>
      </c>
    </row>
    <row r="179" spans="1:21" s="222" customFormat="1" x14ac:dyDescent="0.2">
      <c r="A179" t="str">
        <f t="shared" si="9"/>
        <v>SunprelimPaige HelsemansLil Buzz</v>
      </c>
      <c r="B179" s="227" t="s">
        <v>1161</v>
      </c>
      <c r="C179" s="222" t="s">
        <v>1147</v>
      </c>
      <c r="D179" s="222" t="s">
        <v>572</v>
      </c>
      <c r="E179" s="222" t="s">
        <v>1020</v>
      </c>
      <c r="F179" s="222" t="s">
        <v>220</v>
      </c>
      <c r="P179" s="223">
        <v>196</v>
      </c>
      <c r="Q179" s="224">
        <v>0.7</v>
      </c>
      <c r="R179" s="225">
        <v>1</v>
      </c>
      <c r="S179" s="226">
        <f t="shared" si="10"/>
        <v>7</v>
      </c>
      <c r="T179" s="44">
        <f t="shared" si="11"/>
        <v>7</v>
      </c>
      <c r="U179" s="227" t="s">
        <v>1137</v>
      </c>
    </row>
    <row r="180" spans="1:21" s="222" customFormat="1" x14ac:dyDescent="0.2">
      <c r="A180" t="str">
        <f t="shared" si="9"/>
        <v>SunprelimPippa ReillyJundaroo Tassel</v>
      </c>
      <c r="B180" s="227" t="s">
        <v>1161</v>
      </c>
      <c r="C180" s="222" t="s">
        <v>1147</v>
      </c>
      <c r="D180" s="222" t="s">
        <v>181</v>
      </c>
      <c r="E180" s="222" t="s">
        <v>1065</v>
      </c>
      <c r="F180" s="222" t="s">
        <v>183</v>
      </c>
      <c r="P180" s="223">
        <v>195.5</v>
      </c>
      <c r="Q180" s="224">
        <v>0.69821428571428568</v>
      </c>
      <c r="R180" s="225">
        <v>2</v>
      </c>
      <c r="S180" s="226">
        <f t="shared" si="10"/>
        <v>6</v>
      </c>
      <c r="T180" s="44">
        <f t="shared" si="11"/>
        <v>6</v>
      </c>
      <c r="U180" s="227" t="s">
        <v>1137</v>
      </c>
    </row>
    <row r="181" spans="1:21" s="222" customFormat="1" x14ac:dyDescent="0.2">
      <c r="A181" t="str">
        <f t="shared" si="9"/>
        <v>SunprelimTiana WoolamsDalakee Over The Top</v>
      </c>
      <c r="B181" s="227" t="s">
        <v>1161</v>
      </c>
      <c r="C181" s="222" t="s">
        <v>1147</v>
      </c>
      <c r="D181" s="222" t="s">
        <v>1078</v>
      </c>
      <c r="E181" s="222" t="s">
        <v>977</v>
      </c>
      <c r="F181" s="222" t="s">
        <v>973</v>
      </c>
      <c r="P181" s="223">
        <v>146.5</v>
      </c>
      <c r="Q181" s="224">
        <v>0.52321428571428574</v>
      </c>
      <c r="R181" s="225">
        <v>19</v>
      </c>
      <c r="S181" s="226">
        <f t="shared" si="10"/>
        <v>1</v>
      </c>
      <c r="T181" s="44">
        <f t="shared" si="11"/>
        <v>1</v>
      </c>
      <c r="U181" s="227" t="s">
        <v>1137</v>
      </c>
    </row>
    <row r="182" spans="1:21" s="222" customFormat="1" x14ac:dyDescent="0.2">
      <c r="A182" t="str">
        <f t="shared" si="9"/>
        <v>SunprelimAnastasia BreachMathilda Fan Friso</v>
      </c>
      <c r="B182" s="227" t="s">
        <v>1161</v>
      </c>
      <c r="C182" s="222" t="s">
        <v>1147</v>
      </c>
      <c r="D182" s="222" t="s">
        <v>208</v>
      </c>
      <c r="E182" s="222" t="s">
        <v>1180</v>
      </c>
      <c r="F182" s="222" t="s">
        <v>629</v>
      </c>
      <c r="P182" s="223">
        <v>157.5</v>
      </c>
      <c r="Q182" s="224">
        <v>0.5625</v>
      </c>
      <c r="R182" s="225">
        <v>15</v>
      </c>
      <c r="S182" s="226">
        <f t="shared" si="10"/>
        <v>1</v>
      </c>
      <c r="T182" s="44">
        <f t="shared" si="11"/>
        <v>1</v>
      </c>
      <c r="U182" s="227" t="s">
        <v>1137</v>
      </c>
    </row>
    <row r="183" spans="1:21" s="222" customFormat="1" x14ac:dyDescent="0.2">
      <c r="A183" t="str">
        <f t="shared" si="9"/>
        <v>SunprelimBeau DixonHeir Bourne</v>
      </c>
      <c r="B183" s="227" t="s">
        <v>1161</v>
      </c>
      <c r="C183" s="222" t="s">
        <v>1147</v>
      </c>
      <c r="D183" s="222" t="s">
        <v>1121</v>
      </c>
      <c r="E183" s="222" t="s">
        <v>1122</v>
      </c>
      <c r="F183" s="222" t="s">
        <v>634</v>
      </c>
      <c r="P183" s="223">
        <v>146</v>
      </c>
      <c r="Q183" s="224">
        <v>0.52142857142857146</v>
      </c>
      <c r="R183" s="225">
        <v>21</v>
      </c>
      <c r="S183" s="226">
        <f t="shared" si="10"/>
        <v>1</v>
      </c>
      <c r="T183" s="44">
        <f t="shared" si="11"/>
        <v>1</v>
      </c>
      <c r="U183" s="227" t="s">
        <v>1137</v>
      </c>
    </row>
    <row r="184" spans="1:21" s="222" customFormat="1" x14ac:dyDescent="0.2">
      <c r="A184" t="str">
        <f t="shared" si="9"/>
        <v>SunprelimCaitlin GodfreyTreelea Tribal Prince</v>
      </c>
      <c r="B184" s="227" t="s">
        <v>1161</v>
      </c>
      <c r="C184" s="222" t="s">
        <v>1147</v>
      </c>
      <c r="D184" s="222" t="s">
        <v>1118</v>
      </c>
      <c r="E184" s="222" t="s">
        <v>1119</v>
      </c>
      <c r="F184" s="222" t="s">
        <v>610</v>
      </c>
      <c r="P184" s="223">
        <v>157.5</v>
      </c>
      <c r="Q184" s="224">
        <v>0.5625</v>
      </c>
      <c r="R184" s="225">
        <v>15</v>
      </c>
      <c r="S184" s="226">
        <f t="shared" si="10"/>
        <v>1</v>
      </c>
      <c r="T184" s="44">
        <f t="shared" si="11"/>
        <v>1</v>
      </c>
      <c r="U184" s="227" t="s">
        <v>1137</v>
      </c>
    </row>
    <row r="185" spans="1:21" s="222" customFormat="1" x14ac:dyDescent="0.2">
      <c r="A185" t="str">
        <f t="shared" si="9"/>
        <v>SunprelimCarla NewmanAka Tiger Moth</v>
      </c>
      <c r="B185" s="227" t="s">
        <v>1161</v>
      </c>
      <c r="C185" s="222" t="s">
        <v>1147</v>
      </c>
      <c r="D185" s="222" t="s">
        <v>1071</v>
      </c>
      <c r="E185" s="222" t="s">
        <v>1111</v>
      </c>
      <c r="F185" s="222" t="s">
        <v>1004</v>
      </c>
      <c r="P185" s="223">
        <v>186.5</v>
      </c>
      <c r="Q185" s="224">
        <v>0.66607142857142854</v>
      </c>
      <c r="R185" s="225">
        <v>4</v>
      </c>
      <c r="S185" s="226">
        <f t="shared" si="10"/>
        <v>4</v>
      </c>
      <c r="T185" s="44">
        <f t="shared" si="11"/>
        <v>4</v>
      </c>
      <c r="U185" s="227" t="s">
        <v>1137</v>
      </c>
    </row>
    <row r="186" spans="1:21" s="222" customFormat="1" x14ac:dyDescent="0.2">
      <c r="A186" t="str">
        <f t="shared" si="9"/>
        <v>SunprelimEmily BrimblecombeSenlac Crowley</v>
      </c>
      <c r="B186" s="227" t="s">
        <v>1161</v>
      </c>
      <c r="C186" s="222" t="s">
        <v>1147</v>
      </c>
      <c r="D186" s="222" t="s">
        <v>1116</v>
      </c>
      <c r="E186" s="222" t="s">
        <v>1117</v>
      </c>
      <c r="F186" s="222" t="s">
        <v>196</v>
      </c>
      <c r="P186" s="223">
        <v>159</v>
      </c>
      <c r="Q186" s="224">
        <v>0.56785714285714284</v>
      </c>
      <c r="R186" s="225">
        <v>14</v>
      </c>
      <c r="S186" s="226">
        <f t="shared" si="10"/>
        <v>1</v>
      </c>
      <c r="T186" s="44">
        <f t="shared" si="11"/>
        <v>1</v>
      </c>
      <c r="U186" s="227" t="s">
        <v>1137</v>
      </c>
    </row>
    <row r="187" spans="1:21" s="222" customFormat="1" x14ac:dyDescent="0.2">
      <c r="A187" t="str">
        <f t="shared" si="9"/>
        <v>SunprelimImogen FreemanBramely Cleopatra</v>
      </c>
      <c r="B187" s="227" t="s">
        <v>1161</v>
      </c>
      <c r="C187" s="222" t="s">
        <v>1147</v>
      </c>
      <c r="D187" s="222" t="s">
        <v>1075</v>
      </c>
      <c r="E187" s="222" t="s">
        <v>1115</v>
      </c>
      <c r="F187" s="222" t="s">
        <v>183</v>
      </c>
      <c r="P187" s="223">
        <v>171</v>
      </c>
      <c r="Q187" s="224">
        <v>0.61071428571428577</v>
      </c>
      <c r="R187" s="225">
        <v>12</v>
      </c>
      <c r="S187" s="226">
        <f t="shared" si="10"/>
        <v>1</v>
      </c>
      <c r="T187" s="44">
        <f t="shared" si="11"/>
        <v>1</v>
      </c>
      <c r="U187" s="227" t="s">
        <v>1137</v>
      </c>
    </row>
    <row r="188" spans="1:21" s="222" customFormat="1" x14ac:dyDescent="0.2">
      <c r="A188" t="str">
        <f t="shared" si="9"/>
        <v>SunprelimKadee TaylorFortunato Deluxe</v>
      </c>
      <c r="B188" s="227" t="s">
        <v>1161</v>
      </c>
      <c r="C188" s="222" t="s">
        <v>1147</v>
      </c>
      <c r="D188" s="222" t="s">
        <v>718</v>
      </c>
      <c r="E188" s="222" t="s">
        <v>1179</v>
      </c>
      <c r="F188" s="222" t="s">
        <v>1112</v>
      </c>
      <c r="P188" s="223">
        <v>176.5</v>
      </c>
      <c r="Q188" s="224">
        <v>0.63035714285714284</v>
      </c>
      <c r="R188" s="225">
        <v>7</v>
      </c>
      <c r="S188" s="226">
        <f t="shared" si="10"/>
        <v>1</v>
      </c>
      <c r="T188" s="44">
        <f t="shared" si="11"/>
        <v>1</v>
      </c>
      <c r="U188" s="227" t="s">
        <v>1137</v>
      </c>
    </row>
    <row r="189" spans="1:21" s="222" customFormat="1" x14ac:dyDescent="0.2">
      <c r="A189" t="str">
        <f t="shared" si="9"/>
        <v>SunprelimMaddison ManoliniFinal Cut</v>
      </c>
      <c r="B189" s="227" t="s">
        <v>1161</v>
      </c>
      <c r="C189" s="222" t="s">
        <v>1147</v>
      </c>
      <c r="D189" s="222" t="s">
        <v>410</v>
      </c>
      <c r="E189" s="222" t="s">
        <v>439</v>
      </c>
      <c r="F189" s="222" t="s">
        <v>201</v>
      </c>
      <c r="P189" s="223">
        <v>194</v>
      </c>
      <c r="Q189" s="224">
        <v>0.69285714285714284</v>
      </c>
      <c r="R189" s="225">
        <v>3</v>
      </c>
      <c r="S189" s="226">
        <f t="shared" si="10"/>
        <v>5</v>
      </c>
      <c r="T189" s="44">
        <f t="shared" si="11"/>
        <v>5</v>
      </c>
      <c r="U189" s="227" t="s">
        <v>1137</v>
      </c>
    </row>
    <row r="190" spans="1:21" s="222" customFormat="1" x14ac:dyDescent="0.2">
      <c r="A190" t="str">
        <f t="shared" si="9"/>
        <v>SunprelimMadison TaylorEllenjay Nakye</v>
      </c>
      <c r="B190" s="227" t="s">
        <v>1161</v>
      </c>
      <c r="C190" s="222" t="s">
        <v>1147</v>
      </c>
      <c r="D190" s="222" t="s">
        <v>720</v>
      </c>
      <c r="E190" s="222" t="s">
        <v>721</v>
      </c>
      <c r="F190" s="222" t="s">
        <v>1112</v>
      </c>
      <c r="P190" s="223">
        <v>174.5</v>
      </c>
      <c r="Q190" s="224">
        <v>0.62321428571428572</v>
      </c>
      <c r="R190" s="225">
        <v>10</v>
      </c>
      <c r="S190" s="226">
        <f t="shared" si="10"/>
        <v>1</v>
      </c>
      <c r="T190" s="44">
        <f t="shared" si="11"/>
        <v>1</v>
      </c>
      <c r="U190" s="227" t="s">
        <v>1137</v>
      </c>
    </row>
    <row r="191" spans="1:21" s="222" customFormat="1" x14ac:dyDescent="0.2">
      <c r="A191" t="str">
        <f t="shared" si="9"/>
        <v>SunprelimMeg FowlerKarma Park Festivity</v>
      </c>
      <c r="B191" s="227" t="s">
        <v>1161</v>
      </c>
      <c r="C191" s="222" t="s">
        <v>1147</v>
      </c>
      <c r="D191" s="222" t="s">
        <v>618</v>
      </c>
      <c r="E191" s="222" t="s">
        <v>619</v>
      </c>
      <c r="F191" s="222" t="s">
        <v>610</v>
      </c>
      <c r="P191" s="223">
        <v>177</v>
      </c>
      <c r="Q191" s="224">
        <v>0.63214285714285712</v>
      </c>
      <c r="R191" s="225">
        <v>6</v>
      </c>
      <c r="S191" s="226">
        <f t="shared" si="10"/>
        <v>2</v>
      </c>
      <c r="T191" s="44">
        <f t="shared" si="11"/>
        <v>2</v>
      </c>
      <c r="U191" s="227" t="s">
        <v>1137</v>
      </c>
    </row>
    <row r="192" spans="1:21" s="222" customFormat="1" x14ac:dyDescent="0.2">
      <c r="A192" t="str">
        <f t="shared" si="9"/>
        <v>SunprelimMia FellowsMorningside Music Maker</v>
      </c>
      <c r="B192" s="227" t="s">
        <v>1161</v>
      </c>
      <c r="C192" s="222" t="s">
        <v>1147</v>
      </c>
      <c r="D192" s="222" t="s">
        <v>155</v>
      </c>
      <c r="E192" s="222" t="s">
        <v>156</v>
      </c>
      <c r="F192" s="222" t="s">
        <v>604</v>
      </c>
      <c r="P192" s="223">
        <v>169</v>
      </c>
      <c r="Q192" s="224">
        <v>0.60357142857142854</v>
      </c>
      <c r="R192" s="225">
        <v>13</v>
      </c>
      <c r="S192" s="226">
        <f t="shared" si="10"/>
        <v>1</v>
      </c>
      <c r="T192" s="44">
        <f t="shared" ref="T192:T216" si="12">SUM(S192)</f>
        <v>1</v>
      </c>
      <c r="U192" s="227" t="s">
        <v>1137</v>
      </c>
    </row>
    <row r="193" spans="1:21" s="222" customFormat="1" x14ac:dyDescent="0.2">
      <c r="A193" t="str">
        <f t="shared" si="9"/>
        <v>SunprelimShakayla FiegertTallarook Park Tuscanino</v>
      </c>
      <c r="B193" s="227" t="s">
        <v>1161</v>
      </c>
      <c r="C193" s="222" t="s">
        <v>1147</v>
      </c>
      <c r="D193" s="222" t="s">
        <v>414</v>
      </c>
      <c r="E193" s="222" t="s">
        <v>446</v>
      </c>
      <c r="F193" s="222" t="s">
        <v>1113</v>
      </c>
      <c r="P193" s="223">
        <v>176</v>
      </c>
      <c r="Q193" s="224">
        <v>0.62857142857142856</v>
      </c>
      <c r="R193" s="225">
        <v>8</v>
      </c>
      <c r="S193" s="226">
        <f t="shared" si="10"/>
        <v>1</v>
      </c>
      <c r="T193" s="44">
        <f t="shared" si="12"/>
        <v>1</v>
      </c>
      <c r="U193" s="227" t="s">
        <v>1137</v>
      </c>
    </row>
    <row r="194" spans="1:21" s="222" customFormat="1" x14ac:dyDescent="0.2">
      <c r="A194" t="str">
        <f t="shared" si="9"/>
        <v>SunprelimSommer CraigBombay Sting</v>
      </c>
      <c r="B194" s="227" t="s">
        <v>1161</v>
      </c>
      <c r="C194" s="222" t="s">
        <v>1147</v>
      </c>
      <c r="D194" s="222" t="s">
        <v>639</v>
      </c>
      <c r="E194" s="222" t="s">
        <v>1120</v>
      </c>
      <c r="F194" s="222" t="s">
        <v>1052</v>
      </c>
      <c r="P194" s="223">
        <v>146.5</v>
      </c>
      <c r="Q194" s="224">
        <v>0.52321428571428574</v>
      </c>
      <c r="R194" s="225">
        <v>19</v>
      </c>
      <c r="S194" s="226">
        <f t="shared" si="10"/>
        <v>1</v>
      </c>
      <c r="T194" s="44">
        <f t="shared" si="12"/>
        <v>1</v>
      </c>
      <c r="U194" s="227" t="s">
        <v>1137</v>
      </c>
    </row>
    <row r="195" spans="1:21" s="222" customFormat="1" x14ac:dyDescent="0.2">
      <c r="A195" t="str">
        <f t="shared" si="9"/>
        <v>SunprelimSummer SherlockScarlet</v>
      </c>
      <c r="B195" s="227" t="s">
        <v>1161</v>
      </c>
      <c r="C195" s="222" t="s">
        <v>1147</v>
      </c>
      <c r="D195" s="222" t="s">
        <v>211</v>
      </c>
      <c r="E195" s="222" t="s">
        <v>358</v>
      </c>
      <c r="F195" s="222" t="s">
        <v>598</v>
      </c>
      <c r="P195" s="223">
        <v>184</v>
      </c>
      <c r="Q195" s="224">
        <v>0.65714285714285714</v>
      </c>
      <c r="R195" s="225">
        <v>5</v>
      </c>
      <c r="S195" s="226">
        <f t="shared" si="10"/>
        <v>3</v>
      </c>
      <c r="T195" s="44">
        <f t="shared" si="12"/>
        <v>3</v>
      </c>
      <c r="U195" s="227" t="s">
        <v>1137</v>
      </c>
    </row>
    <row r="196" spans="1:21" s="222" customFormat="1" x14ac:dyDescent="0.2">
      <c r="A196" t="str">
        <f t="shared" si="9"/>
        <v>SunprelimTaliah QuinnRedline Heavenly Devine</v>
      </c>
      <c r="B196" s="227" t="s">
        <v>1161</v>
      </c>
      <c r="C196" s="222" t="s">
        <v>1147</v>
      </c>
      <c r="D196" s="222" t="s">
        <v>368</v>
      </c>
      <c r="E196" s="222" t="s">
        <v>585</v>
      </c>
      <c r="F196" s="222" t="s">
        <v>169</v>
      </c>
      <c r="P196" s="223">
        <v>150.5</v>
      </c>
      <c r="Q196" s="224">
        <v>0.53749999999999998</v>
      </c>
      <c r="R196" s="225">
        <v>17</v>
      </c>
      <c r="S196" s="226">
        <f t="shared" si="10"/>
        <v>1</v>
      </c>
      <c r="T196" s="44">
        <f t="shared" si="12"/>
        <v>1</v>
      </c>
      <c r="U196" s="227" t="s">
        <v>1137</v>
      </c>
    </row>
    <row r="197" spans="1:21" s="222" customFormat="1" x14ac:dyDescent="0.2">
      <c r="A197" t="str">
        <f t="shared" si="9"/>
        <v>SunprelimZali RyanBryalana Second Cloud</v>
      </c>
      <c r="B197" s="227" t="s">
        <v>1161</v>
      </c>
      <c r="C197" s="222" t="s">
        <v>1147</v>
      </c>
      <c r="D197" s="222" t="s">
        <v>221</v>
      </c>
      <c r="E197" s="222" t="s">
        <v>222</v>
      </c>
      <c r="F197" s="222" t="s">
        <v>623</v>
      </c>
      <c r="P197" s="223">
        <v>148.5</v>
      </c>
      <c r="Q197" s="224">
        <v>0.53035714285714286</v>
      </c>
      <c r="R197" s="225">
        <v>18</v>
      </c>
      <c r="S197" s="226">
        <f t="shared" si="10"/>
        <v>1</v>
      </c>
      <c r="T197" s="44">
        <f t="shared" si="12"/>
        <v>1</v>
      </c>
      <c r="U197" s="227" t="s">
        <v>1137</v>
      </c>
    </row>
    <row r="198" spans="1:21" s="222" customFormat="1" x14ac:dyDescent="0.2">
      <c r="A198" t="str">
        <f t="shared" si="9"/>
        <v>SunprelimAbby CoulsonCambria Gem</v>
      </c>
      <c r="B198" s="227" t="s">
        <v>1161</v>
      </c>
      <c r="C198" s="222" t="s">
        <v>1148</v>
      </c>
      <c r="D198" s="222" t="s">
        <v>794</v>
      </c>
      <c r="E198" s="222" t="s">
        <v>899</v>
      </c>
      <c r="F198" s="222" t="s">
        <v>468</v>
      </c>
      <c r="P198" s="223">
        <v>181</v>
      </c>
      <c r="Q198" s="224">
        <v>0.64642857142857146</v>
      </c>
      <c r="R198" s="225">
        <v>4</v>
      </c>
      <c r="S198" s="226">
        <f t="shared" si="10"/>
        <v>4</v>
      </c>
      <c r="T198" s="44">
        <f t="shared" si="12"/>
        <v>4</v>
      </c>
      <c r="U198" s="227" t="s">
        <v>1137</v>
      </c>
    </row>
    <row r="199" spans="1:21" s="222" customFormat="1" x14ac:dyDescent="0.2">
      <c r="A199" t="str">
        <f t="shared" si="9"/>
        <v>SunprelimAmelia ElliottIndiana Summer Gold </v>
      </c>
      <c r="B199" s="227" t="s">
        <v>1161</v>
      </c>
      <c r="C199" s="222" t="s">
        <v>1148</v>
      </c>
      <c r="D199" s="222" t="s">
        <v>1125</v>
      </c>
      <c r="E199" s="222" t="s">
        <v>1126</v>
      </c>
      <c r="F199" s="222" t="s">
        <v>1108</v>
      </c>
      <c r="P199" s="223">
        <v>173</v>
      </c>
      <c r="Q199" s="224">
        <v>0.61785714285714288</v>
      </c>
      <c r="R199" s="225">
        <v>8</v>
      </c>
      <c r="S199" s="226">
        <f t="shared" si="10"/>
        <v>1</v>
      </c>
      <c r="T199" s="44">
        <f t="shared" si="12"/>
        <v>1</v>
      </c>
      <c r="U199" s="227" t="s">
        <v>1137</v>
      </c>
    </row>
    <row r="200" spans="1:21" s="222" customFormat="1" x14ac:dyDescent="0.2">
      <c r="A200" t="str">
        <f t="shared" ref="A200:A216" si="13">CONCATENATE(B200,D200,E200)</f>
        <v>SunprelimAngelina DonnellyBenito Linc</v>
      </c>
      <c r="B200" s="227" t="s">
        <v>1161</v>
      </c>
      <c r="C200" s="222" t="s">
        <v>1148</v>
      </c>
      <c r="D200" s="222" t="s">
        <v>1123</v>
      </c>
      <c r="E200" s="222" t="s">
        <v>726</v>
      </c>
      <c r="F200" s="222" t="s">
        <v>196</v>
      </c>
      <c r="P200" s="223">
        <v>186.5</v>
      </c>
      <c r="Q200" s="224">
        <v>0.66607142857142854</v>
      </c>
      <c r="R200" s="225">
        <v>2</v>
      </c>
      <c r="S200" s="226">
        <f t="shared" ref="S200:S216" si="14">IF(R200=1,7,IF(R200=2,6,IF(R200=3,5,IF(R200=4,4,IF(R200=5,3,IF(R200=6,2,IF(R200&gt;=6,1,0)))))))</f>
        <v>6</v>
      </c>
      <c r="T200" s="44">
        <f t="shared" si="12"/>
        <v>6</v>
      </c>
      <c r="U200" s="227" t="s">
        <v>1137</v>
      </c>
    </row>
    <row r="201" spans="1:21" s="222" customFormat="1" x14ac:dyDescent="0.2">
      <c r="A201" t="str">
        <f t="shared" si="13"/>
        <v>SunprelimBronte AndersonPluggers Angel</v>
      </c>
      <c r="B201" s="227" t="s">
        <v>1161</v>
      </c>
      <c r="C201" s="222" t="s">
        <v>1148</v>
      </c>
      <c r="D201" s="222" t="s">
        <v>1101</v>
      </c>
      <c r="E201" s="222" t="s">
        <v>1124</v>
      </c>
      <c r="F201" s="222" t="s">
        <v>468</v>
      </c>
      <c r="P201" s="223">
        <v>173</v>
      </c>
      <c r="Q201" s="224">
        <v>0.61785714285714288</v>
      </c>
      <c r="R201" s="225">
        <v>8</v>
      </c>
      <c r="S201" s="226">
        <f t="shared" si="14"/>
        <v>1</v>
      </c>
      <c r="T201" s="44">
        <f t="shared" si="12"/>
        <v>1</v>
      </c>
      <c r="U201" s="227" t="s">
        <v>1137</v>
      </c>
    </row>
    <row r="202" spans="1:21" s="222" customFormat="1" x14ac:dyDescent="0.2">
      <c r="A202" t="str">
        <f t="shared" si="13"/>
        <v>SunprelimChloe WhiteCaballo Jax</v>
      </c>
      <c r="B202" s="227" t="s">
        <v>1161</v>
      </c>
      <c r="C202" s="222" t="s">
        <v>1148</v>
      </c>
      <c r="D202" s="222" t="s">
        <v>503</v>
      </c>
      <c r="E202" s="222" t="s">
        <v>556</v>
      </c>
      <c r="F202" s="222" t="s">
        <v>468</v>
      </c>
      <c r="P202" s="223">
        <v>176</v>
      </c>
      <c r="Q202" s="224">
        <v>0.62857142857142856</v>
      </c>
      <c r="R202" s="225">
        <v>6</v>
      </c>
      <c r="S202" s="226">
        <f t="shared" si="14"/>
        <v>2</v>
      </c>
      <c r="T202" s="44">
        <f t="shared" si="12"/>
        <v>2</v>
      </c>
      <c r="U202" s="227" t="s">
        <v>1137</v>
      </c>
    </row>
    <row r="203" spans="1:21" s="222" customFormat="1" x14ac:dyDescent="0.2">
      <c r="A203" t="str">
        <f t="shared" si="13"/>
        <v>SunprelimOlivia Butler-BlaxellKanderry Shake Your Bon Bon</v>
      </c>
      <c r="B203" s="227" t="s">
        <v>1161</v>
      </c>
      <c r="C203" s="222" t="s">
        <v>1148</v>
      </c>
      <c r="D203" s="222" t="s">
        <v>630</v>
      </c>
      <c r="E203" s="222" t="s">
        <v>631</v>
      </c>
      <c r="F203" s="222" t="s">
        <v>310</v>
      </c>
      <c r="P203" s="223">
        <v>165</v>
      </c>
      <c r="Q203" s="224">
        <v>0.5892857142857143</v>
      </c>
      <c r="R203" s="225">
        <v>12</v>
      </c>
      <c r="S203" s="226">
        <f t="shared" si="14"/>
        <v>1</v>
      </c>
      <c r="T203" s="44">
        <f t="shared" si="12"/>
        <v>1</v>
      </c>
      <c r="U203" s="227" t="s">
        <v>1137</v>
      </c>
    </row>
    <row r="204" spans="1:21" s="222" customFormat="1" x14ac:dyDescent="0.2">
      <c r="A204" t="str">
        <f t="shared" si="13"/>
        <v>SunprelimOlivia HawkinsBillden Park Coachella</v>
      </c>
      <c r="B204" s="227" t="s">
        <v>1161</v>
      </c>
      <c r="C204" s="222" t="s">
        <v>1148</v>
      </c>
      <c r="D204" t="s">
        <v>69</v>
      </c>
      <c r="E204" s="11" t="s">
        <v>1222</v>
      </c>
      <c r="F204" s="222" t="s">
        <v>315</v>
      </c>
      <c r="P204" s="223">
        <v>176.5</v>
      </c>
      <c r="Q204" s="224">
        <v>0.63035714285714284</v>
      </c>
      <c r="R204" s="225">
        <v>5</v>
      </c>
      <c r="S204" s="226">
        <f t="shared" si="14"/>
        <v>3</v>
      </c>
      <c r="T204" s="44">
        <f t="shared" si="12"/>
        <v>3</v>
      </c>
      <c r="U204" s="227" t="s">
        <v>1137</v>
      </c>
    </row>
    <row r="205" spans="1:21" s="222" customFormat="1" x14ac:dyDescent="0.2">
      <c r="A205" t="str">
        <f t="shared" si="13"/>
        <v>SunprelimRachel DaveyTango</v>
      </c>
      <c r="B205" s="227" t="s">
        <v>1161</v>
      </c>
      <c r="C205" s="222" t="s">
        <v>1148</v>
      </c>
      <c r="D205" s="222" t="s">
        <v>131</v>
      </c>
      <c r="E205" s="222" t="s">
        <v>132</v>
      </c>
      <c r="F205" s="222" t="s">
        <v>1100</v>
      </c>
      <c r="P205" s="223">
        <v>172</v>
      </c>
      <c r="Q205" s="224">
        <v>0.61428571428571432</v>
      </c>
      <c r="R205" s="225">
        <v>10</v>
      </c>
      <c r="S205" s="226">
        <f t="shared" si="14"/>
        <v>1</v>
      </c>
      <c r="T205" s="44">
        <f t="shared" si="12"/>
        <v>1</v>
      </c>
      <c r="U205" s="227" t="s">
        <v>1137</v>
      </c>
    </row>
    <row r="206" spans="1:21" s="222" customFormat="1" x14ac:dyDescent="0.2">
      <c r="A206" t="str">
        <f t="shared" si="13"/>
        <v>SunprelimRebecca SimpsonKasac Park Global Warrior</v>
      </c>
      <c r="B206" s="227" t="s">
        <v>1161</v>
      </c>
      <c r="C206" s="222" t="s">
        <v>1148</v>
      </c>
      <c r="D206" s="222" t="s">
        <v>349</v>
      </c>
      <c r="E206" s="222" t="s">
        <v>350</v>
      </c>
      <c r="F206" s="222" t="s">
        <v>598</v>
      </c>
      <c r="P206" s="223">
        <v>173.5</v>
      </c>
      <c r="Q206" s="224">
        <v>0.61964285714285716</v>
      </c>
      <c r="R206" s="225">
        <v>7</v>
      </c>
      <c r="S206" s="226">
        <f t="shared" si="14"/>
        <v>1</v>
      </c>
      <c r="T206" s="44">
        <f t="shared" si="12"/>
        <v>1</v>
      </c>
      <c r="U206" s="227" t="s">
        <v>1137</v>
      </c>
    </row>
    <row r="207" spans="1:21" s="222" customFormat="1" x14ac:dyDescent="0.2">
      <c r="A207" t="str">
        <f t="shared" si="13"/>
        <v>SunprelimRuby WeightmanSardella Irish Special</v>
      </c>
      <c r="B207" s="227" t="s">
        <v>1161</v>
      </c>
      <c r="C207" s="222" t="s">
        <v>1148</v>
      </c>
      <c r="D207" s="222" t="s">
        <v>395</v>
      </c>
      <c r="E207" s="222" t="s">
        <v>1181</v>
      </c>
      <c r="F207" s="222" t="s">
        <v>1100</v>
      </c>
      <c r="P207" s="223">
        <v>189.5</v>
      </c>
      <c r="Q207" s="224">
        <v>0.67678571428571432</v>
      </c>
      <c r="R207" s="225">
        <v>1</v>
      </c>
      <c r="S207" s="226">
        <f t="shared" si="14"/>
        <v>7</v>
      </c>
      <c r="T207" s="44">
        <f t="shared" si="12"/>
        <v>7</v>
      </c>
      <c r="U207" s="227" t="s">
        <v>1137</v>
      </c>
    </row>
    <row r="208" spans="1:21" s="222" customFormat="1" x14ac:dyDescent="0.2">
      <c r="A208" t="str">
        <f t="shared" si="13"/>
        <v>SunprelimSamara JackmanFlatley Affirmed</v>
      </c>
      <c r="B208" s="227" t="s">
        <v>1161</v>
      </c>
      <c r="C208" s="222" t="s">
        <v>1148</v>
      </c>
      <c r="D208" s="222" t="s">
        <v>1062</v>
      </c>
      <c r="E208" s="222" t="s">
        <v>1063</v>
      </c>
      <c r="F208" s="222" t="s">
        <v>183</v>
      </c>
      <c r="P208" s="223">
        <v>167</v>
      </c>
      <c r="Q208" s="224">
        <v>0.59642857142857142</v>
      </c>
      <c r="R208" s="225">
        <v>11</v>
      </c>
      <c r="S208" s="226">
        <f t="shared" si="14"/>
        <v>1</v>
      </c>
      <c r="T208" s="44">
        <f t="shared" si="12"/>
        <v>1</v>
      </c>
      <c r="U208" s="227" t="s">
        <v>1137</v>
      </c>
    </row>
    <row r="209" spans="1:21" s="222" customFormat="1" x14ac:dyDescent="0.2">
      <c r="A209" t="str">
        <f t="shared" si="13"/>
        <v>SunprelimSarah VickeryRedyaz Velour</v>
      </c>
      <c r="B209" s="227" t="s">
        <v>1161</v>
      </c>
      <c r="C209" s="222" t="s">
        <v>1148</v>
      </c>
      <c r="D209" s="222" t="s">
        <v>876</v>
      </c>
      <c r="E209" s="222" t="s">
        <v>1127</v>
      </c>
      <c r="F209" s="222" t="s">
        <v>1004</v>
      </c>
      <c r="P209" s="223">
        <v>164</v>
      </c>
      <c r="Q209" s="224">
        <v>0.58571428571428574</v>
      </c>
      <c r="R209" s="225">
        <v>13</v>
      </c>
      <c r="S209" s="226">
        <f t="shared" si="14"/>
        <v>1</v>
      </c>
      <c r="T209" s="44">
        <f t="shared" si="12"/>
        <v>1</v>
      </c>
      <c r="U209" s="227" t="s">
        <v>1137</v>
      </c>
    </row>
    <row r="210" spans="1:21" s="222" customFormat="1" x14ac:dyDescent="0.2">
      <c r="A210" t="str">
        <f t="shared" si="13"/>
        <v>SunprelimTessa FernieBrookdale Park Inspiration</v>
      </c>
      <c r="B210" s="227" t="s">
        <v>1161</v>
      </c>
      <c r="C210" s="222" t="s">
        <v>1148</v>
      </c>
      <c r="D210" s="222" t="s">
        <v>669</v>
      </c>
      <c r="E210" s="222" t="s">
        <v>670</v>
      </c>
      <c r="F210" s="222" t="s">
        <v>310</v>
      </c>
      <c r="P210" s="223">
        <v>182</v>
      </c>
      <c r="Q210" s="224">
        <v>0.65</v>
      </c>
      <c r="R210" s="225">
        <v>3</v>
      </c>
      <c r="S210" s="226">
        <f t="shared" si="14"/>
        <v>5</v>
      </c>
      <c r="T210" s="44">
        <f t="shared" si="12"/>
        <v>5</v>
      </c>
      <c r="U210" s="227" t="s">
        <v>1137</v>
      </c>
    </row>
    <row r="211" spans="1:21" s="222" customFormat="1" x14ac:dyDescent="0.2">
      <c r="A211" t="str">
        <f t="shared" si="13"/>
        <v>SunprelimEllysha HaleAlice Peacemaker Ross King</v>
      </c>
      <c r="B211" s="227" t="s">
        <v>1161</v>
      </c>
      <c r="C211" s="222" t="s">
        <v>1149</v>
      </c>
      <c r="D211" s="222" t="s">
        <v>434</v>
      </c>
      <c r="E211" s="222" t="s">
        <v>1182</v>
      </c>
      <c r="F211" s="222" t="s">
        <v>201</v>
      </c>
      <c r="P211" s="223">
        <v>158.5</v>
      </c>
      <c r="Q211" s="224">
        <v>0.56607142857142856</v>
      </c>
      <c r="R211" s="225">
        <v>5</v>
      </c>
      <c r="S211" s="226">
        <f t="shared" si="14"/>
        <v>3</v>
      </c>
      <c r="T211" s="44">
        <f t="shared" si="12"/>
        <v>3</v>
      </c>
      <c r="U211" s="227" t="s">
        <v>1137</v>
      </c>
    </row>
    <row r="212" spans="1:21" s="222" customFormat="1" x14ac:dyDescent="0.2">
      <c r="A212" t="str">
        <f t="shared" si="13"/>
        <v>SunprelimIndi SmithByalee Mascara</v>
      </c>
      <c r="B212" s="227" t="s">
        <v>1161</v>
      </c>
      <c r="C212" s="222" t="s">
        <v>1149</v>
      </c>
      <c r="D212" s="222" t="s">
        <v>1128</v>
      </c>
      <c r="E212" s="222" t="s">
        <v>1129</v>
      </c>
      <c r="F212" s="222" t="s">
        <v>1108</v>
      </c>
      <c r="P212" s="223">
        <v>186.5</v>
      </c>
      <c r="Q212" s="224">
        <v>0.66607142857142854</v>
      </c>
      <c r="R212" s="225">
        <v>1</v>
      </c>
      <c r="S212" s="226">
        <f t="shared" si="14"/>
        <v>7</v>
      </c>
      <c r="T212" s="44">
        <f t="shared" si="12"/>
        <v>7</v>
      </c>
      <c r="U212" s="227" t="s">
        <v>1137</v>
      </c>
    </row>
    <row r="213" spans="1:21" s="222" customFormat="1" x14ac:dyDescent="0.2">
      <c r="A213" t="str">
        <f t="shared" si="13"/>
        <v>SunprelimJackson BlackShovely</v>
      </c>
      <c r="B213" s="227" t="s">
        <v>1161</v>
      </c>
      <c r="C213" s="222" t="s">
        <v>1149</v>
      </c>
      <c r="D213" s="222" t="s">
        <v>734</v>
      </c>
      <c r="E213" s="222" t="s">
        <v>1130</v>
      </c>
      <c r="F213" s="222" t="s">
        <v>196</v>
      </c>
      <c r="P213" s="223">
        <v>171.5</v>
      </c>
      <c r="Q213" s="224">
        <v>0.61250000000000004</v>
      </c>
      <c r="R213" s="225">
        <v>3</v>
      </c>
      <c r="S213" s="226">
        <f t="shared" si="14"/>
        <v>5</v>
      </c>
      <c r="T213" s="44">
        <f t="shared" si="12"/>
        <v>5</v>
      </c>
      <c r="U213" s="227" t="s">
        <v>1137</v>
      </c>
    </row>
    <row r="214" spans="1:21" s="222" customFormat="1" x14ac:dyDescent="0.2">
      <c r="A214" t="str">
        <f t="shared" si="13"/>
        <v>SunprelimKristie GibaudFollyfoot Fashionista</v>
      </c>
      <c r="B214" s="227" t="s">
        <v>1161</v>
      </c>
      <c r="C214" s="222" t="s">
        <v>1149</v>
      </c>
      <c r="D214" s="222" t="s">
        <v>738</v>
      </c>
      <c r="E214" s="222" t="s">
        <v>1131</v>
      </c>
      <c r="F214" s="222" t="s">
        <v>1100</v>
      </c>
      <c r="P214" s="223">
        <v>157</v>
      </c>
      <c r="Q214" s="224">
        <v>0.56071428571428572</v>
      </c>
      <c r="R214" s="225">
        <v>6</v>
      </c>
      <c r="S214" s="226">
        <f t="shared" si="14"/>
        <v>2</v>
      </c>
      <c r="T214" s="44">
        <f t="shared" si="12"/>
        <v>2</v>
      </c>
      <c r="U214" s="227" t="s">
        <v>1137</v>
      </c>
    </row>
    <row r="215" spans="1:21" s="222" customFormat="1" x14ac:dyDescent="0.2">
      <c r="A215" t="str">
        <f t="shared" si="13"/>
        <v>SunprelimPortia AllanFollyfoot El Toro</v>
      </c>
      <c r="B215" s="227" t="s">
        <v>1161</v>
      </c>
      <c r="C215" s="222" t="s">
        <v>1149</v>
      </c>
      <c r="D215" s="222" t="s">
        <v>402</v>
      </c>
      <c r="E215" s="222" t="s">
        <v>403</v>
      </c>
      <c r="F215" s="222" t="s">
        <v>1100</v>
      </c>
      <c r="P215" s="223">
        <v>162</v>
      </c>
      <c r="Q215" s="224">
        <v>0.57857142857142863</v>
      </c>
      <c r="R215" s="225">
        <v>4</v>
      </c>
      <c r="S215" s="226">
        <f t="shared" si="14"/>
        <v>4</v>
      </c>
      <c r="T215" s="44">
        <f t="shared" si="12"/>
        <v>4</v>
      </c>
      <c r="U215" s="227" t="s">
        <v>1137</v>
      </c>
    </row>
    <row r="216" spans="1:21" s="222" customFormat="1" x14ac:dyDescent="0.2">
      <c r="A216" t="str">
        <f t="shared" si="13"/>
        <v>SunprelimTiarlie WarehamTiaja Park Dream</v>
      </c>
      <c r="B216" s="227" t="s">
        <v>1161</v>
      </c>
      <c r="C216" s="222" t="s">
        <v>1149</v>
      </c>
      <c r="D216" s="222" t="s">
        <v>81</v>
      </c>
      <c r="E216" s="222" t="s">
        <v>82</v>
      </c>
      <c r="F216" s="222" t="s">
        <v>468</v>
      </c>
      <c r="P216" s="223">
        <v>185</v>
      </c>
      <c r="Q216" s="224">
        <v>0.6607142857142857</v>
      </c>
      <c r="R216" s="225">
        <v>2</v>
      </c>
      <c r="S216" s="226">
        <f t="shared" si="14"/>
        <v>6</v>
      </c>
      <c r="T216" s="44">
        <f t="shared" si="12"/>
        <v>6</v>
      </c>
      <c r="U216" s="227" t="s">
        <v>1137</v>
      </c>
    </row>
    <row r="217" spans="1:21" x14ac:dyDescent="0.2">
      <c r="R217" s="44"/>
      <c r="S217" s="41"/>
    </row>
  </sheetData>
  <autoFilter ref="A7:U216" xr:uid="{CC2BF881-D8AB-4362-BB9C-0ADEB95C67F7}">
    <sortState xmlns:xlrd2="http://schemas.microsoft.com/office/spreadsheetml/2017/richdata2" ref="A8:U216">
      <sortCondition ref="C7:C216"/>
    </sortState>
  </autoFilter>
  <phoneticPr fontId="19" type="noConversion"/>
  <conditionalFormatting sqref="C1:C1048576">
    <cfRule type="containsText" dxfId="9" priority="4" operator="containsText" text="Sunday">
      <formula>NOT(ISERROR(SEARCH("Sunday",C1)))</formula>
    </cfRule>
    <cfRule type="containsText" dxfId="8" priority="5" operator="containsText" text="Saturday">
      <formula>NOT(ISERROR(SEARCH("Saturday",C1)))</formula>
    </cfRule>
  </conditionalFormatting>
  <conditionalFormatting sqref="A1:A1048576">
    <cfRule type="duplicateValues" dxfId="7" priority="1"/>
    <cfRule type="duplicateValues" dxfId="6" priority="2"/>
    <cfRule type="duplicateValues" dxfId="5" priority="3"/>
    <cfRule type="duplicateValues" dxfId="4" priority="361"/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1033-7AC9-4867-B9B7-6FEFEB267AD6}">
  <sheetPr>
    <tabColor rgb="FF7030A0"/>
  </sheetPr>
  <dimension ref="A1:T103"/>
  <sheetViews>
    <sheetView workbookViewId="0">
      <selection activeCell="E22" sqref="E22"/>
    </sheetView>
  </sheetViews>
  <sheetFormatPr defaultRowHeight="12.75" x14ac:dyDescent="0.2"/>
  <cols>
    <col min="1" max="1" width="39.7109375" style="40" customWidth="1"/>
    <col min="2" max="3" width="11.85546875" style="41" customWidth="1"/>
    <col min="4" max="5" width="37.5703125" customWidth="1"/>
    <col min="6" max="6" width="49.42578125" customWidth="1"/>
    <col min="7" max="7" width="18" bestFit="1" customWidth="1"/>
    <col min="8" max="8" width="14.42578125" style="201" customWidth="1"/>
    <col min="9" max="17" width="14.42578125" style="202" customWidth="1"/>
    <col min="18" max="18" width="14.42578125" style="41" customWidth="1"/>
    <col min="19" max="19" width="13.5703125" style="42" customWidth="1"/>
    <col min="20" max="20" width="17" style="42" bestFit="1" customWidth="1"/>
  </cols>
  <sheetData>
    <row r="1" spans="1:20" s="38" customFormat="1" ht="26.25" customHeight="1" x14ac:dyDescent="0.25">
      <c r="A1" s="185"/>
      <c r="B1" s="401" t="s">
        <v>252</v>
      </c>
      <c r="C1" s="402"/>
      <c r="D1" s="186" t="s">
        <v>253</v>
      </c>
      <c r="E1" s="403"/>
      <c r="F1" s="403"/>
      <c r="G1" s="403"/>
      <c r="H1" s="403"/>
      <c r="I1" s="403"/>
      <c r="J1" s="403"/>
      <c r="K1" s="403"/>
      <c r="L1" s="404"/>
      <c r="M1" s="405" t="s">
        <v>255</v>
      </c>
      <c r="N1" s="406"/>
      <c r="O1" s="407"/>
      <c r="P1" s="408"/>
      <c r="Q1" s="408"/>
      <c r="R1" s="408"/>
      <c r="S1" s="408"/>
      <c r="T1" s="409"/>
    </row>
    <row r="2" spans="1:20" s="39" customFormat="1" ht="18.75" customHeight="1" x14ac:dyDescent="0.25">
      <c r="A2" s="187"/>
      <c r="B2" s="410" t="s">
        <v>964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</row>
    <row r="3" spans="1:20" s="39" customFormat="1" ht="26.25" customHeight="1" x14ac:dyDescent="0.25">
      <c r="A3" s="187"/>
      <c r="B3" s="412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</row>
    <row r="4" spans="1:20" ht="18.75" customHeight="1" x14ac:dyDescent="0.2">
      <c r="B4" s="396" t="s">
        <v>257</v>
      </c>
      <c r="C4" s="396" t="s">
        <v>258</v>
      </c>
      <c r="D4" s="396" t="s">
        <v>259</v>
      </c>
      <c r="E4" s="396" t="s">
        <v>260</v>
      </c>
      <c r="F4" s="396" t="s">
        <v>295</v>
      </c>
      <c r="G4" s="396" t="s">
        <v>262</v>
      </c>
      <c r="H4" s="188" t="s">
        <v>263</v>
      </c>
      <c r="I4" s="399" t="s">
        <v>264</v>
      </c>
      <c r="J4" s="400"/>
      <c r="K4" s="400"/>
      <c r="L4" s="400"/>
      <c r="M4" s="394" t="s">
        <v>318</v>
      </c>
      <c r="N4" s="395"/>
      <c r="O4" s="395"/>
      <c r="P4" s="394" t="s">
        <v>265</v>
      </c>
      <c r="Q4" s="395"/>
      <c r="R4" s="189" t="s">
        <v>266</v>
      </c>
      <c r="S4" s="396" t="s">
        <v>226</v>
      </c>
      <c r="T4" s="396" t="s">
        <v>267</v>
      </c>
    </row>
    <row r="5" spans="1:20" ht="18.75" customHeight="1" x14ac:dyDescent="0.2">
      <c r="B5" s="397"/>
      <c r="C5" s="397"/>
      <c r="D5" s="397"/>
      <c r="E5" s="397"/>
      <c r="F5" s="397"/>
      <c r="G5" s="397"/>
      <c r="H5" s="188" t="s">
        <v>268</v>
      </c>
      <c r="I5" s="399" t="s">
        <v>268</v>
      </c>
      <c r="J5" s="400"/>
      <c r="K5" s="400"/>
      <c r="L5" s="400"/>
      <c r="M5" s="394" t="s">
        <v>268</v>
      </c>
      <c r="N5" s="395"/>
      <c r="O5" s="395"/>
      <c r="P5" s="394" t="s">
        <v>268</v>
      </c>
      <c r="Q5" s="395"/>
      <c r="R5" s="189" t="s">
        <v>268</v>
      </c>
      <c r="S5" s="397"/>
      <c r="T5" s="397"/>
    </row>
    <row r="6" spans="1:20" ht="18.75" customHeight="1" x14ac:dyDescent="0.2">
      <c r="B6" s="398"/>
      <c r="C6" s="398"/>
      <c r="D6" s="398"/>
      <c r="E6" s="398"/>
      <c r="F6" s="398"/>
      <c r="G6" s="190" t="s">
        <v>269</v>
      </c>
      <c r="H6" s="191" t="s">
        <v>270</v>
      </c>
      <c r="I6" s="192" t="s">
        <v>270</v>
      </c>
      <c r="J6" s="192" t="s">
        <v>271</v>
      </c>
      <c r="K6" s="192" t="s">
        <v>272</v>
      </c>
      <c r="L6" s="192" t="s">
        <v>273</v>
      </c>
      <c r="M6" s="192" t="s">
        <v>274</v>
      </c>
      <c r="N6" s="192" t="s">
        <v>272</v>
      </c>
      <c r="O6" s="192" t="s">
        <v>273</v>
      </c>
      <c r="P6" s="192" t="s">
        <v>275</v>
      </c>
      <c r="Q6" s="192" t="s">
        <v>273</v>
      </c>
      <c r="R6" s="193" t="s">
        <v>276</v>
      </c>
      <c r="S6" s="398"/>
      <c r="T6" s="398"/>
    </row>
    <row r="7" spans="1:20" s="11" customFormat="1" ht="15" x14ac:dyDescent="0.2">
      <c r="A7" s="205" t="str">
        <f>CONCATENATE(B7,D7,E7)</f>
        <v>PrepAmelia GordonAryline Bobby Sox</v>
      </c>
      <c r="B7" s="207" t="s">
        <v>248</v>
      </c>
      <c r="C7" s="207" t="s">
        <v>426</v>
      </c>
      <c r="D7" s="208" t="s">
        <v>231</v>
      </c>
      <c r="E7" s="208" t="s">
        <v>232</v>
      </c>
      <c r="F7" s="208" t="s">
        <v>220</v>
      </c>
      <c r="G7" s="209"/>
      <c r="H7" s="210">
        <v>0.63249999999999995</v>
      </c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213">
        <v>1</v>
      </c>
      <c r="T7" s="197">
        <f>IF(S7=1,7,IF(S7=2,6,IF(S7=3,5,IF(S7=4,4,IF(S7=5,3,IF(S7=6,2,IF(S7&gt;=6,1,0)))))))</f>
        <v>7</v>
      </c>
    </row>
    <row r="8" spans="1:20" s="11" customFormat="1" ht="15" x14ac:dyDescent="0.2">
      <c r="A8" s="205" t="str">
        <f t="shared" ref="A8:A30" si="0">CONCATENATE(B8,D8,E8)</f>
        <v>PrepAmelia ChesterGem Park Surprise</v>
      </c>
      <c r="B8" s="207" t="s">
        <v>248</v>
      </c>
      <c r="C8" s="207" t="s">
        <v>426</v>
      </c>
      <c r="D8" s="208" t="s">
        <v>760</v>
      </c>
      <c r="E8" s="208" t="s">
        <v>761</v>
      </c>
      <c r="F8" s="208" t="s">
        <v>592</v>
      </c>
      <c r="G8" s="209"/>
      <c r="H8" s="210">
        <v>0.57999999999999996</v>
      </c>
      <c r="I8" s="211"/>
      <c r="J8" s="211"/>
      <c r="K8" s="211"/>
      <c r="L8" s="211"/>
      <c r="M8" s="211"/>
      <c r="N8" s="211"/>
      <c r="O8" s="211"/>
      <c r="P8" s="211"/>
      <c r="Q8" s="211"/>
      <c r="R8" s="212"/>
      <c r="S8" s="213">
        <v>2</v>
      </c>
      <c r="T8" s="197">
        <f>IF(S8=1,7,IF(S8=2,6,IF(S8=3,5,IF(S8=4,4,IF(S8=5,3,IF(S8=6,2,IF(S8&gt;=6,1,0)))))))</f>
        <v>6</v>
      </c>
    </row>
    <row r="9" spans="1:20" ht="15" x14ac:dyDescent="0.2">
      <c r="A9" s="40" t="str">
        <f t="shared" si="0"/>
        <v>PrepEmmi KnealeJames Bond</v>
      </c>
      <c r="B9" s="41" t="s">
        <v>248</v>
      </c>
      <c r="C9" s="206" t="s">
        <v>426</v>
      </c>
      <c r="D9" t="s">
        <v>229</v>
      </c>
      <c r="E9" t="s">
        <v>230</v>
      </c>
      <c r="F9" t="s">
        <v>220</v>
      </c>
      <c r="H9" s="194">
        <v>0.57250000000000001</v>
      </c>
      <c r="I9" s="195"/>
      <c r="J9" s="195"/>
      <c r="K9" s="195"/>
      <c r="L9" s="195"/>
      <c r="M9" s="195"/>
      <c r="N9" s="195"/>
      <c r="O9" s="195"/>
      <c r="P9" s="195"/>
      <c r="Q9" s="195"/>
      <c r="R9" s="196"/>
      <c r="S9" s="42">
        <v>3</v>
      </c>
      <c r="T9" s="197">
        <f t="shared" ref="T9:T72" si="1">IF(S9=1,7,IF(S9=2,6,IF(S9=3,5,IF(S9=4,4,IF(S9=5,3,IF(S9=6,2,IF(S9&gt;=6,1,0)))))))</f>
        <v>5</v>
      </c>
    </row>
    <row r="10" spans="1:20" ht="15" x14ac:dyDescent="0.2">
      <c r="A10" s="40" t="str">
        <f t="shared" si="0"/>
        <v>PrepSienna ChesterSqueak</v>
      </c>
      <c r="B10" s="41" t="s">
        <v>248</v>
      </c>
      <c r="C10" s="206" t="s">
        <v>426</v>
      </c>
      <c r="D10" t="s">
        <v>762</v>
      </c>
      <c r="E10" t="s">
        <v>965</v>
      </c>
      <c r="F10" t="s">
        <v>592</v>
      </c>
      <c r="H10" s="194">
        <v>0.54749999999999999</v>
      </c>
      <c r="I10" s="195"/>
      <c r="J10" s="195"/>
      <c r="K10" s="195"/>
      <c r="L10" s="195"/>
      <c r="M10" s="195"/>
      <c r="N10" s="195"/>
      <c r="O10" s="195"/>
      <c r="P10" s="195"/>
      <c r="Q10" s="195"/>
      <c r="R10" s="196"/>
      <c r="S10" s="42">
        <v>4</v>
      </c>
      <c r="T10" s="197">
        <f t="shared" si="1"/>
        <v>4</v>
      </c>
    </row>
    <row r="11" spans="1:20" ht="15" x14ac:dyDescent="0.2">
      <c r="A11" s="40" t="str">
        <f t="shared" si="0"/>
        <v>PrelimAmelia GordonAryline Bobby Sox</v>
      </c>
      <c r="B11" s="41" t="s">
        <v>213</v>
      </c>
      <c r="C11" s="41" t="s">
        <v>510</v>
      </c>
      <c r="D11" t="s">
        <v>231</v>
      </c>
      <c r="E11" t="s">
        <v>232</v>
      </c>
      <c r="F11" t="s">
        <v>220</v>
      </c>
      <c r="H11" s="194"/>
      <c r="I11" s="195">
        <v>0.63214000000000004</v>
      </c>
      <c r="J11" s="195"/>
      <c r="K11" s="195"/>
      <c r="L11" s="195"/>
      <c r="M11" s="195"/>
      <c r="N11" s="195"/>
      <c r="O11" s="195"/>
      <c r="P11" s="195"/>
      <c r="Q11" s="195"/>
      <c r="R11" s="196"/>
      <c r="S11" s="42">
        <v>1</v>
      </c>
      <c r="T11" s="197">
        <f t="shared" si="1"/>
        <v>7</v>
      </c>
    </row>
    <row r="12" spans="1:20" ht="15" x14ac:dyDescent="0.2">
      <c r="A12" s="40" t="str">
        <f t="shared" si="0"/>
        <v>PrelimEloise BijlCharlie Brown</v>
      </c>
      <c r="B12" s="41" t="s">
        <v>213</v>
      </c>
      <c r="C12" s="41" t="s">
        <v>510</v>
      </c>
      <c r="D12" t="s">
        <v>966</v>
      </c>
      <c r="E12" t="s">
        <v>967</v>
      </c>
      <c r="F12" t="s">
        <v>307</v>
      </c>
      <c r="H12" s="194"/>
      <c r="I12" s="195">
        <v>0.61250000000000004</v>
      </c>
      <c r="J12" s="195"/>
      <c r="K12" s="195"/>
      <c r="L12" s="195"/>
      <c r="M12" s="195"/>
      <c r="N12" s="195"/>
      <c r="O12" s="195"/>
      <c r="P12" s="195"/>
      <c r="Q12" s="195"/>
      <c r="R12" s="196"/>
      <c r="S12" s="42">
        <v>2</v>
      </c>
      <c r="T12" s="197">
        <f t="shared" si="1"/>
        <v>6</v>
      </c>
    </row>
    <row r="13" spans="1:20" ht="15" x14ac:dyDescent="0.2">
      <c r="A13" s="40" t="str">
        <f t="shared" si="0"/>
        <v>PrelimSophie CaldwellWendamar Nerita</v>
      </c>
      <c r="B13" s="41" t="s">
        <v>213</v>
      </c>
      <c r="C13" s="41" t="s">
        <v>510</v>
      </c>
      <c r="D13" t="s">
        <v>649</v>
      </c>
      <c r="E13" t="s">
        <v>968</v>
      </c>
      <c r="F13" t="s">
        <v>307</v>
      </c>
      <c r="H13" s="194"/>
      <c r="I13" s="195">
        <v>0.58928999999999998</v>
      </c>
      <c r="J13" s="195"/>
      <c r="K13" s="195"/>
      <c r="L13" s="195"/>
      <c r="M13" s="195"/>
      <c r="N13" s="195"/>
      <c r="O13" s="195"/>
      <c r="P13" s="195"/>
      <c r="Q13" s="195"/>
      <c r="R13" s="196"/>
      <c r="S13" s="42">
        <v>3</v>
      </c>
      <c r="T13" s="197">
        <f t="shared" si="1"/>
        <v>5</v>
      </c>
    </row>
    <row r="14" spans="1:20" ht="15" x14ac:dyDescent="0.2">
      <c r="A14" s="40" t="str">
        <f t="shared" si="0"/>
        <v>PrelimAmelia ChesterGem Park Surprise</v>
      </c>
      <c r="B14" s="41" t="s">
        <v>213</v>
      </c>
      <c r="C14" s="41" t="s">
        <v>510</v>
      </c>
      <c r="D14" t="s">
        <v>760</v>
      </c>
      <c r="E14" t="s">
        <v>761</v>
      </c>
      <c r="F14" t="s">
        <v>592</v>
      </c>
      <c r="H14" s="194"/>
      <c r="I14" s="195">
        <v>0.53929000000000005</v>
      </c>
      <c r="J14" s="195"/>
      <c r="K14" s="195"/>
      <c r="L14" s="195"/>
      <c r="M14" s="195"/>
      <c r="N14" s="195"/>
      <c r="O14" s="195"/>
      <c r="P14" s="195"/>
      <c r="Q14" s="195"/>
      <c r="R14" s="196"/>
      <c r="S14" s="42">
        <v>4</v>
      </c>
      <c r="T14" s="197">
        <f t="shared" si="1"/>
        <v>4</v>
      </c>
    </row>
    <row r="15" spans="1:20" ht="15" x14ac:dyDescent="0.2">
      <c r="A15" s="40" t="str">
        <f t="shared" si="0"/>
        <v>PrelimMeg FowlerKarma Park Festivity</v>
      </c>
      <c r="B15" s="41" t="s">
        <v>213</v>
      </c>
      <c r="C15" s="41" t="s">
        <v>510</v>
      </c>
      <c r="D15" t="s">
        <v>618</v>
      </c>
      <c r="E15" t="s">
        <v>619</v>
      </c>
      <c r="F15" t="s">
        <v>592</v>
      </c>
      <c r="H15" s="194"/>
      <c r="I15" s="195"/>
      <c r="J15" s="195">
        <v>0.64642999999999995</v>
      </c>
      <c r="K15" s="195"/>
      <c r="L15" s="195"/>
      <c r="M15" s="195"/>
      <c r="N15" s="195"/>
      <c r="O15" s="195"/>
      <c r="P15" s="195"/>
      <c r="Q15" s="195"/>
      <c r="R15" s="196"/>
      <c r="S15" s="42">
        <v>1</v>
      </c>
      <c r="T15" s="197">
        <f t="shared" si="1"/>
        <v>7</v>
      </c>
    </row>
    <row r="16" spans="1:20" ht="15" x14ac:dyDescent="0.2">
      <c r="A16" s="40" t="str">
        <f t="shared" si="0"/>
        <v>PrelimAshley CowieBlue Dale Boy</v>
      </c>
      <c r="B16" s="41" t="s">
        <v>213</v>
      </c>
      <c r="C16" s="41" t="s">
        <v>510</v>
      </c>
      <c r="D16" t="s">
        <v>767</v>
      </c>
      <c r="E16" t="s">
        <v>908</v>
      </c>
      <c r="F16" t="s">
        <v>592</v>
      </c>
      <c r="H16" s="194"/>
      <c r="I16" s="195"/>
      <c r="J16" s="195">
        <v>0.59821000000000002</v>
      </c>
      <c r="K16" s="195"/>
      <c r="L16" s="195"/>
      <c r="M16" s="195"/>
      <c r="N16" s="195"/>
      <c r="O16" s="195"/>
      <c r="P16" s="195"/>
      <c r="Q16" s="195"/>
      <c r="R16" s="196"/>
      <c r="S16" s="42">
        <v>2</v>
      </c>
      <c r="T16" s="197">
        <f t="shared" si="1"/>
        <v>6</v>
      </c>
    </row>
    <row r="17" spans="1:20" ht="15" x14ac:dyDescent="0.2">
      <c r="A17" s="40" t="str">
        <f t="shared" si="0"/>
        <v>PrelimTessa FernieJock</v>
      </c>
      <c r="B17" s="41" t="s">
        <v>213</v>
      </c>
      <c r="C17" s="41" t="s">
        <v>510</v>
      </c>
      <c r="D17" t="s">
        <v>669</v>
      </c>
      <c r="E17" t="s">
        <v>969</v>
      </c>
      <c r="F17" t="s">
        <v>310</v>
      </c>
      <c r="H17" s="194"/>
      <c r="I17" s="195"/>
      <c r="J17" s="195"/>
      <c r="K17" s="195">
        <v>0.69106999999999996</v>
      </c>
      <c r="L17" s="195"/>
      <c r="M17" s="195"/>
      <c r="N17" s="195"/>
      <c r="O17" s="195"/>
      <c r="P17" s="195"/>
      <c r="Q17" s="195"/>
      <c r="R17" s="196"/>
      <c r="S17" s="42">
        <v>1</v>
      </c>
      <c r="T17" s="197">
        <f t="shared" si="1"/>
        <v>7</v>
      </c>
    </row>
    <row r="18" spans="1:20" ht="15" x14ac:dyDescent="0.2">
      <c r="A18" s="40" t="str">
        <f t="shared" si="0"/>
        <v>PrelimOlivia Butler-BaxellKanderry Shake Your Bon Bon</v>
      </c>
      <c r="B18" s="41" t="s">
        <v>213</v>
      </c>
      <c r="C18" s="41" t="s">
        <v>510</v>
      </c>
      <c r="D18" t="s">
        <v>970</v>
      </c>
      <c r="E18" t="s">
        <v>631</v>
      </c>
      <c r="F18" t="s">
        <v>310</v>
      </c>
      <c r="H18" s="194"/>
      <c r="I18" s="195"/>
      <c r="J18" s="195"/>
      <c r="K18" s="195">
        <v>0.63929000000000002</v>
      </c>
      <c r="L18" s="195"/>
      <c r="M18" s="195"/>
      <c r="N18" s="195"/>
      <c r="O18" s="195"/>
      <c r="P18" s="195"/>
      <c r="Q18" s="195"/>
      <c r="R18" s="196"/>
      <c r="S18" s="42">
        <v>2</v>
      </c>
      <c r="T18" s="197">
        <f t="shared" si="1"/>
        <v>6</v>
      </c>
    </row>
    <row r="19" spans="1:20" ht="15" x14ac:dyDescent="0.2">
      <c r="A19" s="40" t="str">
        <f t="shared" si="0"/>
        <v>PrelimCeleste WhittakerWindwood Park Saoirse</v>
      </c>
      <c r="B19" s="41" t="s">
        <v>213</v>
      </c>
      <c r="C19" s="41" t="s">
        <v>510</v>
      </c>
      <c r="D19" t="s">
        <v>971</v>
      </c>
      <c r="E19" t="s">
        <v>972</v>
      </c>
      <c r="F19" t="s">
        <v>973</v>
      </c>
      <c r="H19" s="194"/>
      <c r="I19" s="195"/>
      <c r="J19" s="195"/>
      <c r="K19" s="195">
        <v>0.6</v>
      </c>
      <c r="L19" s="195"/>
      <c r="M19" s="195"/>
      <c r="N19" s="195"/>
      <c r="O19" s="195"/>
      <c r="P19" s="195"/>
      <c r="Q19" s="195"/>
      <c r="R19" s="196"/>
      <c r="S19" s="42">
        <v>3</v>
      </c>
      <c r="T19" s="197">
        <f t="shared" si="1"/>
        <v>5</v>
      </c>
    </row>
    <row r="20" spans="1:20" ht="15" x14ac:dyDescent="0.2">
      <c r="A20" s="40" t="str">
        <f t="shared" si="0"/>
        <v>PrelimMia WhittakerBloodbuzz Ohio</v>
      </c>
      <c r="B20" s="41" t="s">
        <v>213</v>
      </c>
      <c r="C20" s="41" t="s">
        <v>510</v>
      </c>
      <c r="D20" t="s">
        <v>974</v>
      </c>
      <c r="E20" t="s">
        <v>975</v>
      </c>
      <c r="F20" t="s">
        <v>973</v>
      </c>
      <c r="H20" s="194"/>
      <c r="I20" s="195"/>
      <c r="J20" s="195"/>
      <c r="K20" s="195">
        <v>0.55893000000000004</v>
      </c>
      <c r="L20" s="195"/>
      <c r="M20" s="195"/>
      <c r="N20" s="195"/>
      <c r="O20" s="195"/>
      <c r="P20" s="195"/>
      <c r="Q20" s="195"/>
      <c r="R20" s="196"/>
      <c r="S20" s="42">
        <v>4</v>
      </c>
      <c r="T20" s="197">
        <f t="shared" si="1"/>
        <v>4</v>
      </c>
    </row>
    <row r="21" spans="1:20" ht="15" x14ac:dyDescent="0.2">
      <c r="A21" s="40" t="str">
        <f t="shared" si="0"/>
        <v>NovMeg FowlerKarma Park Festivity</v>
      </c>
      <c r="B21" s="41" t="s">
        <v>80</v>
      </c>
      <c r="C21" s="41" t="s">
        <v>516</v>
      </c>
      <c r="D21" t="s">
        <v>618</v>
      </c>
      <c r="E21" t="s">
        <v>619</v>
      </c>
      <c r="F21" t="s">
        <v>592</v>
      </c>
      <c r="H21" s="194"/>
      <c r="I21" s="195"/>
      <c r="J21" s="195"/>
      <c r="K21" s="195"/>
      <c r="L21" s="195"/>
      <c r="M21" s="195">
        <v>0.63529000000000002</v>
      </c>
      <c r="N21" s="195"/>
      <c r="O21" s="195"/>
      <c r="P21" s="195"/>
      <c r="Q21" s="195"/>
      <c r="R21" s="196"/>
      <c r="S21" s="42">
        <v>1</v>
      </c>
      <c r="T21" s="197">
        <f t="shared" si="1"/>
        <v>7</v>
      </c>
    </row>
    <row r="22" spans="1:20" ht="15" x14ac:dyDescent="0.2">
      <c r="A22" s="40" t="str">
        <f t="shared" si="0"/>
        <v>NovLeah GardinerWestwood Royal Romeo</v>
      </c>
      <c r="B22" s="41" t="s">
        <v>80</v>
      </c>
      <c r="C22" s="41" t="s">
        <v>516</v>
      </c>
      <c r="D22" t="s">
        <v>149</v>
      </c>
      <c r="E22" t="s">
        <v>224</v>
      </c>
      <c r="F22" t="s">
        <v>592</v>
      </c>
      <c r="H22" s="194"/>
      <c r="I22" s="195"/>
      <c r="J22" s="195"/>
      <c r="K22" s="195"/>
      <c r="L22" s="195"/>
      <c r="M22" s="195">
        <v>0.61765000000000003</v>
      </c>
      <c r="N22" s="195"/>
      <c r="O22" s="195"/>
      <c r="P22" s="195"/>
      <c r="Q22" s="195"/>
      <c r="R22" s="196"/>
      <c r="S22" s="42">
        <v>2</v>
      </c>
      <c r="T22" s="197">
        <f t="shared" si="1"/>
        <v>6</v>
      </c>
    </row>
    <row r="23" spans="1:20" ht="15" x14ac:dyDescent="0.2">
      <c r="A23" s="40" t="str">
        <f t="shared" si="0"/>
        <v>NovTiana WoollamsDalakee Over The Top</v>
      </c>
      <c r="B23" s="41" t="s">
        <v>80</v>
      </c>
      <c r="C23" s="41" t="s">
        <v>516</v>
      </c>
      <c r="D23" t="s">
        <v>976</v>
      </c>
      <c r="E23" t="s">
        <v>977</v>
      </c>
      <c r="F23" t="s">
        <v>973</v>
      </c>
      <c r="H23" s="194"/>
      <c r="I23" s="195"/>
      <c r="J23" s="195"/>
      <c r="K23" s="195"/>
      <c r="L23" s="195"/>
      <c r="M23" s="195">
        <v>0.60146999999999995</v>
      </c>
      <c r="N23" s="195"/>
      <c r="O23" s="195"/>
      <c r="P23" s="195"/>
      <c r="Q23" s="195"/>
      <c r="R23" s="196"/>
      <c r="S23" s="42">
        <v>3</v>
      </c>
      <c r="T23" s="197">
        <f t="shared" si="1"/>
        <v>5</v>
      </c>
    </row>
    <row r="24" spans="1:20" ht="15" x14ac:dyDescent="0.2">
      <c r="A24" s="40" t="str">
        <f t="shared" si="0"/>
        <v>NovJewel PivacDVZ Debonaire</v>
      </c>
      <c r="B24" s="41" t="s">
        <v>80</v>
      </c>
      <c r="C24" s="41" t="s">
        <v>516</v>
      </c>
      <c r="D24" t="s">
        <v>773</v>
      </c>
      <c r="E24" t="s">
        <v>978</v>
      </c>
      <c r="F24" t="s">
        <v>310</v>
      </c>
      <c r="H24" s="194"/>
      <c r="I24" s="195"/>
      <c r="J24" s="195"/>
      <c r="K24" s="195"/>
      <c r="L24" s="195"/>
      <c r="M24" s="195"/>
      <c r="N24" s="195">
        <v>0.67500000000000004</v>
      </c>
      <c r="O24" s="195"/>
      <c r="P24" s="195"/>
      <c r="Q24" s="195"/>
      <c r="R24" s="196"/>
      <c r="S24" s="42">
        <v>1</v>
      </c>
      <c r="T24" s="197">
        <f t="shared" si="1"/>
        <v>7</v>
      </c>
    </row>
    <row r="25" spans="1:20" ht="15" x14ac:dyDescent="0.25">
      <c r="A25" s="40" t="str">
        <f t="shared" si="0"/>
        <v>NovTessa FernieJock</v>
      </c>
      <c r="B25" s="41" t="s">
        <v>80</v>
      </c>
      <c r="C25" s="41" t="s">
        <v>516</v>
      </c>
      <c r="D25" t="s">
        <v>669</v>
      </c>
      <c r="E25" t="s">
        <v>969</v>
      </c>
      <c r="F25" s="198" t="s">
        <v>310</v>
      </c>
      <c r="G25" s="198"/>
      <c r="H25" s="194"/>
      <c r="I25" s="195"/>
      <c r="J25" s="195"/>
      <c r="K25" s="195"/>
      <c r="L25" s="195"/>
      <c r="M25" s="195"/>
      <c r="N25" s="195">
        <v>0.66029000000000004</v>
      </c>
      <c r="O25" s="195"/>
      <c r="P25" s="195"/>
      <c r="Q25" s="195"/>
      <c r="R25" s="196"/>
      <c r="S25" s="42">
        <v>2</v>
      </c>
      <c r="T25" s="197">
        <f t="shared" si="1"/>
        <v>6</v>
      </c>
    </row>
    <row r="26" spans="1:20" ht="15" x14ac:dyDescent="0.2">
      <c r="A26" s="40" t="str">
        <f t="shared" si="0"/>
        <v>NovApril LeunenExtreme Golden Rebel</v>
      </c>
      <c r="B26" s="41" t="s">
        <v>80</v>
      </c>
      <c r="C26" s="41" t="s">
        <v>516</v>
      </c>
      <c r="D26" t="s">
        <v>111</v>
      </c>
      <c r="E26" t="s">
        <v>112</v>
      </c>
      <c r="F26" t="s">
        <v>310</v>
      </c>
      <c r="H26" s="194"/>
      <c r="I26" s="195"/>
      <c r="J26" s="195"/>
      <c r="K26" s="195"/>
      <c r="L26" s="195"/>
      <c r="M26" s="195"/>
      <c r="N26" s="195">
        <v>0.62058999999999997</v>
      </c>
      <c r="O26" s="195"/>
      <c r="P26" s="195"/>
      <c r="Q26" s="195"/>
      <c r="R26" s="196"/>
      <c r="S26" s="42">
        <v>3</v>
      </c>
      <c r="T26" s="197">
        <f t="shared" si="1"/>
        <v>5</v>
      </c>
    </row>
    <row r="27" spans="1:20" ht="15" x14ac:dyDescent="0.2">
      <c r="A27" s="40" t="str">
        <f t="shared" si="0"/>
        <v>NovAmy-Louise RossHalcyon</v>
      </c>
      <c r="B27" s="41" t="s">
        <v>80</v>
      </c>
      <c r="C27" s="41" t="s">
        <v>516</v>
      </c>
      <c r="D27" t="s">
        <v>49</v>
      </c>
      <c r="E27" t="s">
        <v>50</v>
      </c>
      <c r="F27" t="s">
        <v>310</v>
      </c>
      <c r="H27" s="194"/>
      <c r="I27" s="195"/>
      <c r="J27" s="195"/>
      <c r="K27" s="195"/>
      <c r="L27" s="195"/>
      <c r="M27" s="195"/>
      <c r="N27" s="195"/>
      <c r="O27" s="195">
        <v>0.69706000000000001</v>
      </c>
      <c r="P27" s="195"/>
      <c r="Q27" s="195"/>
      <c r="R27" s="196"/>
      <c r="S27" s="42">
        <v>1</v>
      </c>
      <c r="T27" s="197">
        <f t="shared" si="1"/>
        <v>7</v>
      </c>
    </row>
    <row r="28" spans="1:20" ht="15" x14ac:dyDescent="0.2">
      <c r="A28" s="40" t="str">
        <f t="shared" si="0"/>
        <v>ElemJewel PivacDVZ Debonaire</v>
      </c>
      <c r="B28" s="41" t="s">
        <v>46</v>
      </c>
      <c r="C28" s="41" t="s">
        <v>704</v>
      </c>
      <c r="D28" t="s">
        <v>773</v>
      </c>
      <c r="E28" t="s">
        <v>978</v>
      </c>
      <c r="F28" t="s">
        <v>310</v>
      </c>
      <c r="H28" s="194"/>
      <c r="I28" s="195"/>
      <c r="J28" s="195"/>
      <c r="K28" s="195"/>
      <c r="L28" s="195"/>
      <c r="M28" s="195"/>
      <c r="N28" s="195"/>
      <c r="O28" s="195"/>
      <c r="P28" s="195">
        <v>0.64375000000000004</v>
      </c>
      <c r="Q28" s="195"/>
      <c r="R28" s="196"/>
      <c r="S28" s="42">
        <v>1</v>
      </c>
      <c r="T28" s="197">
        <f t="shared" si="1"/>
        <v>7</v>
      </c>
    </row>
    <row r="29" spans="1:20" ht="15" x14ac:dyDescent="0.2">
      <c r="A29" s="40" t="str">
        <f t="shared" si="0"/>
        <v>ElemAmy-Louise RossHalcyon</v>
      </c>
      <c r="B29" s="41" t="s">
        <v>46</v>
      </c>
      <c r="C29" s="41" t="s">
        <v>704</v>
      </c>
      <c r="D29" t="s">
        <v>49</v>
      </c>
      <c r="E29" t="s">
        <v>50</v>
      </c>
      <c r="F29" t="s">
        <v>310</v>
      </c>
      <c r="H29" s="194"/>
      <c r="I29" s="195"/>
      <c r="J29" s="195"/>
      <c r="K29" s="195"/>
      <c r="L29" s="195"/>
      <c r="M29" s="195"/>
      <c r="N29" s="195"/>
      <c r="O29" s="195"/>
      <c r="P29" s="195"/>
      <c r="Q29" s="195">
        <v>0.64375000000000004</v>
      </c>
      <c r="R29" s="196"/>
      <c r="S29" s="42">
        <v>1</v>
      </c>
      <c r="T29" s="197">
        <f t="shared" si="1"/>
        <v>7</v>
      </c>
    </row>
    <row r="30" spans="1:20" ht="15" x14ac:dyDescent="0.2">
      <c r="A30" s="40" t="str">
        <f t="shared" si="0"/>
        <v/>
      </c>
      <c r="H30" s="194"/>
      <c r="I30" s="195"/>
      <c r="J30" s="195"/>
      <c r="K30" s="195"/>
      <c r="L30" s="195"/>
      <c r="M30" s="195"/>
      <c r="N30" s="195"/>
      <c r="O30" s="195"/>
      <c r="P30" s="195"/>
      <c r="Q30" s="195"/>
      <c r="R30" s="196"/>
      <c r="T30" s="197">
        <f t="shared" si="1"/>
        <v>0</v>
      </c>
    </row>
    <row r="31" spans="1:20" ht="15" x14ac:dyDescent="0.2">
      <c r="A31" s="40" t="str">
        <f t="shared" ref="A31:A72" si="2">CONCATENATE(B31,D31,E31)</f>
        <v/>
      </c>
      <c r="H31" s="194"/>
      <c r="I31" s="195"/>
      <c r="J31" s="195"/>
      <c r="K31" s="195"/>
      <c r="L31" s="195"/>
      <c r="M31" s="195"/>
      <c r="N31" s="195"/>
      <c r="O31" s="195"/>
      <c r="P31" s="195"/>
      <c r="Q31" s="195"/>
      <c r="R31" s="196"/>
      <c r="T31" s="197">
        <f t="shared" si="1"/>
        <v>0</v>
      </c>
    </row>
    <row r="32" spans="1:20" ht="15" x14ac:dyDescent="0.2">
      <c r="A32" s="40" t="str">
        <f t="shared" si="2"/>
        <v/>
      </c>
      <c r="H32" s="194"/>
      <c r="I32" s="195"/>
      <c r="J32" s="195"/>
      <c r="K32" s="195"/>
      <c r="L32" s="195"/>
      <c r="M32" s="195"/>
      <c r="N32" s="195"/>
      <c r="O32" s="195"/>
      <c r="P32" s="195"/>
      <c r="Q32" s="195"/>
      <c r="R32" s="196"/>
      <c r="T32" s="197">
        <f t="shared" si="1"/>
        <v>0</v>
      </c>
    </row>
    <row r="33" spans="1:20" ht="15" x14ac:dyDescent="0.2">
      <c r="A33" s="40" t="str">
        <f t="shared" si="2"/>
        <v/>
      </c>
      <c r="H33" s="194"/>
      <c r="I33" s="195"/>
      <c r="J33" s="195"/>
      <c r="K33" s="195"/>
      <c r="L33" s="195"/>
      <c r="M33" s="195"/>
      <c r="N33" s="195"/>
      <c r="O33" s="195"/>
      <c r="P33" s="195"/>
      <c r="Q33" s="195"/>
      <c r="R33" s="196"/>
      <c r="T33" s="197">
        <f t="shared" si="1"/>
        <v>0</v>
      </c>
    </row>
    <row r="34" spans="1:20" ht="15" x14ac:dyDescent="0.2">
      <c r="A34" s="40" t="str">
        <f t="shared" si="2"/>
        <v/>
      </c>
      <c r="H34" s="194"/>
      <c r="I34" s="195"/>
      <c r="J34" s="195"/>
      <c r="K34" s="195"/>
      <c r="L34" s="195"/>
      <c r="M34" s="195"/>
      <c r="N34" s="195"/>
      <c r="O34" s="195"/>
      <c r="P34" s="195"/>
      <c r="Q34" s="195"/>
      <c r="R34" s="196"/>
      <c r="T34" s="197">
        <f t="shared" si="1"/>
        <v>0</v>
      </c>
    </row>
    <row r="35" spans="1:20" ht="15" x14ac:dyDescent="0.2">
      <c r="A35" s="40" t="str">
        <f t="shared" si="2"/>
        <v/>
      </c>
      <c r="H35" s="194"/>
      <c r="I35" s="195"/>
      <c r="J35" s="195"/>
      <c r="K35" s="195"/>
      <c r="L35" s="195"/>
      <c r="M35" s="195"/>
      <c r="N35" s="195"/>
      <c r="O35" s="195"/>
      <c r="P35" s="195"/>
      <c r="Q35" s="195"/>
      <c r="R35" s="196"/>
      <c r="T35" s="197">
        <f t="shared" si="1"/>
        <v>0</v>
      </c>
    </row>
    <row r="36" spans="1:20" ht="15" x14ac:dyDescent="0.2">
      <c r="A36" s="40" t="str">
        <f t="shared" si="2"/>
        <v/>
      </c>
      <c r="H36" s="194"/>
      <c r="I36" s="195"/>
      <c r="J36" s="195"/>
      <c r="K36" s="195"/>
      <c r="L36" s="195"/>
      <c r="M36" s="195"/>
      <c r="N36" s="195"/>
      <c r="O36" s="195"/>
      <c r="P36" s="195"/>
      <c r="Q36" s="195"/>
      <c r="R36" s="196"/>
      <c r="T36" s="197">
        <f t="shared" si="1"/>
        <v>0</v>
      </c>
    </row>
    <row r="37" spans="1:20" ht="15" x14ac:dyDescent="0.2">
      <c r="A37" s="40" t="str">
        <f t="shared" si="2"/>
        <v/>
      </c>
      <c r="H37" s="194"/>
      <c r="I37" s="195"/>
      <c r="J37" s="195"/>
      <c r="K37" s="195"/>
      <c r="L37" s="195"/>
      <c r="M37" s="195"/>
      <c r="N37" s="195"/>
      <c r="O37" s="195"/>
      <c r="P37" s="195"/>
      <c r="Q37" s="195"/>
      <c r="R37" s="196"/>
      <c r="T37" s="197">
        <f t="shared" si="1"/>
        <v>0</v>
      </c>
    </row>
    <row r="38" spans="1:20" ht="15" x14ac:dyDescent="0.2">
      <c r="A38" s="40" t="str">
        <f t="shared" si="2"/>
        <v/>
      </c>
      <c r="H38" s="194"/>
      <c r="I38" s="195"/>
      <c r="J38" s="195"/>
      <c r="K38" s="195"/>
      <c r="L38" s="195"/>
      <c r="M38" s="195"/>
      <c r="N38" s="195"/>
      <c r="O38" s="195"/>
      <c r="P38" s="195"/>
      <c r="Q38" s="195"/>
      <c r="R38" s="196"/>
      <c r="T38" s="197">
        <f t="shared" si="1"/>
        <v>0</v>
      </c>
    </row>
    <row r="39" spans="1:20" ht="15" x14ac:dyDescent="0.2">
      <c r="A39" s="40" t="str">
        <f t="shared" si="2"/>
        <v/>
      </c>
      <c r="H39" s="194"/>
      <c r="I39" s="195"/>
      <c r="J39" s="195"/>
      <c r="K39" s="195"/>
      <c r="L39" s="195"/>
      <c r="M39" s="195"/>
      <c r="N39" s="195"/>
      <c r="O39" s="195"/>
      <c r="P39" s="195"/>
      <c r="Q39" s="195"/>
      <c r="R39" s="196"/>
      <c r="T39" s="197">
        <f t="shared" si="1"/>
        <v>0</v>
      </c>
    </row>
    <row r="40" spans="1:20" ht="15" x14ac:dyDescent="0.2">
      <c r="A40" s="40" t="str">
        <f t="shared" si="2"/>
        <v/>
      </c>
      <c r="H40" s="194"/>
      <c r="I40" s="195"/>
      <c r="J40" s="195"/>
      <c r="K40" s="195"/>
      <c r="L40" s="195"/>
      <c r="M40" s="195"/>
      <c r="N40" s="195"/>
      <c r="O40" s="195"/>
      <c r="P40" s="195"/>
      <c r="Q40" s="195"/>
      <c r="R40" s="196"/>
      <c r="T40" s="197">
        <f t="shared" si="1"/>
        <v>0</v>
      </c>
    </row>
    <row r="41" spans="1:20" ht="15" x14ac:dyDescent="0.2">
      <c r="A41" s="40" t="str">
        <f t="shared" si="2"/>
        <v/>
      </c>
      <c r="H41" s="194"/>
      <c r="I41" s="195"/>
      <c r="J41" s="195"/>
      <c r="K41" s="195"/>
      <c r="L41" s="195"/>
      <c r="M41" s="195"/>
      <c r="N41" s="195"/>
      <c r="O41" s="195"/>
      <c r="P41" s="195"/>
      <c r="Q41" s="195"/>
      <c r="R41" s="196"/>
      <c r="T41" s="197">
        <f t="shared" si="1"/>
        <v>0</v>
      </c>
    </row>
    <row r="42" spans="1:20" ht="15" x14ac:dyDescent="0.2">
      <c r="A42" s="40" t="str">
        <f t="shared" si="2"/>
        <v/>
      </c>
      <c r="H42" s="194"/>
      <c r="I42" s="195"/>
      <c r="J42" s="195"/>
      <c r="K42" s="195"/>
      <c r="L42" s="195"/>
      <c r="M42" s="195"/>
      <c r="N42" s="195"/>
      <c r="O42" s="195"/>
      <c r="P42" s="195"/>
      <c r="Q42" s="195"/>
      <c r="R42" s="196"/>
      <c r="T42" s="197">
        <f t="shared" si="1"/>
        <v>0</v>
      </c>
    </row>
    <row r="43" spans="1:20" ht="15" x14ac:dyDescent="0.2">
      <c r="A43" s="40" t="str">
        <f t="shared" si="2"/>
        <v/>
      </c>
      <c r="H43" s="194"/>
      <c r="I43" s="195"/>
      <c r="J43" s="195"/>
      <c r="K43" s="195"/>
      <c r="L43" s="195"/>
      <c r="M43" s="195"/>
      <c r="N43" s="195"/>
      <c r="O43" s="195"/>
      <c r="P43" s="195"/>
      <c r="Q43" s="195"/>
      <c r="R43" s="196"/>
      <c r="T43" s="197">
        <f t="shared" si="1"/>
        <v>0</v>
      </c>
    </row>
    <row r="44" spans="1:20" ht="15" x14ac:dyDescent="0.2">
      <c r="A44" s="40" t="str">
        <f t="shared" si="2"/>
        <v/>
      </c>
      <c r="H44" s="194"/>
      <c r="I44" s="195"/>
      <c r="J44" s="195"/>
      <c r="K44" s="195"/>
      <c r="L44" s="195"/>
      <c r="M44" s="195"/>
      <c r="N44" s="195"/>
      <c r="O44" s="195"/>
      <c r="P44" s="195"/>
      <c r="Q44" s="195"/>
      <c r="R44" s="196"/>
      <c r="T44" s="197">
        <f t="shared" si="1"/>
        <v>0</v>
      </c>
    </row>
    <row r="45" spans="1:20" ht="15" x14ac:dyDescent="0.2">
      <c r="A45" s="40" t="str">
        <f t="shared" si="2"/>
        <v/>
      </c>
      <c r="H45" s="194"/>
      <c r="I45" s="195"/>
      <c r="J45" s="195"/>
      <c r="K45" s="195"/>
      <c r="L45" s="195"/>
      <c r="M45" s="195"/>
      <c r="N45" s="195"/>
      <c r="O45" s="195"/>
      <c r="P45" s="195"/>
      <c r="Q45" s="195"/>
      <c r="R45" s="196"/>
      <c r="T45" s="197">
        <f t="shared" si="1"/>
        <v>0</v>
      </c>
    </row>
    <row r="46" spans="1:20" ht="15" x14ac:dyDescent="0.2">
      <c r="A46" s="40" t="str">
        <f t="shared" si="2"/>
        <v/>
      </c>
      <c r="H46" s="194"/>
      <c r="I46" s="195"/>
      <c r="J46" s="195"/>
      <c r="K46" s="195"/>
      <c r="L46" s="195"/>
      <c r="M46" s="195"/>
      <c r="N46" s="195"/>
      <c r="O46" s="195"/>
      <c r="P46" s="195"/>
      <c r="Q46" s="195"/>
      <c r="R46" s="196"/>
      <c r="T46" s="197">
        <f t="shared" si="1"/>
        <v>0</v>
      </c>
    </row>
    <row r="47" spans="1:20" ht="15" x14ac:dyDescent="0.2">
      <c r="A47" s="40" t="str">
        <f t="shared" si="2"/>
        <v/>
      </c>
      <c r="H47" s="194"/>
      <c r="I47" s="195"/>
      <c r="J47" s="195"/>
      <c r="K47" s="195"/>
      <c r="L47" s="195"/>
      <c r="M47" s="195"/>
      <c r="N47" s="195"/>
      <c r="O47" s="195"/>
      <c r="P47" s="195"/>
      <c r="Q47" s="195"/>
      <c r="R47" s="196"/>
      <c r="T47" s="197">
        <f t="shared" si="1"/>
        <v>0</v>
      </c>
    </row>
    <row r="48" spans="1:20" ht="15" x14ac:dyDescent="0.2">
      <c r="A48" s="40" t="str">
        <f t="shared" si="2"/>
        <v/>
      </c>
      <c r="H48" s="194"/>
      <c r="I48" s="195"/>
      <c r="J48" s="195"/>
      <c r="K48" s="195"/>
      <c r="L48" s="195"/>
      <c r="M48" s="195"/>
      <c r="N48" s="195"/>
      <c r="O48" s="195"/>
      <c r="P48" s="195"/>
      <c r="Q48" s="195"/>
      <c r="R48" s="196"/>
      <c r="T48" s="197">
        <f t="shared" si="1"/>
        <v>0</v>
      </c>
    </row>
    <row r="49" spans="1:20" ht="15" x14ac:dyDescent="0.2">
      <c r="A49" s="40" t="str">
        <f t="shared" si="2"/>
        <v/>
      </c>
      <c r="H49" s="194"/>
      <c r="I49" s="195"/>
      <c r="J49" s="195"/>
      <c r="K49" s="195"/>
      <c r="L49" s="195"/>
      <c r="M49" s="195"/>
      <c r="N49" s="195"/>
      <c r="O49" s="195"/>
      <c r="P49" s="195"/>
      <c r="Q49" s="195"/>
      <c r="R49" s="196"/>
      <c r="T49" s="197">
        <f t="shared" si="1"/>
        <v>0</v>
      </c>
    </row>
    <row r="50" spans="1:20" ht="15" x14ac:dyDescent="0.2">
      <c r="A50" s="40" t="str">
        <f t="shared" si="2"/>
        <v/>
      </c>
      <c r="H50" s="194"/>
      <c r="I50" s="195"/>
      <c r="J50" s="195"/>
      <c r="K50" s="195"/>
      <c r="L50" s="195"/>
      <c r="M50" s="195"/>
      <c r="N50" s="195"/>
      <c r="O50" s="195"/>
      <c r="P50" s="195"/>
      <c r="Q50" s="195"/>
      <c r="R50" s="196"/>
      <c r="T50" s="197">
        <f t="shared" si="1"/>
        <v>0</v>
      </c>
    </row>
    <row r="51" spans="1:20" ht="15" x14ac:dyDescent="0.2">
      <c r="A51" s="40" t="str">
        <f t="shared" si="2"/>
        <v/>
      </c>
      <c r="H51" s="194"/>
      <c r="I51" s="195"/>
      <c r="J51" s="195"/>
      <c r="K51" s="195"/>
      <c r="L51" s="195"/>
      <c r="M51" s="195"/>
      <c r="N51" s="195"/>
      <c r="O51" s="195"/>
      <c r="P51" s="195"/>
      <c r="Q51" s="195"/>
      <c r="R51" s="196"/>
      <c r="T51" s="197">
        <f t="shared" si="1"/>
        <v>0</v>
      </c>
    </row>
    <row r="52" spans="1:20" ht="15" x14ac:dyDescent="0.2">
      <c r="A52" s="40" t="str">
        <f t="shared" si="2"/>
        <v/>
      </c>
      <c r="H52" s="194"/>
      <c r="I52" s="195"/>
      <c r="J52" s="195"/>
      <c r="K52" s="195"/>
      <c r="L52" s="195"/>
      <c r="M52" s="195"/>
      <c r="N52" s="195"/>
      <c r="O52" s="195"/>
      <c r="P52" s="195"/>
      <c r="Q52" s="195"/>
      <c r="R52" s="196"/>
      <c r="T52" s="197">
        <f t="shared" si="1"/>
        <v>0</v>
      </c>
    </row>
    <row r="53" spans="1:20" ht="15" x14ac:dyDescent="0.2">
      <c r="A53" s="40" t="str">
        <f t="shared" si="2"/>
        <v/>
      </c>
      <c r="H53" s="194"/>
      <c r="I53" s="195"/>
      <c r="J53" s="195"/>
      <c r="K53" s="195"/>
      <c r="L53" s="195"/>
      <c r="M53" s="195"/>
      <c r="N53" s="195"/>
      <c r="O53" s="195"/>
      <c r="P53" s="195"/>
      <c r="Q53" s="195"/>
      <c r="R53" s="196"/>
      <c r="T53" s="197">
        <f t="shared" si="1"/>
        <v>0</v>
      </c>
    </row>
    <row r="54" spans="1:20" ht="15" x14ac:dyDescent="0.2">
      <c r="A54" s="40" t="str">
        <f t="shared" si="2"/>
        <v/>
      </c>
      <c r="H54" s="194"/>
      <c r="I54" s="195"/>
      <c r="J54" s="195"/>
      <c r="K54" s="195"/>
      <c r="L54" s="195"/>
      <c r="M54" s="195"/>
      <c r="N54" s="195"/>
      <c r="O54" s="195"/>
      <c r="P54" s="195"/>
      <c r="Q54" s="195"/>
      <c r="R54" s="196"/>
      <c r="T54" s="197">
        <f t="shared" si="1"/>
        <v>0</v>
      </c>
    </row>
    <row r="55" spans="1:20" ht="15" x14ac:dyDescent="0.2">
      <c r="A55" s="40" t="str">
        <f t="shared" si="2"/>
        <v/>
      </c>
      <c r="H55" s="194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T55" s="197">
        <f t="shared" si="1"/>
        <v>0</v>
      </c>
    </row>
    <row r="56" spans="1:20" ht="15" x14ac:dyDescent="0.2">
      <c r="A56" s="40" t="str">
        <f t="shared" si="2"/>
        <v/>
      </c>
      <c r="H56" s="194"/>
      <c r="I56" s="195"/>
      <c r="J56" s="195"/>
      <c r="K56" s="195"/>
      <c r="L56" s="195"/>
      <c r="M56" s="195"/>
      <c r="N56" s="195"/>
      <c r="O56" s="195"/>
      <c r="P56" s="195"/>
      <c r="Q56" s="195"/>
      <c r="R56" s="196"/>
      <c r="T56" s="197">
        <f t="shared" si="1"/>
        <v>0</v>
      </c>
    </row>
    <row r="57" spans="1:20" ht="15" x14ac:dyDescent="0.2">
      <c r="A57" s="40" t="str">
        <f t="shared" si="2"/>
        <v/>
      </c>
      <c r="H57" s="194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T57" s="197">
        <f t="shared" si="1"/>
        <v>0</v>
      </c>
    </row>
    <row r="58" spans="1:20" ht="15" x14ac:dyDescent="0.2">
      <c r="A58" s="40" t="str">
        <f t="shared" si="2"/>
        <v/>
      </c>
      <c r="H58" s="194"/>
      <c r="I58" s="195"/>
      <c r="J58" s="195"/>
      <c r="K58" s="195"/>
      <c r="L58" s="195"/>
      <c r="M58" s="195"/>
      <c r="N58" s="195"/>
      <c r="O58" s="195"/>
      <c r="P58" s="195"/>
      <c r="Q58" s="195"/>
      <c r="R58" s="196"/>
      <c r="T58" s="197">
        <f t="shared" si="1"/>
        <v>0</v>
      </c>
    </row>
    <row r="59" spans="1:20" ht="15" x14ac:dyDescent="0.2">
      <c r="A59" s="40" t="str">
        <f t="shared" si="2"/>
        <v/>
      </c>
      <c r="H59" s="194"/>
      <c r="I59" s="195"/>
      <c r="J59" s="195"/>
      <c r="K59" s="195"/>
      <c r="L59" s="195"/>
      <c r="M59" s="195"/>
      <c r="N59" s="195"/>
      <c r="O59" s="195"/>
      <c r="P59" s="195"/>
      <c r="Q59" s="195"/>
      <c r="R59" s="196"/>
      <c r="T59" s="197">
        <f t="shared" si="1"/>
        <v>0</v>
      </c>
    </row>
    <row r="60" spans="1:20" ht="15" x14ac:dyDescent="0.2">
      <c r="A60" s="40" t="str">
        <f t="shared" si="2"/>
        <v/>
      </c>
      <c r="H60" s="194"/>
      <c r="I60" s="195"/>
      <c r="J60" s="195"/>
      <c r="K60" s="195"/>
      <c r="L60" s="195"/>
      <c r="M60" s="195"/>
      <c r="N60" s="195"/>
      <c r="O60" s="195"/>
      <c r="P60" s="195"/>
      <c r="Q60" s="195"/>
      <c r="R60" s="196"/>
      <c r="T60" s="197">
        <f t="shared" si="1"/>
        <v>0</v>
      </c>
    </row>
    <row r="61" spans="1:20" ht="15" x14ac:dyDescent="0.2">
      <c r="A61" s="40" t="str">
        <f t="shared" si="2"/>
        <v/>
      </c>
      <c r="H61" s="194"/>
      <c r="I61" s="195"/>
      <c r="J61" s="195"/>
      <c r="K61" s="195"/>
      <c r="L61" s="195"/>
      <c r="M61" s="195"/>
      <c r="N61" s="195"/>
      <c r="O61" s="195"/>
      <c r="P61" s="195"/>
      <c r="Q61" s="195"/>
      <c r="R61" s="196"/>
      <c r="T61" s="197">
        <f t="shared" si="1"/>
        <v>0</v>
      </c>
    </row>
    <row r="62" spans="1:20" ht="15" x14ac:dyDescent="0.2">
      <c r="A62" s="40" t="str">
        <f t="shared" si="2"/>
        <v/>
      </c>
      <c r="H62" s="194"/>
      <c r="I62" s="195"/>
      <c r="J62" s="195"/>
      <c r="K62" s="195"/>
      <c r="L62" s="195"/>
      <c r="M62" s="195"/>
      <c r="N62" s="195"/>
      <c r="O62" s="195"/>
      <c r="P62" s="195"/>
      <c r="Q62" s="195"/>
      <c r="R62" s="196"/>
      <c r="T62" s="197">
        <f t="shared" si="1"/>
        <v>0</v>
      </c>
    </row>
    <row r="63" spans="1:20" ht="15" x14ac:dyDescent="0.2">
      <c r="A63" s="40" t="str">
        <f t="shared" si="2"/>
        <v/>
      </c>
      <c r="H63" s="194"/>
      <c r="I63" s="195"/>
      <c r="J63" s="195"/>
      <c r="K63" s="195"/>
      <c r="L63" s="195"/>
      <c r="M63" s="195"/>
      <c r="N63" s="195"/>
      <c r="O63" s="195"/>
      <c r="P63" s="195"/>
      <c r="Q63" s="195"/>
      <c r="R63" s="196"/>
      <c r="T63" s="197">
        <f t="shared" si="1"/>
        <v>0</v>
      </c>
    </row>
    <row r="64" spans="1:20" ht="15" x14ac:dyDescent="0.2">
      <c r="A64" s="40" t="str">
        <f t="shared" si="2"/>
        <v/>
      </c>
      <c r="H64" s="194"/>
      <c r="I64" s="195"/>
      <c r="J64" s="195"/>
      <c r="K64" s="195"/>
      <c r="L64" s="195"/>
      <c r="M64" s="195"/>
      <c r="N64" s="195"/>
      <c r="O64" s="195"/>
      <c r="P64" s="195"/>
      <c r="Q64" s="195"/>
      <c r="R64" s="196"/>
      <c r="T64" s="197">
        <f t="shared" si="1"/>
        <v>0</v>
      </c>
    </row>
    <row r="65" spans="1:20" ht="15" x14ac:dyDescent="0.2">
      <c r="A65" s="40" t="str">
        <f t="shared" si="2"/>
        <v/>
      </c>
      <c r="H65" s="194"/>
      <c r="I65" s="195"/>
      <c r="J65" s="195"/>
      <c r="K65" s="195"/>
      <c r="L65" s="195"/>
      <c r="M65" s="195"/>
      <c r="N65" s="195"/>
      <c r="O65" s="195"/>
      <c r="P65" s="195"/>
      <c r="Q65" s="195"/>
      <c r="R65" s="196"/>
      <c r="T65" s="197">
        <f t="shared" si="1"/>
        <v>0</v>
      </c>
    </row>
    <row r="66" spans="1:20" ht="15" x14ac:dyDescent="0.2">
      <c r="A66" s="40" t="str">
        <f t="shared" si="2"/>
        <v/>
      </c>
      <c r="H66" s="194"/>
      <c r="I66" s="195"/>
      <c r="J66" s="195"/>
      <c r="K66" s="195"/>
      <c r="L66" s="195"/>
      <c r="M66" s="195"/>
      <c r="N66" s="195"/>
      <c r="O66" s="195"/>
      <c r="P66" s="195"/>
      <c r="Q66" s="195"/>
      <c r="R66" s="196"/>
      <c r="T66" s="197">
        <f t="shared" si="1"/>
        <v>0</v>
      </c>
    </row>
    <row r="67" spans="1:20" ht="15" x14ac:dyDescent="0.2">
      <c r="A67" s="40" t="str">
        <f t="shared" si="2"/>
        <v/>
      </c>
      <c r="H67" s="194"/>
      <c r="I67" s="195"/>
      <c r="J67" s="195"/>
      <c r="K67" s="195"/>
      <c r="L67" s="195"/>
      <c r="M67" s="195"/>
      <c r="N67" s="195"/>
      <c r="O67" s="195"/>
      <c r="P67" s="195"/>
      <c r="Q67" s="195"/>
      <c r="R67" s="196"/>
      <c r="T67" s="197">
        <f t="shared" si="1"/>
        <v>0</v>
      </c>
    </row>
    <row r="68" spans="1:20" ht="15" x14ac:dyDescent="0.2">
      <c r="A68" s="40" t="str">
        <f t="shared" si="2"/>
        <v/>
      </c>
      <c r="H68" s="194"/>
      <c r="I68" s="195"/>
      <c r="J68" s="195"/>
      <c r="K68" s="195"/>
      <c r="L68" s="195"/>
      <c r="M68" s="195"/>
      <c r="N68" s="195"/>
      <c r="O68" s="195"/>
      <c r="P68" s="195"/>
      <c r="Q68" s="195"/>
      <c r="R68" s="196"/>
      <c r="T68" s="197">
        <f t="shared" si="1"/>
        <v>0</v>
      </c>
    </row>
    <row r="69" spans="1:20" ht="15" x14ac:dyDescent="0.2">
      <c r="A69" s="40" t="str">
        <f t="shared" si="2"/>
        <v/>
      </c>
      <c r="H69" s="194"/>
      <c r="I69" s="195"/>
      <c r="J69" s="195"/>
      <c r="K69" s="195"/>
      <c r="L69" s="195"/>
      <c r="M69" s="195"/>
      <c r="N69" s="195"/>
      <c r="O69" s="195"/>
      <c r="P69" s="195"/>
      <c r="Q69" s="195"/>
      <c r="R69" s="196"/>
      <c r="T69" s="197">
        <f t="shared" si="1"/>
        <v>0</v>
      </c>
    </row>
    <row r="70" spans="1:20" ht="15" x14ac:dyDescent="0.2">
      <c r="A70" s="40" t="str">
        <f t="shared" si="2"/>
        <v/>
      </c>
      <c r="H70" s="194"/>
      <c r="I70" s="195"/>
      <c r="J70" s="195"/>
      <c r="K70" s="195"/>
      <c r="L70" s="195"/>
      <c r="M70" s="195"/>
      <c r="N70" s="195"/>
      <c r="O70" s="195"/>
      <c r="P70" s="195"/>
      <c r="Q70" s="195"/>
      <c r="R70" s="196"/>
      <c r="T70" s="197">
        <f t="shared" si="1"/>
        <v>0</v>
      </c>
    </row>
    <row r="71" spans="1:20" ht="15" x14ac:dyDescent="0.2">
      <c r="A71" s="40" t="str">
        <f t="shared" si="2"/>
        <v/>
      </c>
      <c r="H71" s="194"/>
      <c r="I71" s="195"/>
      <c r="J71" s="195"/>
      <c r="K71" s="195"/>
      <c r="L71" s="195"/>
      <c r="M71" s="195"/>
      <c r="N71" s="195"/>
      <c r="O71" s="195"/>
      <c r="P71" s="195"/>
      <c r="Q71" s="195"/>
      <c r="R71" s="196"/>
      <c r="T71" s="197">
        <f t="shared" si="1"/>
        <v>0</v>
      </c>
    </row>
    <row r="72" spans="1:20" ht="15" x14ac:dyDescent="0.2">
      <c r="A72" s="40" t="str">
        <f t="shared" si="2"/>
        <v/>
      </c>
      <c r="H72" s="194"/>
      <c r="I72" s="195"/>
      <c r="J72" s="195"/>
      <c r="K72" s="195"/>
      <c r="L72" s="195"/>
      <c r="M72" s="195"/>
      <c r="N72" s="195"/>
      <c r="O72" s="195"/>
      <c r="P72" s="195"/>
      <c r="Q72" s="195"/>
      <c r="R72" s="196"/>
      <c r="T72" s="197">
        <f t="shared" si="1"/>
        <v>0</v>
      </c>
    </row>
    <row r="73" spans="1:20" ht="15" x14ac:dyDescent="0.2">
      <c r="A73" s="40" t="str">
        <f t="shared" ref="A73:A99" si="3">CONCATENATE(B73,D73,E73)</f>
        <v/>
      </c>
      <c r="H73" s="194"/>
      <c r="I73" s="195"/>
      <c r="J73" s="195"/>
      <c r="K73" s="195"/>
      <c r="L73" s="195"/>
      <c r="M73" s="195"/>
      <c r="N73" s="195"/>
      <c r="O73" s="195"/>
      <c r="P73" s="195"/>
      <c r="Q73" s="195"/>
      <c r="R73" s="196"/>
      <c r="T73" s="197">
        <f t="shared" ref="T73:T99" si="4">IF(S73=1,7,IF(S73=2,6,IF(S73=3,5,IF(S73=4,4,IF(S73=5,3,IF(S73=6,2,IF(S73&gt;=6,1,0)))))))</f>
        <v>0</v>
      </c>
    </row>
    <row r="74" spans="1:20" ht="15" x14ac:dyDescent="0.2">
      <c r="A74" s="40" t="str">
        <f t="shared" si="3"/>
        <v/>
      </c>
      <c r="H74" s="194"/>
      <c r="I74" s="195"/>
      <c r="J74" s="195"/>
      <c r="K74" s="195"/>
      <c r="L74" s="195"/>
      <c r="M74" s="195"/>
      <c r="N74" s="195"/>
      <c r="O74" s="195"/>
      <c r="P74" s="195"/>
      <c r="Q74" s="195"/>
      <c r="R74" s="196"/>
      <c r="T74" s="197">
        <f t="shared" si="4"/>
        <v>0</v>
      </c>
    </row>
    <row r="75" spans="1:20" ht="15" x14ac:dyDescent="0.2">
      <c r="A75" s="40" t="str">
        <f t="shared" si="3"/>
        <v/>
      </c>
      <c r="H75" s="194"/>
      <c r="I75" s="195"/>
      <c r="J75" s="195"/>
      <c r="K75" s="195"/>
      <c r="L75" s="195"/>
      <c r="M75" s="195"/>
      <c r="N75" s="195"/>
      <c r="O75" s="195"/>
      <c r="P75" s="195"/>
      <c r="Q75" s="195"/>
      <c r="R75" s="196"/>
      <c r="T75" s="197">
        <f t="shared" si="4"/>
        <v>0</v>
      </c>
    </row>
    <row r="76" spans="1:20" ht="15" x14ac:dyDescent="0.2">
      <c r="A76" s="40" t="str">
        <f t="shared" si="3"/>
        <v/>
      </c>
      <c r="H76" s="194"/>
      <c r="I76" s="195"/>
      <c r="J76" s="195"/>
      <c r="K76" s="195"/>
      <c r="L76" s="195"/>
      <c r="M76" s="195"/>
      <c r="N76" s="195"/>
      <c r="O76" s="195"/>
      <c r="P76" s="195"/>
      <c r="Q76" s="195"/>
      <c r="R76" s="196"/>
      <c r="T76" s="197">
        <f t="shared" si="4"/>
        <v>0</v>
      </c>
    </row>
    <row r="77" spans="1:20" ht="15" x14ac:dyDescent="0.2">
      <c r="A77" s="40" t="str">
        <f t="shared" si="3"/>
        <v/>
      </c>
      <c r="H77" s="194"/>
      <c r="I77" s="195"/>
      <c r="J77" s="195"/>
      <c r="K77" s="195"/>
      <c r="L77" s="195"/>
      <c r="M77" s="195"/>
      <c r="N77" s="195"/>
      <c r="O77" s="195"/>
      <c r="P77" s="195"/>
      <c r="Q77" s="195"/>
      <c r="R77" s="196"/>
      <c r="T77" s="197">
        <f t="shared" si="4"/>
        <v>0</v>
      </c>
    </row>
    <row r="78" spans="1:20" ht="15" x14ac:dyDescent="0.2">
      <c r="A78" s="40" t="str">
        <f t="shared" si="3"/>
        <v/>
      </c>
      <c r="H78" s="194"/>
      <c r="I78" s="195"/>
      <c r="J78" s="195"/>
      <c r="K78" s="195"/>
      <c r="L78" s="195"/>
      <c r="M78" s="195"/>
      <c r="N78" s="195"/>
      <c r="O78" s="195"/>
      <c r="P78" s="195"/>
      <c r="Q78" s="195"/>
      <c r="R78" s="196"/>
      <c r="T78" s="197">
        <f t="shared" si="4"/>
        <v>0</v>
      </c>
    </row>
    <row r="79" spans="1:20" ht="15" x14ac:dyDescent="0.2">
      <c r="A79" s="40" t="str">
        <f t="shared" si="3"/>
        <v/>
      </c>
      <c r="H79" s="194"/>
      <c r="I79" s="195"/>
      <c r="J79" s="195"/>
      <c r="K79" s="195"/>
      <c r="L79" s="195"/>
      <c r="M79" s="195"/>
      <c r="N79" s="195"/>
      <c r="O79" s="195"/>
      <c r="P79" s="195"/>
      <c r="Q79" s="195"/>
      <c r="R79" s="196"/>
      <c r="T79" s="197">
        <f t="shared" si="4"/>
        <v>0</v>
      </c>
    </row>
    <row r="80" spans="1:20" ht="15" x14ac:dyDescent="0.2">
      <c r="A80" s="40" t="str">
        <f t="shared" si="3"/>
        <v/>
      </c>
      <c r="H80" s="194"/>
      <c r="I80" s="195"/>
      <c r="J80" s="195"/>
      <c r="K80" s="195"/>
      <c r="L80" s="195"/>
      <c r="M80" s="195"/>
      <c r="N80" s="195"/>
      <c r="O80" s="195"/>
      <c r="P80" s="195"/>
      <c r="Q80" s="195"/>
      <c r="R80" s="196"/>
      <c r="T80" s="197">
        <f t="shared" si="4"/>
        <v>0</v>
      </c>
    </row>
    <row r="81" spans="1:20" ht="15" x14ac:dyDescent="0.2">
      <c r="A81" s="40" t="str">
        <f t="shared" si="3"/>
        <v/>
      </c>
      <c r="H81" s="194"/>
      <c r="I81" s="195"/>
      <c r="J81" s="195"/>
      <c r="K81" s="195"/>
      <c r="L81" s="195"/>
      <c r="M81" s="195"/>
      <c r="N81" s="195"/>
      <c r="O81" s="195"/>
      <c r="P81" s="195"/>
      <c r="Q81" s="195"/>
      <c r="R81" s="196"/>
      <c r="T81" s="197">
        <f t="shared" si="4"/>
        <v>0</v>
      </c>
    </row>
    <row r="82" spans="1:20" ht="15" x14ac:dyDescent="0.2">
      <c r="A82" s="40" t="str">
        <f t="shared" si="3"/>
        <v/>
      </c>
      <c r="H82" s="194"/>
      <c r="I82" s="195"/>
      <c r="J82" s="195"/>
      <c r="K82" s="195"/>
      <c r="L82" s="195"/>
      <c r="M82" s="195"/>
      <c r="N82" s="195"/>
      <c r="O82" s="195"/>
      <c r="P82" s="195"/>
      <c r="Q82" s="195"/>
      <c r="R82" s="196"/>
      <c r="T82" s="197">
        <f t="shared" si="4"/>
        <v>0</v>
      </c>
    </row>
    <row r="83" spans="1:20" ht="15" x14ac:dyDescent="0.2">
      <c r="A83" s="40" t="str">
        <f t="shared" si="3"/>
        <v/>
      </c>
      <c r="H83" s="194"/>
      <c r="I83" s="195"/>
      <c r="J83" s="195"/>
      <c r="K83" s="195"/>
      <c r="L83" s="195"/>
      <c r="M83" s="195"/>
      <c r="N83" s="195"/>
      <c r="O83" s="195"/>
      <c r="P83" s="195"/>
      <c r="Q83" s="195"/>
      <c r="R83" s="196"/>
      <c r="T83" s="197">
        <f t="shared" si="4"/>
        <v>0</v>
      </c>
    </row>
    <row r="84" spans="1:20" ht="15" x14ac:dyDescent="0.2">
      <c r="A84" s="40" t="str">
        <f t="shared" si="3"/>
        <v/>
      </c>
      <c r="H84" s="194"/>
      <c r="I84" s="195"/>
      <c r="J84" s="195"/>
      <c r="K84" s="195"/>
      <c r="L84" s="195"/>
      <c r="M84" s="195"/>
      <c r="N84" s="195"/>
      <c r="O84" s="195"/>
      <c r="P84" s="195"/>
      <c r="Q84" s="195"/>
      <c r="R84" s="196"/>
      <c r="T84" s="197">
        <f t="shared" si="4"/>
        <v>0</v>
      </c>
    </row>
    <row r="85" spans="1:20" ht="15" x14ac:dyDescent="0.2">
      <c r="A85" s="40" t="str">
        <f t="shared" si="3"/>
        <v/>
      </c>
      <c r="H85" s="194"/>
      <c r="I85" s="195"/>
      <c r="J85" s="195"/>
      <c r="K85" s="195"/>
      <c r="L85" s="195"/>
      <c r="M85" s="195"/>
      <c r="N85" s="195"/>
      <c r="O85" s="195"/>
      <c r="P85" s="195"/>
      <c r="Q85" s="195"/>
      <c r="R85" s="196"/>
      <c r="T85" s="197">
        <f t="shared" si="4"/>
        <v>0</v>
      </c>
    </row>
    <row r="86" spans="1:20" ht="15" x14ac:dyDescent="0.2">
      <c r="A86" s="40" t="str">
        <f t="shared" si="3"/>
        <v/>
      </c>
      <c r="H86" s="194"/>
      <c r="I86" s="195"/>
      <c r="J86" s="195"/>
      <c r="K86" s="195"/>
      <c r="L86" s="195"/>
      <c r="M86" s="195"/>
      <c r="N86" s="195"/>
      <c r="O86" s="195"/>
      <c r="P86" s="195"/>
      <c r="Q86" s="195"/>
      <c r="R86" s="196"/>
      <c r="T86" s="197">
        <f t="shared" si="4"/>
        <v>0</v>
      </c>
    </row>
    <row r="87" spans="1:20" ht="15" x14ac:dyDescent="0.2">
      <c r="A87" s="40" t="str">
        <f t="shared" si="3"/>
        <v/>
      </c>
      <c r="H87" s="194"/>
      <c r="I87" s="195"/>
      <c r="J87" s="195"/>
      <c r="K87" s="195"/>
      <c r="L87" s="195"/>
      <c r="M87" s="195"/>
      <c r="N87" s="195"/>
      <c r="O87" s="195"/>
      <c r="P87" s="195"/>
      <c r="Q87" s="195"/>
      <c r="R87" s="196"/>
      <c r="T87" s="197">
        <f t="shared" si="4"/>
        <v>0</v>
      </c>
    </row>
    <row r="88" spans="1:20" ht="15" x14ac:dyDescent="0.2">
      <c r="A88" s="40" t="str">
        <f t="shared" si="3"/>
        <v/>
      </c>
      <c r="H88" s="194"/>
      <c r="I88" s="195"/>
      <c r="J88" s="195"/>
      <c r="K88" s="195"/>
      <c r="L88" s="195"/>
      <c r="M88" s="195"/>
      <c r="N88" s="195"/>
      <c r="O88" s="195"/>
      <c r="P88" s="195"/>
      <c r="Q88" s="195"/>
      <c r="R88" s="196"/>
      <c r="T88" s="197">
        <f t="shared" si="4"/>
        <v>0</v>
      </c>
    </row>
    <row r="89" spans="1:20" ht="15" x14ac:dyDescent="0.2">
      <c r="A89" s="40" t="str">
        <f t="shared" si="3"/>
        <v/>
      </c>
      <c r="H89" s="194"/>
      <c r="I89" s="195"/>
      <c r="J89" s="195"/>
      <c r="K89" s="195"/>
      <c r="L89" s="195"/>
      <c r="M89" s="195"/>
      <c r="N89" s="195"/>
      <c r="O89" s="195"/>
      <c r="P89" s="195"/>
      <c r="Q89" s="195"/>
      <c r="R89" s="196"/>
      <c r="T89" s="197">
        <f t="shared" si="4"/>
        <v>0</v>
      </c>
    </row>
    <row r="90" spans="1:20" ht="15" x14ac:dyDescent="0.2">
      <c r="A90" s="40" t="str">
        <f t="shared" si="3"/>
        <v/>
      </c>
      <c r="H90" s="194"/>
      <c r="I90" s="195"/>
      <c r="J90" s="195"/>
      <c r="K90" s="195"/>
      <c r="L90" s="195"/>
      <c r="M90" s="195"/>
      <c r="N90" s="195"/>
      <c r="O90" s="195"/>
      <c r="P90" s="195"/>
      <c r="Q90" s="195"/>
      <c r="R90" s="196"/>
      <c r="T90" s="197">
        <f t="shared" si="4"/>
        <v>0</v>
      </c>
    </row>
    <row r="91" spans="1:20" ht="15" x14ac:dyDescent="0.2">
      <c r="A91" s="40" t="str">
        <f t="shared" si="3"/>
        <v/>
      </c>
      <c r="H91" s="194"/>
      <c r="I91" s="195"/>
      <c r="J91" s="195"/>
      <c r="K91" s="195"/>
      <c r="L91" s="195"/>
      <c r="M91" s="195"/>
      <c r="N91" s="195"/>
      <c r="O91" s="195"/>
      <c r="P91" s="195"/>
      <c r="Q91" s="195"/>
      <c r="R91" s="196"/>
      <c r="T91" s="197">
        <f t="shared" si="4"/>
        <v>0</v>
      </c>
    </row>
    <row r="92" spans="1:20" ht="15" x14ac:dyDescent="0.2">
      <c r="A92" s="40" t="str">
        <f t="shared" si="3"/>
        <v/>
      </c>
      <c r="H92" s="194"/>
      <c r="I92" s="195"/>
      <c r="J92" s="195"/>
      <c r="K92" s="195"/>
      <c r="L92" s="195"/>
      <c r="M92" s="195"/>
      <c r="N92" s="195"/>
      <c r="O92" s="195"/>
      <c r="P92" s="195"/>
      <c r="Q92" s="195"/>
      <c r="R92" s="196"/>
      <c r="T92" s="197">
        <f t="shared" si="4"/>
        <v>0</v>
      </c>
    </row>
    <row r="93" spans="1:20" ht="15" x14ac:dyDescent="0.2">
      <c r="A93" s="40" t="str">
        <f t="shared" si="3"/>
        <v/>
      </c>
      <c r="H93" s="194"/>
      <c r="I93" s="195"/>
      <c r="J93" s="195"/>
      <c r="K93" s="195"/>
      <c r="L93" s="195"/>
      <c r="M93" s="195"/>
      <c r="N93" s="195"/>
      <c r="O93" s="195"/>
      <c r="P93" s="195"/>
      <c r="Q93" s="195"/>
      <c r="R93" s="196"/>
      <c r="T93" s="197">
        <f t="shared" si="4"/>
        <v>0</v>
      </c>
    </row>
    <row r="94" spans="1:20" ht="15" x14ac:dyDescent="0.2">
      <c r="A94" s="40" t="str">
        <f t="shared" si="3"/>
        <v/>
      </c>
      <c r="H94" s="194"/>
      <c r="I94" s="195"/>
      <c r="J94" s="195"/>
      <c r="K94" s="195"/>
      <c r="L94" s="195"/>
      <c r="M94" s="195"/>
      <c r="N94" s="195"/>
      <c r="O94" s="195"/>
      <c r="P94" s="195"/>
      <c r="Q94" s="195"/>
      <c r="R94" s="196"/>
      <c r="T94" s="197">
        <f t="shared" si="4"/>
        <v>0</v>
      </c>
    </row>
    <row r="95" spans="1:20" ht="15" x14ac:dyDescent="0.2">
      <c r="A95" s="40" t="str">
        <f t="shared" si="3"/>
        <v/>
      </c>
      <c r="H95" s="194"/>
      <c r="I95" s="195"/>
      <c r="J95" s="195"/>
      <c r="K95" s="195"/>
      <c r="L95" s="195"/>
      <c r="M95" s="195"/>
      <c r="N95" s="195"/>
      <c r="O95" s="195"/>
      <c r="P95" s="195"/>
      <c r="Q95" s="195"/>
      <c r="R95" s="196"/>
      <c r="T95" s="197">
        <f t="shared" si="4"/>
        <v>0</v>
      </c>
    </row>
    <row r="96" spans="1:20" ht="15" x14ac:dyDescent="0.2">
      <c r="A96" s="40" t="str">
        <f t="shared" si="3"/>
        <v/>
      </c>
      <c r="H96" s="194"/>
      <c r="I96" s="195"/>
      <c r="J96" s="195"/>
      <c r="K96" s="195"/>
      <c r="L96" s="195"/>
      <c r="M96" s="195"/>
      <c r="N96" s="195"/>
      <c r="O96" s="195"/>
      <c r="P96" s="195"/>
      <c r="Q96" s="195"/>
      <c r="R96" s="196"/>
      <c r="T96" s="197">
        <f t="shared" si="4"/>
        <v>0</v>
      </c>
    </row>
    <row r="97" spans="1:20" ht="15" x14ac:dyDescent="0.2">
      <c r="A97" s="40" t="str">
        <f t="shared" si="3"/>
        <v/>
      </c>
      <c r="H97" s="194"/>
      <c r="I97" s="195"/>
      <c r="J97" s="195"/>
      <c r="K97" s="195"/>
      <c r="L97" s="195"/>
      <c r="M97" s="195"/>
      <c r="N97" s="195"/>
      <c r="O97" s="195"/>
      <c r="P97" s="195"/>
      <c r="Q97" s="195"/>
      <c r="R97" s="196"/>
      <c r="T97" s="197">
        <f t="shared" si="4"/>
        <v>0</v>
      </c>
    </row>
    <row r="98" spans="1:20" ht="15" x14ac:dyDescent="0.2">
      <c r="A98" s="40" t="str">
        <f t="shared" si="3"/>
        <v/>
      </c>
      <c r="H98" s="194"/>
      <c r="I98" s="195"/>
      <c r="J98" s="195"/>
      <c r="K98" s="195"/>
      <c r="L98" s="195"/>
      <c r="M98" s="195"/>
      <c r="N98" s="195"/>
      <c r="O98" s="195"/>
      <c r="P98" s="195"/>
      <c r="Q98" s="195"/>
      <c r="R98" s="196"/>
      <c r="T98" s="197">
        <f t="shared" si="4"/>
        <v>0</v>
      </c>
    </row>
    <row r="99" spans="1:20" ht="15" x14ac:dyDescent="0.2">
      <c r="A99" s="40" t="str">
        <f t="shared" si="3"/>
        <v/>
      </c>
      <c r="H99" s="194"/>
      <c r="I99" s="195"/>
      <c r="J99" s="195"/>
      <c r="K99" s="195"/>
      <c r="L99" s="195"/>
      <c r="M99" s="195"/>
      <c r="N99" s="195"/>
      <c r="O99" s="195"/>
      <c r="P99" s="195"/>
      <c r="Q99" s="195"/>
      <c r="R99" s="196"/>
      <c r="T99" s="197">
        <f t="shared" si="4"/>
        <v>0</v>
      </c>
    </row>
    <row r="100" spans="1:20" s="44" customFormat="1" ht="15" x14ac:dyDescent="0.25">
      <c r="A100" s="199" cm="1">
        <f t="array" ref="A100">SUMPRODUCT((A7:A99&lt;&gt;"")/COUNTIF(A7:A99,A7:A99&amp;""))</f>
        <v>23</v>
      </c>
      <c r="B100" s="43"/>
      <c r="C100" s="43"/>
      <c r="D100" s="200"/>
      <c r="H100" s="201"/>
      <c r="I100" s="202"/>
      <c r="J100" s="202"/>
      <c r="K100" s="202"/>
      <c r="L100" s="202"/>
      <c r="M100" s="202"/>
      <c r="N100" s="202"/>
      <c r="O100" s="202"/>
      <c r="P100" s="202"/>
      <c r="Q100" s="202"/>
      <c r="R100" s="43"/>
      <c r="S100" s="45"/>
      <c r="T100" s="203"/>
    </row>
    <row r="101" spans="1:20" s="44" customFormat="1" ht="15" x14ac:dyDescent="0.2">
      <c r="A101" s="204">
        <v>2</v>
      </c>
      <c r="B101" s="43"/>
      <c r="C101" s="43"/>
      <c r="H101" s="201"/>
      <c r="I101" s="202"/>
      <c r="J101" s="202"/>
      <c r="K101" s="202"/>
      <c r="L101" s="202"/>
      <c r="M101" s="202"/>
      <c r="N101" s="202"/>
      <c r="O101" s="202"/>
      <c r="P101" s="202"/>
      <c r="Q101" s="202"/>
      <c r="R101" s="43"/>
      <c r="S101" s="45"/>
      <c r="T101" s="45"/>
    </row>
    <row r="102" spans="1:20" s="44" customFormat="1" ht="15" x14ac:dyDescent="0.2">
      <c r="A102" s="204">
        <f>SUM(A100-A101)</f>
        <v>21</v>
      </c>
      <c r="B102" s="43"/>
      <c r="C102" s="43"/>
      <c r="H102" s="201"/>
      <c r="I102" s="202"/>
      <c r="J102" s="202"/>
      <c r="K102" s="202"/>
      <c r="L102" s="202"/>
      <c r="M102" s="202"/>
      <c r="N102" s="202"/>
      <c r="O102" s="202"/>
      <c r="P102" s="202"/>
      <c r="Q102" s="202"/>
      <c r="R102" s="43"/>
      <c r="S102" s="45"/>
      <c r="T102" s="45"/>
    </row>
    <row r="103" spans="1:20" s="44" customFormat="1" x14ac:dyDescent="0.2">
      <c r="A103" s="46"/>
      <c r="B103" s="43"/>
      <c r="C103" s="43"/>
      <c r="H103" s="201"/>
      <c r="I103" s="202"/>
      <c r="J103" s="202"/>
      <c r="K103" s="202"/>
      <c r="L103" s="202"/>
      <c r="M103" s="202"/>
      <c r="N103" s="202"/>
      <c r="O103" s="202"/>
      <c r="P103" s="202"/>
      <c r="Q103" s="202"/>
      <c r="R103" s="43"/>
      <c r="S103" s="45"/>
      <c r="T103" s="45"/>
    </row>
  </sheetData>
  <mergeCells count="19">
    <mergeCell ref="G4:G5"/>
    <mergeCell ref="I4:L4"/>
    <mergeCell ref="B4:B6"/>
    <mergeCell ref="C4:C6"/>
    <mergeCell ref="D4:D6"/>
    <mergeCell ref="E4:E6"/>
    <mergeCell ref="F4:F6"/>
    <mergeCell ref="B1:C1"/>
    <mergeCell ref="E1:L1"/>
    <mergeCell ref="M1:N1"/>
    <mergeCell ref="O1:T1"/>
    <mergeCell ref="B2:T3"/>
    <mergeCell ref="M4:O4"/>
    <mergeCell ref="P4:Q4"/>
    <mergeCell ref="S4:S6"/>
    <mergeCell ref="T4:T6"/>
    <mergeCell ref="I5:L5"/>
    <mergeCell ref="M5:O5"/>
    <mergeCell ref="P5:Q5"/>
  </mergeCells>
  <conditionalFormatting sqref="O1">
    <cfRule type="containsBlanks" dxfId="3" priority="2">
      <formula>LEN(TRIM(O1))=0</formula>
    </cfRule>
  </conditionalFormatting>
  <conditionalFormatting sqref="E1:L1">
    <cfRule type="containsBlanks" dxfId="2" priority="1">
      <formula>LEN(TRIM(E1))=0</formula>
    </cfRule>
  </conditionalFormatting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F10A-274C-4902-BDE3-C0AC885B8E7A}">
  <sheetPr>
    <tabColor rgb="FF7030A0"/>
  </sheetPr>
  <dimension ref="A1:T93"/>
  <sheetViews>
    <sheetView zoomScale="60" zoomScaleNormal="60" workbookViewId="0">
      <selection activeCell="E22" sqref="E22"/>
    </sheetView>
  </sheetViews>
  <sheetFormatPr defaultRowHeight="12.75" x14ac:dyDescent="0.2"/>
  <cols>
    <col min="1" max="1" width="44.42578125" bestFit="1" customWidth="1"/>
    <col min="2" max="2" width="16.85546875" bestFit="1" customWidth="1"/>
    <col min="3" max="3" width="5.42578125" bestFit="1" customWidth="1"/>
    <col min="4" max="4" width="18.42578125" bestFit="1" customWidth="1"/>
    <col min="5" max="5" width="40.5703125" bestFit="1" customWidth="1"/>
    <col min="6" max="6" width="23" bestFit="1" customWidth="1"/>
    <col min="7" max="7" width="11.5703125" bestFit="1" customWidth="1"/>
    <col min="8" max="9" width="10.85546875" bestFit="1" customWidth="1"/>
    <col min="10" max="12" width="9.85546875" bestFit="1" customWidth="1"/>
    <col min="13" max="13" width="11.28515625" bestFit="1" customWidth="1"/>
    <col min="14" max="14" width="9.85546875" bestFit="1" customWidth="1"/>
    <col min="15" max="15" width="20.42578125" bestFit="1" customWidth="1"/>
    <col min="16" max="16" width="10.85546875" bestFit="1" customWidth="1"/>
    <col min="17" max="17" width="9.85546875" bestFit="1" customWidth="1"/>
    <col min="18" max="18" width="8.42578125" bestFit="1" customWidth="1"/>
    <col min="19" max="19" width="6.140625" bestFit="1" customWidth="1"/>
    <col min="20" max="20" width="11.85546875" bestFit="1" customWidth="1"/>
  </cols>
  <sheetData>
    <row r="1" spans="1:20" ht="26.25" customHeight="1" x14ac:dyDescent="0.2">
      <c r="B1" t="s">
        <v>252</v>
      </c>
      <c r="D1" t="s">
        <v>253</v>
      </c>
      <c r="E1" t="s">
        <v>979</v>
      </c>
      <c r="M1" t="s">
        <v>255</v>
      </c>
      <c r="O1" t="s">
        <v>980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CONCATENATE(B7," ",D7," ",E7)</f>
        <v>Prep Example Rider A Example Horse</v>
      </c>
      <c r="B7" t="s">
        <v>248</v>
      </c>
      <c r="C7" t="s">
        <v>297</v>
      </c>
      <c r="D7" t="s">
        <v>298</v>
      </c>
      <c r="E7" t="s">
        <v>299</v>
      </c>
      <c r="F7" t="s">
        <v>300</v>
      </c>
      <c r="G7">
        <v>39448</v>
      </c>
      <c r="H7">
        <v>0.8</v>
      </c>
      <c r="S7">
        <v>1</v>
      </c>
      <c r="T7">
        <f>IF(S7=1,7,IF(S7=2,6,IF(S7=3,5,IF(S7=4,4,IF(S7=5,3,IF(S7=6,2,IF(S7&gt;=6,1,0)))))))</f>
        <v>7</v>
      </c>
    </row>
    <row r="8" spans="1:20" x14ac:dyDescent="0.2">
      <c r="A8" t="str">
        <f t="shared" ref="A8:A34" si="0">CONCATENATE(B8,D8,E8)</f>
        <v>PrelimExample RiderExample Horse</v>
      </c>
      <c r="B8" t="s">
        <v>213</v>
      </c>
      <c r="C8" t="s">
        <v>281</v>
      </c>
      <c r="D8" t="s">
        <v>302</v>
      </c>
      <c r="E8" t="s">
        <v>299</v>
      </c>
      <c r="F8" t="s">
        <v>300</v>
      </c>
      <c r="G8">
        <v>37622</v>
      </c>
      <c r="K8">
        <v>0.64</v>
      </c>
      <c r="S8">
        <v>3</v>
      </c>
      <c r="T8">
        <f t="shared" ref="T8:T61" si="1">IF(S8=1,7,IF(S8=2,6,IF(S8=3,5,IF(S8=4,4,IF(S8=5,3,IF(S8=6,2,IF(S8&gt;=6,1,0)))))))</f>
        <v>5</v>
      </c>
    </row>
    <row r="9" spans="1:20" x14ac:dyDescent="0.2">
      <c r="A9" t="str">
        <f t="shared" si="0"/>
        <v>PrepMillie HardmanFizz</v>
      </c>
      <c r="B9" t="s">
        <v>248</v>
      </c>
      <c r="D9" s="28" t="s">
        <v>569</v>
      </c>
      <c r="E9" s="28" t="s">
        <v>570</v>
      </c>
      <c r="F9" t="s">
        <v>467</v>
      </c>
      <c r="G9">
        <v>40163</v>
      </c>
      <c r="H9">
        <v>65</v>
      </c>
      <c r="S9">
        <v>1</v>
      </c>
      <c r="T9">
        <f t="shared" si="1"/>
        <v>7</v>
      </c>
    </row>
    <row r="10" spans="1:20" x14ac:dyDescent="0.2">
      <c r="A10" t="str">
        <f t="shared" si="0"/>
        <v>PrepMadison KainCimeron Pocket Rocket</v>
      </c>
      <c r="B10" t="s">
        <v>248</v>
      </c>
      <c r="D10" t="s">
        <v>238</v>
      </c>
      <c r="E10" t="s">
        <v>239</v>
      </c>
      <c r="F10" t="s">
        <v>169</v>
      </c>
      <c r="G10">
        <v>40851</v>
      </c>
      <c r="H10">
        <v>64.75</v>
      </c>
      <c r="S10">
        <v>2</v>
      </c>
      <c r="T10">
        <f t="shared" si="1"/>
        <v>6</v>
      </c>
    </row>
    <row r="11" spans="1:20" x14ac:dyDescent="0.2">
      <c r="A11" t="str">
        <f t="shared" si="0"/>
        <v>PrepSophie DagnallYatarla Park Centrepiece</v>
      </c>
      <c r="B11" t="s">
        <v>248</v>
      </c>
      <c r="D11" t="s">
        <v>981</v>
      </c>
      <c r="E11" t="s">
        <v>244</v>
      </c>
      <c r="F11" t="s">
        <v>169</v>
      </c>
      <c r="H11">
        <v>62.5</v>
      </c>
      <c r="S11">
        <v>3</v>
      </c>
      <c r="T11">
        <f t="shared" si="1"/>
        <v>5</v>
      </c>
    </row>
    <row r="12" spans="1:20" x14ac:dyDescent="0.2">
      <c r="A12" t="str">
        <f t="shared" si="0"/>
        <v>PrepNoah WoodyerJudaroo Love Bug</v>
      </c>
      <c r="B12" t="s">
        <v>248</v>
      </c>
      <c r="D12" t="s">
        <v>240</v>
      </c>
      <c r="E12" t="s">
        <v>654</v>
      </c>
      <c r="F12" t="s">
        <v>592</v>
      </c>
      <c r="H12">
        <v>60</v>
      </c>
      <c r="S12">
        <v>4</v>
      </c>
      <c r="T12">
        <f t="shared" si="1"/>
        <v>4</v>
      </c>
    </row>
    <row r="13" spans="1:20" x14ac:dyDescent="0.2">
      <c r="A13" t="str">
        <f t="shared" si="0"/>
        <v>PrepHarpa ByrneElliot</v>
      </c>
      <c r="B13" t="s">
        <v>248</v>
      </c>
      <c r="D13" t="s">
        <v>982</v>
      </c>
      <c r="E13" t="s">
        <v>991</v>
      </c>
      <c r="F13" t="s">
        <v>169</v>
      </c>
      <c r="H13">
        <v>58.5</v>
      </c>
      <c r="S13">
        <v>5</v>
      </c>
      <c r="T13">
        <f t="shared" si="1"/>
        <v>3</v>
      </c>
    </row>
    <row r="14" spans="1:20" x14ac:dyDescent="0.2">
      <c r="A14" t="str">
        <f t="shared" si="0"/>
        <v>PrelimSune SnymanGordon Park Smarty Pants</v>
      </c>
      <c r="B14" t="s">
        <v>213</v>
      </c>
      <c r="D14" t="s">
        <v>693</v>
      </c>
      <c r="E14" s="11" t="s">
        <v>251</v>
      </c>
      <c r="F14" t="s">
        <v>169</v>
      </c>
      <c r="G14">
        <v>39888</v>
      </c>
      <c r="I14">
        <v>64.642899999999997</v>
      </c>
      <c r="S14">
        <v>1</v>
      </c>
      <c r="T14">
        <f t="shared" si="1"/>
        <v>7</v>
      </c>
    </row>
    <row r="15" spans="1:20" x14ac:dyDescent="0.2">
      <c r="A15" t="str">
        <f t="shared" si="0"/>
        <v>PrelimMillie HardmanMyfanwy Luminous</v>
      </c>
      <c r="B15" t="s">
        <v>213</v>
      </c>
      <c r="D15" t="s">
        <v>569</v>
      </c>
      <c r="E15" t="s">
        <v>1017</v>
      </c>
      <c r="F15" t="s">
        <v>467</v>
      </c>
      <c r="G15">
        <v>40163</v>
      </c>
      <c r="I15">
        <v>64.285700000000006</v>
      </c>
      <c r="S15">
        <v>2</v>
      </c>
      <c r="T15">
        <f t="shared" si="1"/>
        <v>6</v>
      </c>
    </row>
    <row r="16" spans="1:20" x14ac:dyDescent="0.2">
      <c r="A16" t="str">
        <f t="shared" si="0"/>
        <v>PrelimMillie HardmanFizz</v>
      </c>
      <c r="B16" t="s">
        <v>213</v>
      </c>
      <c r="D16" s="28" t="s">
        <v>569</v>
      </c>
      <c r="E16" s="28" t="s">
        <v>570</v>
      </c>
      <c r="F16" t="s">
        <v>467</v>
      </c>
      <c r="G16">
        <v>40163</v>
      </c>
      <c r="I16">
        <v>63.571399999999997</v>
      </c>
      <c r="S16">
        <v>3</v>
      </c>
      <c r="T16">
        <f t="shared" si="1"/>
        <v>5</v>
      </c>
    </row>
    <row r="17" spans="1:20" x14ac:dyDescent="0.2">
      <c r="A17" t="str">
        <f t="shared" si="0"/>
        <v>PrelimAlyssa ScottMorefair Rhyder</v>
      </c>
      <c r="B17" t="s">
        <v>213</v>
      </c>
      <c r="D17" t="s">
        <v>647</v>
      </c>
      <c r="E17" t="s">
        <v>648</v>
      </c>
      <c r="F17" t="s">
        <v>169</v>
      </c>
      <c r="G17">
        <v>40564</v>
      </c>
      <c r="I17">
        <v>61.607100000000003</v>
      </c>
      <c r="S17">
        <v>4</v>
      </c>
      <c r="T17">
        <f t="shared" si="1"/>
        <v>4</v>
      </c>
    </row>
    <row r="18" spans="1:20" x14ac:dyDescent="0.2">
      <c r="A18" t="str">
        <f t="shared" si="0"/>
        <v>PrelimNoah WoodyerJudaroo Love Bug</v>
      </c>
      <c r="B18" t="s">
        <v>213</v>
      </c>
      <c r="D18" t="s">
        <v>240</v>
      </c>
      <c r="E18" t="s">
        <v>654</v>
      </c>
      <c r="F18" t="s">
        <v>610</v>
      </c>
      <c r="G18">
        <v>31676</v>
      </c>
      <c r="I18">
        <v>59.464300000000001</v>
      </c>
      <c r="S18">
        <v>5</v>
      </c>
      <c r="T18">
        <f t="shared" si="1"/>
        <v>3</v>
      </c>
    </row>
    <row r="19" spans="1:20" x14ac:dyDescent="0.2">
      <c r="A19" t="str">
        <f t="shared" si="0"/>
        <v>PrelimElijah WoodyerJudaroo Landmark</v>
      </c>
      <c r="B19" t="s">
        <v>213</v>
      </c>
      <c r="D19" t="s">
        <v>983</v>
      </c>
      <c r="E19" t="s">
        <v>992</v>
      </c>
      <c r="F19" t="s">
        <v>610</v>
      </c>
      <c r="G19">
        <v>31676</v>
      </c>
      <c r="I19">
        <v>57.142899999999997</v>
      </c>
      <c r="S19">
        <v>6</v>
      </c>
      <c r="T19">
        <f t="shared" si="1"/>
        <v>2</v>
      </c>
    </row>
    <row r="20" spans="1:20" x14ac:dyDescent="0.2">
      <c r="A20" t="str">
        <f t="shared" si="0"/>
        <v>PrelimAleska WearneBertie Deluxe</v>
      </c>
      <c r="B20" t="s">
        <v>213</v>
      </c>
      <c r="D20" t="s">
        <v>691</v>
      </c>
      <c r="E20" t="s">
        <v>692</v>
      </c>
      <c r="F20" t="s">
        <v>169</v>
      </c>
      <c r="I20">
        <v>56.25</v>
      </c>
      <c r="S20">
        <v>7</v>
      </c>
      <c r="T20">
        <f t="shared" si="1"/>
        <v>1</v>
      </c>
    </row>
    <row r="21" spans="1:20" x14ac:dyDescent="0.2">
      <c r="A21" t="str">
        <f t="shared" si="0"/>
        <v>PrelimPaige HelsemansLil Buzz</v>
      </c>
      <c r="B21" t="s">
        <v>213</v>
      </c>
      <c r="D21" t="s">
        <v>572</v>
      </c>
      <c r="E21" t="s">
        <v>1020</v>
      </c>
      <c r="F21" t="s">
        <v>126</v>
      </c>
      <c r="G21">
        <v>39581</v>
      </c>
      <c r="J21">
        <v>68.214299999999994</v>
      </c>
      <c r="S21">
        <v>1</v>
      </c>
      <c r="T21">
        <f t="shared" si="1"/>
        <v>7</v>
      </c>
    </row>
    <row r="22" spans="1:20" x14ac:dyDescent="0.2">
      <c r="A22" t="str">
        <f t="shared" si="0"/>
        <v>PrelimTeagan ChristieAmani Phantasie</v>
      </c>
      <c r="B22" t="s">
        <v>213</v>
      </c>
      <c r="D22" t="s">
        <v>168</v>
      </c>
      <c r="E22" t="s">
        <v>464</v>
      </c>
      <c r="F22" t="s">
        <v>169</v>
      </c>
      <c r="G22">
        <v>39117</v>
      </c>
      <c r="J22">
        <v>66.25</v>
      </c>
      <c r="S22">
        <v>2</v>
      </c>
      <c r="T22">
        <f t="shared" si="1"/>
        <v>6</v>
      </c>
    </row>
    <row r="23" spans="1:20" x14ac:dyDescent="0.2">
      <c r="A23" t="str">
        <f t="shared" si="0"/>
        <v>PrelimTazmin SmithMarglyn Masquerade</v>
      </c>
      <c r="B23" t="s">
        <v>213</v>
      </c>
      <c r="D23" t="s">
        <v>984</v>
      </c>
      <c r="E23" t="s">
        <v>993</v>
      </c>
      <c r="F23" t="s">
        <v>1013</v>
      </c>
      <c r="G23">
        <v>39040</v>
      </c>
      <c r="J23">
        <v>64.642899999999997</v>
      </c>
      <c r="S23">
        <v>3</v>
      </c>
      <c r="T23">
        <f t="shared" si="1"/>
        <v>5</v>
      </c>
    </row>
    <row r="24" spans="1:20" x14ac:dyDescent="0.2">
      <c r="A24" t="str">
        <f t="shared" si="0"/>
        <v>PrelimMia FellowsMorningside Music Maker</v>
      </c>
      <c r="B24" t="s">
        <v>213</v>
      </c>
      <c r="D24" t="s">
        <v>155</v>
      </c>
      <c r="E24" t="s">
        <v>156</v>
      </c>
      <c r="F24" t="s">
        <v>1013</v>
      </c>
      <c r="G24">
        <v>39616</v>
      </c>
      <c r="J24">
        <v>60.714300000000001</v>
      </c>
      <c r="S24">
        <v>4</v>
      </c>
      <c r="T24">
        <f t="shared" si="1"/>
        <v>4</v>
      </c>
    </row>
    <row r="25" spans="1:20" x14ac:dyDescent="0.2">
      <c r="A25" t="str">
        <f t="shared" si="0"/>
        <v>PrelimLia Del GiaccoBeelo Bi Golden Girl</v>
      </c>
      <c r="B25" t="s">
        <v>213</v>
      </c>
      <c r="D25" t="s">
        <v>579</v>
      </c>
      <c r="E25" t="s">
        <v>580</v>
      </c>
      <c r="F25" t="s">
        <v>467</v>
      </c>
      <c r="G25">
        <v>28782</v>
      </c>
      <c r="J25">
        <v>58.035699999999999</v>
      </c>
      <c r="S25">
        <v>5</v>
      </c>
      <c r="T25">
        <f t="shared" si="1"/>
        <v>3</v>
      </c>
    </row>
    <row r="26" spans="1:20" x14ac:dyDescent="0.2">
      <c r="A26" t="str">
        <f t="shared" si="0"/>
        <v>PrelimZoe PurserChaysa Dream</v>
      </c>
      <c r="B26" t="s">
        <v>213</v>
      </c>
      <c r="D26" t="s">
        <v>985</v>
      </c>
      <c r="E26" t="s">
        <v>994</v>
      </c>
      <c r="F26" t="s">
        <v>467</v>
      </c>
      <c r="G26">
        <v>38737</v>
      </c>
      <c r="J26">
        <v>56.428600000000003</v>
      </c>
      <c r="S26">
        <v>6</v>
      </c>
      <c r="T26">
        <f t="shared" si="1"/>
        <v>2</v>
      </c>
    </row>
    <row r="27" spans="1:20" x14ac:dyDescent="0.2">
      <c r="A27" t="str">
        <f t="shared" si="0"/>
        <v>PrelimDevon BavinPolar Express</v>
      </c>
      <c r="B27" t="s">
        <v>213</v>
      </c>
      <c r="D27" t="s">
        <v>986</v>
      </c>
      <c r="E27" t="s">
        <v>995</v>
      </c>
      <c r="F27" t="s">
        <v>1014</v>
      </c>
      <c r="G27">
        <v>38480</v>
      </c>
      <c r="K27">
        <v>67.5</v>
      </c>
      <c r="S27">
        <v>1</v>
      </c>
      <c r="T27">
        <f t="shared" si="1"/>
        <v>7</v>
      </c>
    </row>
    <row r="28" spans="1:20" x14ac:dyDescent="0.2">
      <c r="A28" t="str">
        <f t="shared" si="0"/>
        <v>PrelimIsabelle MillerLocke Lamora</v>
      </c>
      <c r="B28" t="s">
        <v>213</v>
      </c>
      <c r="D28" t="s">
        <v>119</v>
      </c>
      <c r="E28" t="s">
        <v>846</v>
      </c>
      <c r="F28" t="s">
        <v>310</v>
      </c>
      <c r="G28">
        <v>37924</v>
      </c>
      <c r="K28">
        <v>67.321399999999997</v>
      </c>
      <c r="S28">
        <v>2</v>
      </c>
      <c r="T28">
        <f t="shared" si="1"/>
        <v>6</v>
      </c>
    </row>
    <row r="29" spans="1:20" x14ac:dyDescent="0.2">
      <c r="A29" t="str">
        <f t="shared" si="0"/>
        <v>PrelimElizabeth JonesKoma Joy</v>
      </c>
      <c r="B29" t="s">
        <v>213</v>
      </c>
      <c r="D29" t="s">
        <v>696</v>
      </c>
      <c r="E29" t="s">
        <v>890</v>
      </c>
      <c r="F29" t="s">
        <v>1021</v>
      </c>
      <c r="G29">
        <v>37859</v>
      </c>
      <c r="K29">
        <v>65.714299999999994</v>
      </c>
      <c r="S29">
        <v>3</v>
      </c>
      <c r="T29">
        <f t="shared" si="1"/>
        <v>5</v>
      </c>
    </row>
    <row r="30" spans="1:20" x14ac:dyDescent="0.2">
      <c r="A30" t="str">
        <f t="shared" si="0"/>
        <v>PrelimChelsea WillockHector</v>
      </c>
      <c r="B30" t="s">
        <v>213</v>
      </c>
      <c r="D30" t="s">
        <v>590</v>
      </c>
      <c r="E30" t="s">
        <v>591</v>
      </c>
      <c r="F30" t="s">
        <v>169</v>
      </c>
      <c r="G30">
        <v>38241</v>
      </c>
      <c r="K30">
        <v>59.464300000000001</v>
      </c>
      <c r="S30">
        <v>4</v>
      </c>
      <c r="T30">
        <f t="shared" si="1"/>
        <v>4</v>
      </c>
    </row>
    <row r="31" spans="1:20" x14ac:dyDescent="0.2">
      <c r="A31" t="str">
        <f t="shared" si="0"/>
        <v>PrelimZoe PettersonKismet Park Serenity</v>
      </c>
      <c r="B31" t="s">
        <v>213</v>
      </c>
      <c r="D31" t="s">
        <v>1015</v>
      </c>
      <c r="E31" t="s">
        <v>1018</v>
      </c>
      <c r="F31" t="s">
        <v>1022</v>
      </c>
      <c r="G31">
        <v>37987</v>
      </c>
      <c r="K31">
        <v>58.75</v>
      </c>
      <c r="S31">
        <v>5</v>
      </c>
      <c r="T31">
        <f t="shared" si="1"/>
        <v>3</v>
      </c>
    </row>
    <row r="32" spans="1:20" x14ac:dyDescent="0.2">
      <c r="A32" t="str">
        <f t="shared" si="0"/>
        <v>PrelimCharlotte EszeA Night At The Opera</v>
      </c>
      <c r="B32" t="s">
        <v>213</v>
      </c>
      <c r="D32" t="s">
        <v>707</v>
      </c>
      <c r="E32" t="s">
        <v>708</v>
      </c>
      <c r="F32" t="s">
        <v>313</v>
      </c>
      <c r="G32">
        <v>38258</v>
      </c>
      <c r="K32">
        <v>58.392899999999997</v>
      </c>
      <c r="S32">
        <v>6</v>
      </c>
      <c r="T32">
        <f t="shared" si="1"/>
        <v>2</v>
      </c>
    </row>
    <row r="33" spans="1:20" x14ac:dyDescent="0.2">
      <c r="A33" t="str">
        <f t="shared" si="0"/>
        <v>PrelimSydelle BlandValiant Harmony</v>
      </c>
      <c r="B33" t="s">
        <v>213</v>
      </c>
      <c r="D33" t="s">
        <v>987</v>
      </c>
      <c r="E33" t="s">
        <v>1019</v>
      </c>
      <c r="F33" t="s">
        <v>467</v>
      </c>
      <c r="G33">
        <v>37929</v>
      </c>
      <c r="K33">
        <v>53.928600000000003</v>
      </c>
      <c r="S33">
        <v>7</v>
      </c>
      <c r="T33">
        <f t="shared" si="1"/>
        <v>1</v>
      </c>
    </row>
    <row r="34" spans="1:20" x14ac:dyDescent="0.2">
      <c r="A34" t="str">
        <f t="shared" si="0"/>
        <v>PrelimJessica SmithLebonstern Alliance</v>
      </c>
      <c r="B34" t="s">
        <v>213</v>
      </c>
      <c r="D34" t="s">
        <v>103</v>
      </c>
      <c r="E34" t="s">
        <v>104</v>
      </c>
      <c r="F34" t="s">
        <v>196</v>
      </c>
      <c r="G34">
        <v>37081</v>
      </c>
      <c r="L34">
        <v>64.285700000000006</v>
      </c>
      <c r="S34">
        <v>1</v>
      </c>
      <c r="T34">
        <f t="shared" si="1"/>
        <v>7</v>
      </c>
    </row>
    <row r="35" spans="1:20" x14ac:dyDescent="0.2">
      <c r="A35" t="str">
        <f t="shared" ref="A35:A62" si="2">CONCATENATE(B35,D35,E35)</f>
        <v>PrelimDeeja ShariffTrademark Curare</v>
      </c>
      <c r="B35" t="s">
        <v>213</v>
      </c>
      <c r="D35" t="s">
        <v>702</v>
      </c>
      <c r="E35" t="s">
        <v>894</v>
      </c>
      <c r="F35" t="s">
        <v>467</v>
      </c>
      <c r="G35">
        <v>37529</v>
      </c>
      <c r="L35">
        <v>57.5</v>
      </c>
      <c r="S35">
        <v>2</v>
      </c>
      <c r="T35">
        <f t="shared" si="1"/>
        <v>6</v>
      </c>
    </row>
    <row r="36" spans="1:20" x14ac:dyDescent="0.2">
      <c r="A36" t="str">
        <f t="shared" si="2"/>
        <v>PrelimAlison MclayHugo</v>
      </c>
      <c r="B36" t="s">
        <v>213</v>
      </c>
      <c r="D36" t="s">
        <v>1016</v>
      </c>
      <c r="E36" t="s">
        <v>996</v>
      </c>
      <c r="F36" t="s">
        <v>488</v>
      </c>
      <c r="G36">
        <v>34766</v>
      </c>
      <c r="L36">
        <v>56.964300000000001</v>
      </c>
      <c r="S36">
        <v>3</v>
      </c>
      <c r="T36">
        <f t="shared" si="1"/>
        <v>5</v>
      </c>
    </row>
    <row r="37" spans="1:20" x14ac:dyDescent="0.2">
      <c r="A37" t="str">
        <f t="shared" si="2"/>
        <v>PrelimTaya Van RensburgMmmg Music Maestro</v>
      </c>
      <c r="B37" t="s">
        <v>213</v>
      </c>
      <c r="D37" t="s">
        <v>988</v>
      </c>
      <c r="E37" t="s">
        <v>997</v>
      </c>
      <c r="F37" t="s">
        <v>989</v>
      </c>
      <c r="G37">
        <v>37311</v>
      </c>
      <c r="L37">
        <v>55.357100000000003</v>
      </c>
      <c r="S37">
        <v>4</v>
      </c>
      <c r="T37">
        <f t="shared" si="1"/>
        <v>4</v>
      </c>
    </row>
    <row r="38" spans="1:20" x14ac:dyDescent="0.2">
      <c r="A38" t="str">
        <f t="shared" si="2"/>
        <v>NovTazmin SmithMarglyn Masquerade</v>
      </c>
      <c r="B38" s="11" t="s">
        <v>80</v>
      </c>
      <c r="D38" t="s">
        <v>984</v>
      </c>
      <c r="E38" t="s">
        <v>993</v>
      </c>
      <c r="F38" t="s">
        <v>307</v>
      </c>
      <c r="G38">
        <v>39040</v>
      </c>
      <c r="M38">
        <v>70.857100000000003</v>
      </c>
      <c r="S38">
        <v>1</v>
      </c>
      <c r="T38">
        <f t="shared" si="1"/>
        <v>7</v>
      </c>
    </row>
    <row r="39" spans="1:20" x14ac:dyDescent="0.2">
      <c r="A39" t="str">
        <f t="shared" si="2"/>
        <v>NovTeagan ChristieAmani Phantasie</v>
      </c>
      <c r="B39" s="11" t="s">
        <v>80</v>
      </c>
      <c r="D39" t="s">
        <v>168</v>
      </c>
      <c r="E39" t="s">
        <v>464</v>
      </c>
      <c r="F39" t="s">
        <v>169</v>
      </c>
      <c r="G39">
        <v>39117</v>
      </c>
      <c r="M39">
        <v>67</v>
      </c>
      <c r="S39">
        <v>2</v>
      </c>
      <c r="T39">
        <f t="shared" si="1"/>
        <v>6</v>
      </c>
    </row>
    <row r="40" spans="1:20" x14ac:dyDescent="0.2">
      <c r="A40" t="str">
        <f t="shared" si="2"/>
        <v>NovMia FellowsMorningside Music Maker</v>
      </c>
      <c r="B40" s="11" t="s">
        <v>80</v>
      </c>
      <c r="D40" t="s">
        <v>155</v>
      </c>
      <c r="E40" t="s">
        <v>156</v>
      </c>
      <c r="F40" t="s">
        <v>307</v>
      </c>
      <c r="G40">
        <v>39616</v>
      </c>
      <c r="M40">
        <v>56.857100000000003</v>
      </c>
      <c r="S40">
        <v>3</v>
      </c>
      <c r="T40">
        <f t="shared" si="1"/>
        <v>5</v>
      </c>
    </row>
    <row r="41" spans="1:20" x14ac:dyDescent="0.2">
      <c r="A41" t="str">
        <f t="shared" si="2"/>
        <v>NovElizabeth JonesKoma Joy</v>
      </c>
      <c r="B41" s="11" t="s">
        <v>80</v>
      </c>
      <c r="D41" t="s">
        <v>696</v>
      </c>
      <c r="E41" t="s">
        <v>890</v>
      </c>
      <c r="F41" t="s">
        <v>990</v>
      </c>
      <c r="G41">
        <v>37859</v>
      </c>
      <c r="N41">
        <v>67.857100000000003</v>
      </c>
      <c r="S41">
        <v>1</v>
      </c>
      <c r="T41">
        <f t="shared" si="1"/>
        <v>7</v>
      </c>
    </row>
    <row r="42" spans="1:20" x14ac:dyDescent="0.2">
      <c r="A42" t="str">
        <f t="shared" si="2"/>
        <v>NovAnthea SargisonKardarra Kaldarra</v>
      </c>
      <c r="B42" s="11" t="s">
        <v>80</v>
      </c>
      <c r="D42" t="s">
        <v>47</v>
      </c>
      <c r="E42" t="s">
        <v>48</v>
      </c>
      <c r="F42" t="s">
        <v>310</v>
      </c>
      <c r="G42">
        <v>35741</v>
      </c>
      <c r="O42">
        <v>71.428600000000003</v>
      </c>
      <c r="S42">
        <v>1</v>
      </c>
      <c r="T42">
        <f t="shared" si="1"/>
        <v>7</v>
      </c>
    </row>
    <row r="43" spans="1:20" x14ac:dyDescent="0.2">
      <c r="A43" t="str">
        <f t="shared" si="2"/>
        <v>ElemAnthea SargisonKardarra Kaldarra</v>
      </c>
      <c r="B43" t="s">
        <v>46</v>
      </c>
      <c r="D43" t="s">
        <v>47</v>
      </c>
      <c r="E43" t="s">
        <v>48</v>
      </c>
      <c r="F43" t="s">
        <v>310</v>
      </c>
      <c r="G43">
        <v>35741</v>
      </c>
      <c r="Q43">
        <v>65.609800000000007</v>
      </c>
      <c r="S43">
        <v>1</v>
      </c>
      <c r="T43">
        <f t="shared" si="1"/>
        <v>7</v>
      </c>
    </row>
    <row r="44" spans="1:20" x14ac:dyDescent="0.2">
      <c r="A44" t="str">
        <f t="shared" si="2"/>
        <v/>
      </c>
      <c r="E44" t="s">
        <v>317</v>
      </c>
      <c r="T44">
        <f t="shared" si="1"/>
        <v>0</v>
      </c>
    </row>
    <row r="45" spans="1:20" x14ac:dyDescent="0.2">
      <c r="A45" t="str">
        <f t="shared" si="2"/>
        <v/>
      </c>
      <c r="E45" t="s">
        <v>317</v>
      </c>
      <c r="T45">
        <f t="shared" si="1"/>
        <v>0</v>
      </c>
    </row>
    <row r="46" spans="1:20" x14ac:dyDescent="0.2">
      <c r="A46" t="str">
        <f t="shared" si="2"/>
        <v/>
      </c>
      <c r="E46" t="s">
        <v>317</v>
      </c>
      <c r="T46">
        <f t="shared" si="1"/>
        <v>0</v>
      </c>
    </row>
    <row r="47" spans="1:20" x14ac:dyDescent="0.2">
      <c r="A47" t="str">
        <f t="shared" si="2"/>
        <v/>
      </c>
      <c r="E47" t="s">
        <v>317</v>
      </c>
      <c r="T47">
        <f t="shared" si="1"/>
        <v>0</v>
      </c>
    </row>
    <row r="48" spans="1:20" x14ac:dyDescent="0.2">
      <c r="A48" t="str">
        <f t="shared" si="2"/>
        <v/>
      </c>
      <c r="E48" t="s">
        <v>317</v>
      </c>
      <c r="T48">
        <f t="shared" si="1"/>
        <v>0</v>
      </c>
    </row>
    <row r="49" spans="1:20" x14ac:dyDescent="0.2">
      <c r="A49" t="str">
        <f t="shared" si="2"/>
        <v/>
      </c>
      <c r="E49" t="s">
        <v>317</v>
      </c>
      <c r="T49">
        <f t="shared" si="1"/>
        <v>0</v>
      </c>
    </row>
    <row r="50" spans="1:20" x14ac:dyDescent="0.2">
      <c r="A50" t="str">
        <f t="shared" si="2"/>
        <v/>
      </c>
      <c r="E50" t="s">
        <v>317</v>
      </c>
      <c r="T50">
        <f t="shared" si="1"/>
        <v>0</v>
      </c>
    </row>
    <row r="51" spans="1:20" x14ac:dyDescent="0.2">
      <c r="A51" t="str">
        <f t="shared" si="2"/>
        <v/>
      </c>
      <c r="E51" t="s">
        <v>317</v>
      </c>
      <c r="T51">
        <f t="shared" si="1"/>
        <v>0</v>
      </c>
    </row>
    <row r="52" spans="1:20" x14ac:dyDescent="0.2">
      <c r="A52" t="str">
        <f t="shared" si="2"/>
        <v/>
      </c>
      <c r="E52" t="s">
        <v>317</v>
      </c>
      <c r="T52">
        <f t="shared" si="1"/>
        <v>0</v>
      </c>
    </row>
    <row r="53" spans="1:20" x14ac:dyDescent="0.2">
      <c r="A53" t="str">
        <f t="shared" si="2"/>
        <v/>
      </c>
      <c r="E53" t="s">
        <v>317</v>
      </c>
      <c r="T53">
        <f t="shared" si="1"/>
        <v>0</v>
      </c>
    </row>
    <row r="54" spans="1:20" x14ac:dyDescent="0.2">
      <c r="A54" t="str">
        <f t="shared" si="2"/>
        <v/>
      </c>
      <c r="E54" t="s">
        <v>317</v>
      </c>
      <c r="T54">
        <f t="shared" si="1"/>
        <v>0</v>
      </c>
    </row>
    <row r="55" spans="1:20" x14ac:dyDescent="0.2">
      <c r="A55" t="str">
        <f t="shared" si="2"/>
        <v/>
      </c>
      <c r="E55" t="s">
        <v>317</v>
      </c>
      <c r="T55">
        <f t="shared" si="1"/>
        <v>0</v>
      </c>
    </row>
    <row r="56" spans="1:20" x14ac:dyDescent="0.2">
      <c r="A56" t="str">
        <f t="shared" si="2"/>
        <v/>
      </c>
      <c r="E56" t="s">
        <v>317</v>
      </c>
      <c r="T56">
        <f t="shared" si="1"/>
        <v>0</v>
      </c>
    </row>
    <row r="57" spans="1:20" x14ac:dyDescent="0.2">
      <c r="A57" t="str">
        <f t="shared" si="2"/>
        <v/>
      </c>
      <c r="E57" t="s">
        <v>317</v>
      </c>
      <c r="T57">
        <f t="shared" si="1"/>
        <v>0</v>
      </c>
    </row>
    <row r="58" spans="1:20" x14ac:dyDescent="0.2">
      <c r="A58" t="str">
        <f t="shared" si="2"/>
        <v/>
      </c>
      <c r="E58" t="s">
        <v>317</v>
      </c>
      <c r="T58">
        <f t="shared" si="1"/>
        <v>0</v>
      </c>
    </row>
    <row r="59" spans="1:20" x14ac:dyDescent="0.2">
      <c r="A59" t="str">
        <f t="shared" si="2"/>
        <v/>
      </c>
      <c r="E59" t="s">
        <v>317</v>
      </c>
      <c r="T59">
        <f t="shared" si="1"/>
        <v>0</v>
      </c>
    </row>
    <row r="60" spans="1:20" x14ac:dyDescent="0.2">
      <c r="A60" t="str">
        <f t="shared" si="2"/>
        <v/>
      </c>
      <c r="E60" t="s">
        <v>317</v>
      </c>
      <c r="T60">
        <f t="shared" si="1"/>
        <v>0</v>
      </c>
    </row>
    <row r="61" spans="1:20" x14ac:dyDescent="0.2">
      <c r="A61" t="str">
        <f t="shared" si="2"/>
        <v/>
      </c>
      <c r="E61" t="s">
        <v>317</v>
      </c>
      <c r="T61">
        <f t="shared" si="1"/>
        <v>0</v>
      </c>
    </row>
    <row r="62" spans="1:20" x14ac:dyDescent="0.2">
      <c r="A62" t="str">
        <f t="shared" si="2"/>
        <v/>
      </c>
      <c r="E62" t="s">
        <v>317</v>
      </c>
      <c r="T62">
        <f t="shared" ref="T62:T64" si="3">IF(S62=1,7,IF(S62=2,6,IF(S62=3,5,IF(S62=4,4,IF(S62=5,3,IF(S62=6,2,IF(S62&gt;=6,1,0)))))))</f>
        <v>0</v>
      </c>
    </row>
    <row r="63" spans="1:20" x14ac:dyDescent="0.2">
      <c r="A63" t="str">
        <f t="shared" ref="A63:A90" si="4">CONCATENATE(B63,D63,E63)</f>
        <v/>
      </c>
      <c r="E63" t="s">
        <v>317</v>
      </c>
      <c r="T63">
        <f t="shared" si="3"/>
        <v>0</v>
      </c>
    </row>
    <row r="64" spans="1:20" x14ac:dyDescent="0.2">
      <c r="A64" t="str">
        <f t="shared" si="4"/>
        <v/>
      </c>
      <c r="E64" t="s">
        <v>317</v>
      </c>
      <c r="T64">
        <f t="shared" si="3"/>
        <v>0</v>
      </c>
    </row>
    <row r="65" spans="1:20" x14ac:dyDescent="0.2">
      <c r="A65" t="str">
        <f t="shared" si="4"/>
        <v/>
      </c>
      <c r="E65" t="s">
        <v>317</v>
      </c>
      <c r="T65">
        <f t="shared" ref="T65:T90" si="5">IF(S65=1,7,IF(S65=2,6,IF(S65=3,5,IF(S65=4,4,IF(S65=5,3,IF(S65=6,2,IF(S65&gt;=6,1,0)))))))</f>
        <v>0</v>
      </c>
    </row>
    <row r="66" spans="1:20" x14ac:dyDescent="0.2">
      <c r="A66" t="str">
        <f t="shared" si="4"/>
        <v/>
      </c>
      <c r="E66" t="s">
        <v>317</v>
      </c>
      <c r="T66">
        <f t="shared" si="5"/>
        <v>0</v>
      </c>
    </row>
    <row r="67" spans="1:20" x14ac:dyDescent="0.2">
      <c r="A67" t="str">
        <f t="shared" si="4"/>
        <v/>
      </c>
      <c r="E67" t="s">
        <v>317</v>
      </c>
      <c r="T67">
        <f t="shared" si="5"/>
        <v>0</v>
      </c>
    </row>
    <row r="68" spans="1:20" x14ac:dyDescent="0.2">
      <c r="A68" t="str">
        <f t="shared" si="4"/>
        <v/>
      </c>
      <c r="E68" t="s">
        <v>317</v>
      </c>
      <c r="T68">
        <f t="shared" si="5"/>
        <v>0</v>
      </c>
    </row>
    <row r="69" spans="1:20" x14ac:dyDescent="0.2">
      <c r="A69" t="str">
        <f t="shared" si="4"/>
        <v/>
      </c>
      <c r="E69" t="s">
        <v>317</v>
      </c>
      <c r="T69">
        <f t="shared" si="5"/>
        <v>0</v>
      </c>
    </row>
    <row r="70" spans="1:20" x14ac:dyDescent="0.2">
      <c r="A70" t="str">
        <f t="shared" si="4"/>
        <v/>
      </c>
      <c r="E70" t="s">
        <v>317</v>
      </c>
      <c r="T70">
        <f t="shared" si="5"/>
        <v>0</v>
      </c>
    </row>
    <row r="71" spans="1:20" x14ac:dyDescent="0.2">
      <c r="A71" t="str">
        <f t="shared" si="4"/>
        <v/>
      </c>
      <c r="E71" t="s">
        <v>317</v>
      </c>
      <c r="T71">
        <f t="shared" si="5"/>
        <v>0</v>
      </c>
    </row>
    <row r="72" spans="1:20" x14ac:dyDescent="0.2">
      <c r="A72" t="str">
        <f t="shared" si="4"/>
        <v/>
      </c>
      <c r="E72" t="s">
        <v>317</v>
      </c>
      <c r="T72">
        <f t="shared" si="5"/>
        <v>0</v>
      </c>
    </row>
    <row r="73" spans="1:20" x14ac:dyDescent="0.2">
      <c r="A73" t="str">
        <f t="shared" si="4"/>
        <v/>
      </c>
      <c r="E73" t="s">
        <v>317</v>
      </c>
      <c r="T73">
        <f t="shared" si="5"/>
        <v>0</v>
      </c>
    </row>
    <row r="74" spans="1:20" x14ac:dyDescent="0.2">
      <c r="A74" t="str">
        <f t="shared" si="4"/>
        <v/>
      </c>
      <c r="E74" t="s">
        <v>317</v>
      </c>
      <c r="T74">
        <f t="shared" si="5"/>
        <v>0</v>
      </c>
    </row>
    <row r="75" spans="1:20" x14ac:dyDescent="0.2">
      <c r="A75" t="str">
        <f t="shared" si="4"/>
        <v/>
      </c>
      <c r="E75" t="s">
        <v>317</v>
      </c>
      <c r="T75">
        <f t="shared" si="5"/>
        <v>0</v>
      </c>
    </row>
    <row r="76" spans="1:20" x14ac:dyDescent="0.2">
      <c r="A76" t="str">
        <f t="shared" si="4"/>
        <v/>
      </c>
      <c r="E76" t="s">
        <v>317</v>
      </c>
      <c r="T76">
        <f t="shared" si="5"/>
        <v>0</v>
      </c>
    </row>
    <row r="77" spans="1:20" x14ac:dyDescent="0.2">
      <c r="A77" t="str">
        <f t="shared" si="4"/>
        <v/>
      </c>
      <c r="E77" t="s">
        <v>317</v>
      </c>
      <c r="T77">
        <f t="shared" si="5"/>
        <v>0</v>
      </c>
    </row>
    <row r="78" spans="1:20" x14ac:dyDescent="0.2">
      <c r="A78" t="str">
        <f t="shared" si="4"/>
        <v/>
      </c>
      <c r="E78" t="s">
        <v>317</v>
      </c>
      <c r="T78">
        <f t="shared" si="5"/>
        <v>0</v>
      </c>
    </row>
    <row r="79" spans="1:20" x14ac:dyDescent="0.2">
      <c r="A79" t="str">
        <f t="shared" si="4"/>
        <v/>
      </c>
      <c r="E79" t="s">
        <v>317</v>
      </c>
      <c r="T79">
        <f t="shared" si="5"/>
        <v>0</v>
      </c>
    </row>
    <row r="80" spans="1:20" x14ac:dyDescent="0.2">
      <c r="A80" t="str">
        <f t="shared" si="4"/>
        <v/>
      </c>
      <c r="E80" t="s">
        <v>317</v>
      </c>
      <c r="T80">
        <f t="shared" si="5"/>
        <v>0</v>
      </c>
    </row>
    <row r="81" spans="1:20" x14ac:dyDescent="0.2">
      <c r="A81" t="str">
        <f t="shared" si="4"/>
        <v/>
      </c>
      <c r="E81" t="s">
        <v>317</v>
      </c>
      <c r="T81">
        <f t="shared" si="5"/>
        <v>0</v>
      </c>
    </row>
    <row r="82" spans="1:20" x14ac:dyDescent="0.2">
      <c r="A82" t="str">
        <f t="shared" si="4"/>
        <v/>
      </c>
      <c r="E82" t="s">
        <v>317</v>
      </c>
      <c r="T82">
        <f t="shared" si="5"/>
        <v>0</v>
      </c>
    </row>
    <row r="83" spans="1:20" x14ac:dyDescent="0.2">
      <c r="A83" t="str">
        <f t="shared" si="4"/>
        <v/>
      </c>
      <c r="E83" t="s">
        <v>317</v>
      </c>
      <c r="T83">
        <f t="shared" si="5"/>
        <v>0</v>
      </c>
    </row>
    <row r="84" spans="1:20" x14ac:dyDescent="0.2">
      <c r="A84" t="str">
        <f t="shared" si="4"/>
        <v/>
      </c>
      <c r="E84" t="s">
        <v>317</v>
      </c>
      <c r="T84">
        <f t="shared" si="5"/>
        <v>0</v>
      </c>
    </row>
    <row r="85" spans="1:20" x14ac:dyDescent="0.2">
      <c r="A85" t="str">
        <f t="shared" si="4"/>
        <v/>
      </c>
      <c r="E85" t="s">
        <v>317</v>
      </c>
      <c r="T85">
        <f t="shared" si="5"/>
        <v>0</v>
      </c>
    </row>
    <row r="86" spans="1:20" x14ac:dyDescent="0.2">
      <c r="A86" t="str">
        <f t="shared" si="4"/>
        <v/>
      </c>
      <c r="E86" t="s">
        <v>317</v>
      </c>
      <c r="T86">
        <f t="shared" si="5"/>
        <v>0</v>
      </c>
    </row>
    <row r="87" spans="1:20" x14ac:dyDescent="0.2">
      <c r="A87" t="str">
        <f t="shared" si="4"/>
        <v/>
      </c>
      <c r="E87" t="s">
        <v>317</v>
      </c>
      <c r="T87">
        <f t="shared" si="5"/>
        <v>0</v>
      </c>
    </row>
    <row r="88" spans="1:20" x14ac:dyDescent="0.2">
      <c r="A88" t="str">
        <f t="shared" si="4"/>
        <v/>
      </c>
      <c r="T88">
        <f t="shared" si="5"/>
        <v>0</v>
      </c>
    </row>
    <row r="89" spans="1:20" x14ac:dyDescent="0.2">
      <c r="A89" t="str">
        <f t="shared" si="4"/>
        <v/>
      </c>
      <c r="T89">
        <f t="shared" si="5"/>
        <v>0</v>
      </c>
    </row>
    <row r="90" spans="1:20" x14ac:dyDescent="0.2">
      <c r="A90" t="str">
        <f t="shared" si="4"/>
        <v/>
      </c>
      <c r="T90">
        <f t="shared" si="5"/>
        <v>0</v>
      </c>
    </row>
    <row r="91" spans="1:20" x14ac:dyDescent="0.2">
      <c r="A91" cm="1">
        <f t="array" ref="A91">SUMPRODUCT((A7:A90&lt;&gt;"")/COUNTIF(A7:A90,A7:A90&amp;""))</f>
        <v>37</v>
      </c>
    </row>
    <row r="92" spans="1:20" x14ac:dyDescent="0.2">
      <c r="A92">
        <v>2</v>
      </c>
    </row>
    <row r="93" spans="1:20" x14ac:dyDescent="0.2">
      <c r="A93">
        <f>SUM(A91-A92)</f>
        <v>35</v>
      </c>
    </row>
  </sheetData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8737-6D6E-4E1E-AB46-78044D9F3F07}">
  <sheetPr>
    <tabColor rgb="FF7030A0"/>
  </sheetPr>
  <dimension ref="A1:T89"/>
  <sheetViews>
    <sheetView workbookViewId="0">
      <selection activeCell="E22" sqref="E22"/>
    </sheetView>
  </sheetViews>
  <sheetFormatPr defaultRowHeight="12.75" x14ac:dyDescent="0.2"/>
  <cols>
    <col min="1" max="1" width="49" bestFit="1" customWidth="1"/>
    <col min="2" max="2" width="15.85546875" bestFit="1" customWidth="1"/>
    <col min="3" max="3" width="6.140625" bestFit="1" customWidth="1"/>
    <col min="4" max="4" width="17.28515625" bestFit="1" customWidth="1"/>
    <col min="5" max="5" width="27" bestFit="1" customWidth="1"/>
    <col min="6" max="6" width="14" bestFit="1" customWidth="1"/>
    <col min="7" max="7" width="10.42578125" bestFit="1" customWidth="1"/>
    <col min="8" max="9" width="10.28515625" bestFit="1" customWidth="1"/>
    <col min="10" max="11" width="8" bestFit="1" customWidth="1"/>
    <col min="12" max="12" width="6.7109375" bestFit="1" customWidth="1"/>
    <col min="13" max="13" width="10.5703125" bestFit="1" customWidth="1"/>
    <col min="14" max="15" width="8" bestFit="1" customWidth="1"/>
    <col min="16" max="16" width="10.42578125" bestFit="1" customWidth="1"/>
    <col min="17" max="17" width="8" bestFit="1" customWidth="1"/>
    <col min="18" max="18" width="7.5703125" bestFit="1" customWidth="1"/>
    <col min="19" max="19" width="5.7109375" bestFit="1" customWidth="1"/>
    <col min="20" max="20" width="10.7109375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 t="shared" ref="A7:A38" si="0">CONCATENATE(B7,D7,E7)</f>
        <v>PrepMadison KainCimeron Pocket Rocket</v>
      </c>
      <c r="B7" t="s">
        <v>248</v>
      </c>
      <c r="C7" t="s">
        <v>1203</v>
      </c>
      <c r="D7" t="s">
        <v>238</v>
      </c>
      <c r="E7" t="s">
        <v>239</v>
      </c>
      <c r="F7" t="s">
        <v>169</v>
      </c>
      <c r="G7">
        <v>40851</v>
      </c>
      <c r="H7">
        <v>0.65263000000000004</v>
      </c>
      <c r="S7">
        <v>2</v>
      </c>
      <c r="T7">
        <f t="shared" ref="T7:T70" si="1">IF(S7=1,7,IF(S7=2,6,IF(S7=3,5,IF(S7=4,4,IF(S7=5,3,IF(S7=6,2,IF(S7&gt;=6,1,0)))))))</f>
        <v>6</v>
      </c>
    </row>
    <row r="8" spans="1:20" x14ac:dyDescent="0.2">
      <c r="A8" t="str">
        <f t="shared" si="0"/>
        <v>PrepZoe DayRainbow</v>
      </c>
      <c r="B8" t="s">
        <v>248</v>
      </c>
      <c r="C8" t="s">
        <v>1203</v>
      </c>
      <c r="D8" t="s">
        <v>1204</v>
      </c>
      <c r="E8" t="s">
        <v>1205</v>
      </c>
      <c r="F8" t="s">
        <v>220</v>
      </c>
      <c r="G8">
        <v>40500</v>
      </c>
      <c r="H8">
        <v>0.59736999999999996</v>
      </c>
      <c r="S8">
        <v>3</v>
      </c>
      <c r="T8">
        <f t="shared" si="1"/>
        <v>5</v>
      </c>
    </row>
    <row r="9" spans="1:20" x14ac:dyDescent="0.2">
      <c r="A9" t="str">
        <f t="shared" si="0"/>
        <v>PrelimAmelia GordonAryline Bobby Sox</v>
      </c>
      <c r="B9" t="s">
        <v>213</v>
      </c>
      <c r="C9" t="s">
        <v>1206</v>
      </c>
      <c r="D9" t="s">
        <v>231</v>
      </c>
      <c r="E9" t="s">
        <v>232</v>
      </c>
      <c r="F9" t="s">
        <v>220</v>
      </c>
      <c r="G9">
        <v>40213</v>
      </c>
      <c r="I9">
        <v>0.65356999999999998</v>
      </c>
      <c r="S9">
        <v>1</v>
      </c>
      <c r="T9">
        <f t="shared" si="1"/>
        <v>7</v>
      </c>
    </row>
    <row r="10" spans="1:20" x14ac:dyDescent="0.2">
      <c r="A10" t="str">
        <f t="shared" si="0"/>
        <v>PrelimSophie TennantWandiera Special Addition</v>
      </c>
      <c r="B10" t="s">
        <v>213</v>
      </c>
      <c r="C10" t="s">
        <v>1206</v>
      </c>
      <c r="D10" t="s">
        <v>1092</v>
      </c>
      <c r="E10" t="s">
        <v>1207</v>
      </c>
      <c r="F10" t="s">
        <v>660</v>
      </c>
      <c r="G10">
        <v>40218</v>
      </c>
      <c r="I10">
        <v>0.61250000000000004</v>
      </c>
      <c r="S10">
        <v>2</v>
      </c>
      <c r="T10">
        <f t="shared" si="1"/>
        <v>6</v>
      </c>
    </row>
    <row r="11" spans="1:20" x14ac:dyDescent="0.2">
      <c r="A11" t="str">
        <f t="shared" si="0"/>
        <v>NovLeah GardinerWestwood Royal Romeo</v>
      </c>
      <c r="B11" t="s">
        <v>80</v>
      </c>
      <c r="C11" t="s">
        <v>1208</v>
      </c>
      <c r="D11" t="s">
        <v>149</v>
      </c>
      <c r="E11" t="s">
        <v>224</v>
      </c>
      <c r="F11" t="s">
        <v>592</v>
      </c>
      <c r="G11">
        <v>39103</v>
      </c>
      <c r="M11">
        <v>0.62429000000000001</v>
      </c>
      <c r="S11">
        <v>2</v>
      </c>
      <c r="T11">
        <f t="shared" si="1"/>
        <v>6</v>
      </c>
    </row>
    <row r="12" spans="1:20" x14ac:dyDescent="0.2">
      <c r="A12" t="str">
        <f t="shared" si="0"/>
        <v>NovTeagan ChristieAmani Phantasie</v>
      </c>
      <c r="B12" t="s">
        <v>80</v>
      </c>
      <c r="C12" t="s">
        <v>1208</v>
      </c>
      <c r="D12" t="s">
        <v>168</v>
      </c>
      <c r="E12" t="s">
        <v>464</v>
      </c>
      <c r="F12" t="s">
        <v>169</v>
      </c>
      <c r="G12">
        <v>39117</v>
      </c>
      <c r="M12">
        <v>0.71857000000000004</v>
      </c>
      <c r="S12">
        <v>1</v>
      </c>
      <c r="T12">
        <f t="shared" si="1"/>
        <v>7</v>
      </c>
    </row>
    <row r="13" spans="1:20" x14ac:dyDescent="0.2">
      <c r="A13" t="str">
        <f t="shared" si="0"/>
        <v>PrelimIsabelle MillerLocke Lamora</v>
      </c>
      <c r="B13" t="s">
        <v>213</v>
      </c>
      <c r="C13" t="s">
        <v>1206</v>
      </c>
      <c r="D13" t="s">
        <v>119</v>
      </c>
      <c r="E13" t="s">
        <v>846</v>
      </c>
      <c r="F13" t="s">
        <v>757</v>
      </c>
      <c r="G13">
        <v>37924</v>
      </c>
      <c r="K13">
        <v>0.70179000000000002</v>
      </c>
      <c r="S13">
        <v>2</v>
      </c>
      <c r="T13">
        <f t="shared" si="1"/>
        <v>6</v>
      </c>
    </row>
    <row r="14" spans="1:20" x14ac:dyDescent="0.2">
      <c r="A14" t="str">
        <f t="shared" si="0"/>
        <v>NovJewel PivacDvz Debonaire</v>
      </c>
      <c r="B14" t="s">
        <v>80</v>
      </c>
      <c r="C14" t="s">
        <v>1208</v>
      </c>
      <c r="D14" t="s">
        <v>773</v>
      </c>
      <c r="E14" t="s">
        <v>912</v>
      </c>
      <c r="F14" t="s">
        <v>757</v>
      </c>
      <c r="G14">
        <v>38051</v>
      </c>
      <c r="N14">
        <v>0.67713999999999996</v>
      </c>
      <c r="S14">
        <v>2</v>
      </c>
      <c r="T14">
        <f t="shared" si="1"/>
        <v>6</v>
      </c>
    </row>
    <row r="15" spans="1:20" x14ac:dyDescent="0.2">
      <c r="A15" t="str">
        <f t="shared" si="0"/>
        <v>PrelimOlivia Butler-BlaxellKanderry Shake Your Bon Bon</v>
      </c>
      <c r="B15" t="s">
        <v>213</v>
      </c>
      <c r="C15" t="s">
        <v>1206</v>
      </c>
      <c r="D15" t="s">
        <v>630</v>
      </c>
      <c r="E15" t="s">
        <v>631</v>
      </c>
      <c r="F15" t="s">
        <v>757</v>
      </c>
      <c r="G15">
        <v>25979</v>
      </c>
      <c r="K15">
        <v>0.58213999999999999</v>
      </c>
      <c r="S15">
        <v>4</v>
      </c>
      <c r="T15">
        <f t="shared" si="1"/>
        <v>4</v>
      </c>
    </row>
    <row r="16" spans="1:20" x14ac:dyDescent="0.2">
      <c r="A16" t="str">
        <f t="shared" si="0"/>
        <v>NovBella MacriForestdew Calypso</v>
      </c>
      <c r="B16" t="s">
        <v>80</v>
      </c>
      <c r="C16" t="s">
        <v>1208</v>
      </c>
      <c r="D16" t="s">
        <v>473</v>
      </c>
      <c r="E16" t="s">
        <v>474</v>
      </c>
      <c r="F16" t="s">
        <v>467</v>
      </c>
      <c r="G16">
        <v>37658</v>
      </c>
      <c r="N16">
        <v>0.64285999999999999</v>
      </c>
      <c r="S16">
        <v>3</v>
      </c>
      <c r="T16">
        <f t="shared" si="1"/>
        <v>5</v>
      </c>
    </row>
    <row r="17" spans="1:20" x14ac:dyDescent="0.2">
      <c r="A17" t="str">
        <f t="shared" si="0"/>
        <v>NovTessa FernieJock</v>
      </c>
      <c r="B17" t="s">
        <v>80</v>
      </c>
      <c r="C17" t="s">
        <v>1208</v>
      </c>
      <c r="D17" t="s">
        <v>669</v>
      </c>
      <c r="E17" t="s">
        <v>969</v>
      </c>
      <c r="F17" t="s">
        <v>757</v>
      </c>
      <c r="G17">
        <v>37726</v>
      </c>
      <c r="N17">
        <v>0.7</v>
      </c>
      <c r="S17">
        <v>1</v>
      </c>
      <c r="T17">
        <f t="shared" si="1"/>
        <v>7</v>
      </c>
    </row>
    <row r="18" spans="1:20" x14ac:dyDescent="0.2">
      <c r="A18" t="str">
        <f t="shared" si="0"/>
        <v>ElemAmy-Louise RossHalcyon</v>
      </c>
      <c r="B18" t="s">
        <v>46</v>
      </c>
      <c r="C18" t="s">
        <v>1209</v>
      </c>
      <c r="D18" t="s">
        <v>49</v>
      </c>
      <c r="E18" t="s">
        <v>50</v>
      </c>
      <c r="F18" t="s">
        <v>757</v>
      </c>
      <c r="G18">
        <v>35857</v>
      </c>
      <c r="Q18">
        <v>0.62805</v>
      </c>
      <c r="S18">
        <v>2</v>
      </c>
      <c r="T18">
        <f t="shared" si="1"/>
        <v>6</v>
      </c>
    </row>
    <row r="19" spans="1:20" x14ac:dyDescent="0.2">
      <c r="A19" t="str">
        <f t="shared" si="0"/>
        <v>ElemAnthea SargisonKardarra Kaldarra</v>
      </c>
      <c r="B19" t="s">
        <v>46</v>
      </c>
      <c r="C19" t="s">
        <v>1209</v>
      </c>
      <c r="D19" t="s">
        <v>47</v>
      </c>
      <c r="E19" t="s">
        <v>48</v>
      </c>
      <c r="F19" t="s">
        <v>757</v>
      </c>
      <c r="G19">
        <v>35741</v>
      </c>
      <c r="Q19">
        <v>0.69389999999999996</v>
      </c>
      <c r="S19">
        <v>1</v>
      </c>
      <c r="T19">
        <f t="shared" si="1"/>
        <v>7</v>
      </c>
    </row>
    <row r="20" spans="1:20" x14ac:dyDescent="0.2">
      <c r="A20" t="str">
        <f t="shared" si="0"/>
        <v>ElemKatelyn MehanikovVee</v>
      </c>
      <c r="B20" t="s">
        <v>46</v>
      </c>
      <c r="C20" t="s">
        <v>1209</v>
      </c>
      <c r="D20" t="s">
        <v>595</v>
      </c>
      <c r="E20" t="s">
        <v>596</v>
      </c>
      <c r="F20" t="s">
        <v>757</v>
      </c>
      <c r="G20">
        <v>35611</v>
      </c>
      <c r="Q20">
        <v>0.60975999999999997</v>
      </c>
      <c r="S20">
        <v>3</v>
      </c>
      <c r="T20">
        <f t="shared" si="1"/>
        <v>5</v>
      </c>
    </row>
    <row r="21" spans="1:20" x14ac:dyDescent="0.2">
      <c r="A21" t="str">
        <f t="shared" si="0"/>
        <v>NovAnthea SargisonKardarra Kaldarra</v>
      </c>
      <c r="B21" t="s">
        <v>80</v>
      </c>
      <c r="C21" t="s">
        <v>1208</v>
      </c>
      <c r="D21" t="s">
        <v>47</v>
      </c>
      <c r="E21" t="s">
        <v>48</v>
      </c>
      <c r="F21" t="s">
        <v>757</v>
      </c>
      <c r="G21">
        <v>35741</v>
      </c>
      <c r="O21">
        <v>0.73714000000000002</v>
      </c>
      <c r="S21">
        <v>1</v>
      </c>
      <c r="T21">
        <f t="shared" si="1"/>
        <v>7</v>
      </c>
    </row>
    <row r="22" spans="1:20" x14ac:dyDescent="0.2">
      <c r="A22" t="str">
        <f t="shared" si="0"/>
        <v>NovKatelyn MehanikovVee</v>
      </c>
      <c r="B22" t="s">
        <v>80</v>
      </c>
      <c r="C22" t="s">
        <v>1208</v>
      </c>
      <c r="D22" t="s">
        <v>595</v>
      </c>
      <c r="E22" t="s">
        <v>596</v>
      </c>
      <c r="F22" t="s">
        <v>757</v>
      </c>
      <c r="G22">
        <v>35611</v>
      </c>
      <c r="O22">
        <v>0.64429000000000003</v>
      </c>
      <c r="S22">
        <v>3</v>
      </c>
      <c r="T22">
        <f t="shared" si="1"/>
        <v>5</v>
      </c>
    </row>
    <row r="23" spans="1:20" x14ac:dyDescent="0.2">
      <c r="A23" t="str">
        <f t="shared" si="0"/>
        <v>NovAmy-Louise RossHalcyon</v>
      </c>
      <c r="B23" t="s">
        <v>80</v>
      </c>
      <c r="C23" t="s">
        <v>1208</v>
      </c>
      <c r="D23" t="s">
        <v>49</v>
      </c>
      <c r="E23" t="s">
        <v>50</v>
      </c>
      <c r="F23" t="s">
        <v>757</v>
      </c>
      <c r="G23">
        <v>35884</v>
      </c>
      <c r="O23">
        <v>0.67713999999999996</v>
      </c>
      <c r="S23">
        <v>2</v>
      </c>
      <c r="T23">
        <f t="shared" si="1"/>
        <v>6</v>
      </c>
    </row>
    <row r="24" spans="1:20" x14ac:dyDescent="0.2">
      <c r="A24" t="str">
        <f t="shared" si="0"/>
        <v>PrepAmelia GordonAryline Bobby Sox</v>
      </c>
      <c r="B24" t="s">
        <v>248</v>
      </c>
      <c r="C24" t="s">
        <v>1203</v>
      </c>
      <c r="D24" t="s">
        <v>231</v>
      </c>
      <c r="E24" t="s">
        <v>232</v>
      </c>
      <c r="F24" t="s">
        <v>220</v>
      </c>
      <c r="G24">
        <v>40213</v>
      </c>
      <c r="H24">
        <v>0.66578999999999999</v>
      </c>
      <c r="S24">
        <v>1</v>
      </c>
      <c r="T24">
        <f t="shared" si="1"/>
        <v>7</v>
      </c>
    </row>
    <row r="25" spans="1:20" x14ac:dyDescent="0.2">
      <c r="A25" t="str">
        <f t="shared" si="0"/>
        <v>PrelimTeagan ChristieAmani Phantasie</v>
      </c>
      <c r="B25" t="s">
        <v>213</v>
      </c>
      <c r="C25" t="s">
        <v>1206</v>
      </c>
      <c r="D25" s="11" t="s">
        <v>168</v>
      </c>
      <c r="E25" t="s">
        <v>464</v>
      </c>
      <c r="F25" t="s">
        <v>169</v>
      </c>
      <c r="G25">
        <v>39117</v>
      </c>
      <c r="J25">
        <v>0.74285999999999996</v>
      </c>
      <c r="S25">
        <v>1</v>
      </c>
      <c r="T25">
        <f t="shared" si="1"/>
        <v>7</v>
      </c>
    </row>
    <row r="26" spans="1:20" x14ac:dyDescent="0.2">
      <c r="A26" t="str">
        <f t="shared" si="0"/>
        <v>PrelimTessa FernieJock</v>
      </c>
      <c r="B26" t="s">
        <v>213</v>
      </c>
      <c r="C26" t="s">
        <v>1206</v>
      </c>
      <c r="D26" t="s">
        <v>669</v>
      </c>
      <c r="E26" t="s">
        <v>969</v>
      </c>
      <c r="F26" t="s">
        <v>757</v>
      </c>
      <c r="G26">
        <v>37726</v>
      </c>
      <c r="K26">
        <v>0.71070999999999995</v>
      </c>
      <c r="S26">
        <v>1</v>
      </c>
      <c r="T26">
        <f t="shared" si="1"/>
        <v>7</v>
      </c>
    </row>
    <row r="27" spans="1:20" x14ac:dyDescent="0.2">
      <c r="A27" t="str">
        <f t="shared" si="0"/>
        <v>PrelimBella MacriForestdew Calypso</v>
      </c>
      <c r="B27" t="s">
        <v>213</v>
      </c>
      <c r="C27" t="s">
        <v>1206</v>
      </c>
      <c r="D27" t="s">
        <v>473</v>
      </c>
      <c r="E27" t="s">
        <v>474</v>
      </c>
      <c r="F27" t="s">
        <v>467</v>
      </c>
      <c r="G27">
        <v>37658</v>
      </c>
      <c r="K27">
        <v>0.66964000000000001</v>
      </c>
      <c r="S27">
        <v>3</v>
      </c>
      <c r="T27">
        <f t="shared" si="1"/>
        <v>5</v>
      </c>
    </row>
    <row r="28" spans="1:20" x14ac:dyDescent="0.2">
      <c r="A28" t="str">
        <f t="shared" si="0"/>
        <v>ElemJewel PivacDvz Debonaire</v>
      </c>
      <c r="B28" t="s">
        <v>46</v>
      </c>
      <c r="C28" t="s">
        <v>1209</v>
      </c>
      <c r="D28" t="s">
        <v>773</v>
      </c>
      <c r="E28" t="s">
        <v>912</v>
      </c>
      <c r="F28" t="s">
        <v>757</v>
      </c>
      <c r="G28">
        <v>38051</v>
      </c>
      <c r="P28">
        <v>0.62805</v>
      </c>
      <c r="S28">
        <v>1</v>
      </c>
      <c r="T28">
        <f t="shared" si="1"/>
        <v>7</v>
      </c>
    </row>
    <row r="29" spans="1:20" x14ac:dyDescent="0.2">
      <c r="A29" t="str">
        <f t="shared" si="0"/>
        <v/>
      </c>
      <c r="T29">
        <f t="shared" si="1"/>
        <v>0</v>
      </c>
    </row>
    <row r="30" spans="1:20" x14ac:dyDescent="0.2">
      <c r="A30" t="str">
        <f t="shared" si="0"/>
        <v/>
      </c>
      <c r="T30">
        <f t="shared" si="1"/>
        <v>0</v>
      </c>
    </row>
    <row r="31" spans="1:20" x14ac:dyDescent="0.2">
      <c r="A31" t="str">
        <f t="shared" si="0"/>
        <v/>
      </c>
      <c r="T31">
        <f t="shared" si="1"/>
        <v>0</v>
      </c>
    </row>
    <row r="32" spans="1:20" x14ac:dyDescent="0.2">
      <c r="A32" t="str">
        <f t="shared" si="0"/>
        <v/>
      </c>
      <c r="T32">
        <f t="shared" si="1"/>
        <v>0</v>
      </c>
    </row>
    <row r="33" spans="1:20" x14ac:dyDescent="0.2">
      <c r="A33" t="str">
        <f t="shared" si="0"/>
        <v/>
      </c>
      <c r="T33">
        <f t="shared" si="1"/>
        <v>0</v>
      </c>
    </row>
    <row r="34" spans="1:20" x14ac:dyDescent="0.2">
      <c r="A34" t="str">
        <f t="shared" si="0"/>
        <v/>
      </c>
      <c r="T34">
        <f t="shared" si="1"/>
        <v>0</v>
      </c>
    </row>
    <row r="35" spans="1:20" x14ac:dyDescent="0.2">
      <c r="A35" t="str">
        <f t="shared" si="0"/>
        <v/>
      </c>
      <c r="T35">
        <f t="shared" si="1"/>
        <v>0</v>
      </c>
    </row>
    <row r="36" spans="1:20" x14ac:dyDescent="0.2">
      <c r="A36" t="str">
        <f t="shared" si="0"/>
        <v/>
      </c>
      <c r="T36">
        <f t="shared" si="1"/>
        <v>0</v>
      </c>
    </row>
    <row r="37" spans="1:20" x14ac:dyDescent="0.2">
      <c r="A37" t="str">
        <f t="shared" si="0"/>
        <v/>
      </c>
      <c r="T37">
        <f t="shared" si="1"/>
        <v>0</v>
      </c>
    </row>
    <row r="38" spans="1:20" x14ac:dyDescent="0.2">
      <c r="A38" t="str">
        <f t="shared" si="0"/>
        <v/>
      </c>
      <c r="T38">
        <f t="shared" si="1"/>
        <v>0</v>
      </c>
    </row>
    <row r="39" spans="1:20" x14ac:dyDescent="0.2">
      <c r="A39" t="str">
        <f t="shared" ref="A39:A70" si="2">CONCATENATE(B39,D39,E39)</f>
        <v/>
      </c>
      <c r="T39">
        <f t="shared" si="1"/>
        <v>0</v>
      </c>
    </row>
    <row r="40" spans="1:20" x14ac:dyDescent="0.2">
      <c r="A40" t="str">
        <f t="shared" si="2"/>
        <v/>
      </c>
      <c r="T40">
        <f t="shared" si="1"/>
        <v>0</v>
      </c>
    </row>
    <row r="41" spans="1:20" x14ac:dyDescent="0.2">
      <c r="A41" t="str">
        <f t="shared" si="2"/>
        <v/>
      </c>
      <c r="T41">
        <f t="shared" si="1"/>
        <v>0</v>
      </c>
    </row>
    <row r="42" spans="1:20" x14ac:dyDescent="0.2">
      <c r="A42" t="str">
        <f t="shared" si="2"/>
        <v/>
      </c>
      <c r="T42">
        <f t="shared" si="1"/>
        <v>0</v>
      </c>
    </row>
    <row r="43" spans="1:20" x14ac:dyDescent="0.2">
      <c r="A43" t="str">
        <f t="shared" si="2"/>
        <v/>
      </c>
      <c r="T43">
        <f t="shared" si="1"/>
        <v>0</v>
      </c>
    </row>
    <row r="44" spans="1:20" x14ac:dyDescent="0.2">
      <c r="A44" t="str">
        <f t="shared" si="2"/>
        <v/>
      </c>
      <c r="T44">
        <f t="shared" si="1"/>
        <v>0</v>
      </c>
    </row>
    <row r="45" spans="1:20" x14ac:dyDescent="0.2">
      <c r="A45" t="str">
        <f t="shared" si="2"/>
        <v/>
      </c>
      <c r="T45">
        <f t="shared" si="1"/>
        <v>0</v>
      </c>
    </row>
    <row r="46" spans="1:20" x14ac:dyDescent="0.2">
      <c r="A46" t="str">
        <f t="shared" si="2"/>
        <v/>
      </c>
      <c r="T46">
        <f t="shared" si="1"/>
        <v>0</v>
      </c>
    </row>
    <row r="47" spans="1:20" x14ac:dyDescent="0.2">
      <c r="A47" t="str">
        <f t="shared" si="2"/>
        <v/>
      </c>
      <c r="T47">
        <f t="shared" si="1"/>
        <v>0</v>
      </c>
    </row>
    <row r="48" spans="1:20" x14ac:dyDescent="0.2">
      <c r="A48" t="str">
        <f t="shared" si="2"/>
        <v/>
      </c>
      <c r="T48">
        <f t="shared" si="1"/>
        <v>0</v>
      </c>
    </row>
    <row r="49" spans="1:20" x14ac:dyDescent="0.2">
      <c r="A49" t="str">
        <f t="shared" si="2"/>
        <v/>
      </c>
      <c r="T49">
        <f t="shared" si="1"/>
        <v>0</v>
      </c>
    </row>
    <row r="50" spans="1:20" x14ac:dyDescent="0.2">
      <c r="A50" t="str">
        <f t="shared" si="2"/>
        <v/>
      </c>
      <c r="T50">
        <f t="shared" si="1"/>
        <v>0</v>
      </c>
    </row>
    <row r="51" spans="1:20" x14ac:dyDescent="0.2">
      <c r="A51" t="str">
        <f t="shared" si="2"/>
        <v/>
      </c>
      <c r="T51">
        <f t="shared" si="1"/>
        <v>0</v>
      </c>
    </row>
    <row r="52" spans="1:20" x14ac:dyDescent="0.2">
      <c r="A52" t="str">
        <f t="shared" si="2"/>
        <v/>
      </c>
      <c r="T52">
        <f t="shared" si="1"/>
        <v>0</v>
      </c>
    </row>
    <row r="53" spans="1:20" x14ac:dyDescent="0.2">
      <c r="A53" t="str">
        <f t="shared" si="2"/>
        <v/>
      </c>
      <c r="T53">
        <f t="shared" si="1"/>
        <v>0</v>
      </c>
    </row>
    <row r="54" spans="1:20" x14ac:dyDescent="0.2">
      <c r="A54" t="str">
        <f t="shared" si="2"/>
        <v/>
      </c>
      <c r="T54">
        <f t="shared" si="1"/>
        <v>0</v>
      </c>
    </row>
    <row r="55" spans="1:20" x14ac:dyDescent="0.2">
      <c r="A55" t="str">
        <f t="shared" si="2"/>
        <v/>
      </c>
      <c r="T55">
        <f t="shared" si="1"/>
        <v>0</v>
      </c>
    </row>
    <row r="56" spans="1:20" x14ac:dyDescent="0.2">
      <c r="A56" t="str">
        <f t="shared" si="2"/>
        <v/>
      </c>
      <c r="T56">
        <f t="shared" si="1"/>
        <v>0</v>
      </c>
    </row>
    <row r="57" spans="1:20" x14ac:dyDescent="0.2">
      <c r="A57" t="str">
        <f t="shared" si="2"/>
        <v/>
      </c>
      <c r="T57">
        <f t="shared" si="1"/>
        <v>0</v>
      </c>
    </row>
    <row r="58" spans="1:20" x14ac:dyDescent="0.2">
      <c r="A58" t="str">
        <f t="shared" si="2"/>
        <v/>
      </c>
      <c r="T58">
        <f t="shared" si="1"/>
        <v>0</v>
      </c>
    </row>
    <row r="59" spans="1:20" x14ac:dyDescent="0.2">
      <c r="A59" t="str">
        <f t="shared" si="2"/>
        <v/>
      </c>
      <c r="T59">
        <f t="shared" si="1"/>
        <v>0</v>
      </c>
    </row>
    <row r="60" spans="1:20" x14ac:dyDescent="0.2">
      <c r="A60" t="str">
        <f t="shared" si="2"/>
        <v/>
      </c>
      <c r="T60">
        <f t="shared" si="1"/>
        <v>0</v>
      </c>
    </row>
    <row r="61" spans="1:20" x14ac:dyDescent="0.2">
      <c r="A61" t="str">
        <f t="shared" si="2"/>
        <v/>
      </c>
      <c r="T61">
        <f t="shared" si="1"/>
        <v>0</v>
      </c>
    </row>
    <row r="62" spans="1:20" x14ac:dyDescent="0.2">
      <c r="A62" t="str">
        <f t="shared" si="2"/>
        <v/>
      </c>
      <c r="T62">
        <f t="shared" si="1"/>
        <v>0</v>
      </c>
    </row>
    <row r="63" spans="1:20" x14ac:dyDescent="0.2">
      <c r="A63" t="str">
        <f t="shared" si="2"/>
        <v/>
      </c>
      <c r="T63">
        <f t="shared" si="1"/>
        <v>0</v>
      </c>
    </row>
    <row r="64" spans="1:20" x14ac:dyDescent="0.2">
      <c r="A64" t="str">
        <f t="shared" si="2"/>
        <v/>
      </c>
      <c r="T64">
        <f t="shared" si="1"/>
        <v>0</v>
      </c>
    </row>
    <row r="65" spans="1:20" x14ac:dyDescent="0.2">
      <c r="A65" t="str">
        <f t="shared" si="2"/>
        <v/>
      </c>
      <c r="T65">
        <f t="shared" si="1"/>
        <v>0</v>
      </c>
    </row>
    <row r="66" spans="1:20" x14ac:dyDescent="0.2">
      <c r="A66" t="str">
        <f t="shared" si="2"/>
        <v/>
      </c>
      <c r="T66">
        <f t="shared" si="1"/>
        <v>0</v>
      </c>
    </row>
    <row r="67" spans="1:20" x14ac:dyDescent="0.2">
      <c r="A67" t="str">
        <f t="shared" si="2"/>
        <v/>
      </c>
      <c r="T67">
        <f t="shared" si="1"/>
        <v>0</v>
      </c>
    </row>
    <row r="68" spans="1:20" x14ac:dyDescent="0.2">
      <c r="A68" t="str">
        <f t="shared" si="2"/>
        <v/>
      </c>
      <c r="T68">
        <f t="shared" si="1"/>
        <v>0</v>
      </c>
    </row>
    <row r="69" spans="1:20" x14ac:dyDescent="0.2">
      <c r="A69" t="str">
        <f t="shared" si="2"/>
        <v/>
      </c>
      <c r="T69">
        <f t="shared" si="1"/>
        <v>0</v>
      </c>
    </row>
    <row r="70" spans="1:20" x14ac:dyDescent="0.2">
      <c r="A70" t="str">
        <f t="shared" si="2"/>
        <v/>
      </c>
      <c r="T70">
        <f t="shared" si="1"/>
        <v>0</v>
      </c>
    </row>
    <row r="71" spans="1:20" x14ac:dyDescent="0.2">
      <c r="A71" t="str">
        <f t="shared" ref="A71:A86" si="3">CONCATENATE(B71,D71,E71)</f>
        <v/>
      </c>
      <c r="T71">
        <f t="shared" ref="T71:T86" si="4">IF(S71=1,7,IF(S71=2,6,IF(S71=3,5,IF(S71=4,4,IF(S71=5,3,IF(S71=6,2,IF(S71&gt;=6,1,0)))))))</f>
        <v>0</v>
      </c>
    </row>
    <row r="72" spans="1:20" x14ac:dyDescent="0.2">
      <c r="A72" t="str">
        <f t="shared" si="3"/>
        <v/>
      </c>
      <c r="T72">
        <f t="shared" si="4"/>
        <v>0</v>
      </c>
    </row>
    <row r="73" spans="1:20" x14ac:dyDescent="0.2">
      <c r="A73" t="str">
        <f t="shared" si="3"/>
        <v/>
      </c>
      <c r="T73">
        <f t="shared" si="4"/>
        <v>0</v>
      </c>
    </row>
    <row r="74" spans="1:20" x14ac:dyDescent="0.2">
      <c r="A74" t="str">
        <f t="shared" si="3"/>
        <v/>
      </c>
      <c r="T74">
        <f t="shared" si="4"/>
        <v>0</v>
      </c>
    </row>
    <row r="75" spans="1:20" x14ac:dyDescent="0.2">
      <c r="A75" t="str">
        <f t="shared" si="3"/>
        <v/>
      </c>
      <c r="T75">
        <f t="shared" si="4"/>
        <v>0</v>
      </c>
    </row>
    <row r="76" spans="1:20" x14ac:dyDescent="0.2">
      <c r="A76" t="str">
        <f t="shared" si="3"/>
        <v/>
      </c>
      <c r="T76">
        <f t="shared" si="4"/>
        <v>0</v>
      </c>
    </row>
    <row r="77" spans="1:20" x14ac:dyDescent="0.2">
      <c r="A77" t="str">
        <f t="shared" si="3"/>
        <v/>
      </c>
      <c r="T77">
        <f t="shared" si="4"/>
        <v>0</v>
      </c>
    </row>
    <row r="78" spans="1:20" x14ac:dyDescent="0.2">
      <c r="A78" t="str">
        <f t="shared" si="3"/>
        <v/>
      </c>
      <c r="T78">
        <f t="shared" si="4"/>
        <v>0</v>
      </c>
    </row>
    <row r="79" spans="1:20" x14ac:dyDescent="0.2">
      <c r="A79" t="str">
        <f t="shared" si="3"/>
        <v/>
      </c>
      <c r="T79">
        <f t="shared" si="4"/>
        <v>0</v>
      </c>
    </row>
    <row r="80" spans="1:20" x14ac:dyDescent="0.2">
      <c r="A80" t="str">
        <f t="shared" si="3"/>
        <v/>
      </c>
      <c r="T80">
        <f t="shared" si="4"/>
        <v>0</v>
      </c>
    </row>
    <row r="81" spans="1:20" x14ac:dyDescent="0.2">
      <c r="A81" t="str">
        <f t="shared" si="3"/>
        <v/>
      </c>
      <c r="T81">
        <f t="shared" si="4"/>
        <v>0</v>
      </c>
    </row>
    <row r="82" spans="1:20" x14ac:dyDescent="0.2">
      <c r="A82" t="str">
        <f t="shared" si="3"/>
        <v/>
      </c>
      <c r="T82">
        <f t="shared" si="4"/>
        <v>0</v>
      </c>
    </row>
    <row r="83" spans="1:20" x14ac:dyDescent="0.2">
      <c r="A83" t="str">
        <f t="shared" si="3"/>
        <v/>
      </c>
      <c r="T83">
        <f t="shared" si="4"/>
        <v>0</v>
      </c>
    </row>
    <row r="84" spans="1:20" x14ac:dyDescent="0.2">
      <c r="A84" t="str">
        <f t="shared" si="3"/>
        <v/>
      </c>
      <c r="T84">
        <f t="shared" si="4"/>
        <v>0</v>
      </c>
    </row>
    <row r="85" spans="1:20" x14ac:dyDescent="0.2">
      <c r="A85" t="str">
        <f t="shared" si="3"/>
        <v/>
      </c>
      <c r="T85">
        <f t="shared" si="4"/>
        <v>0</v>
      </c>
    </row>
    <row r="86" spans="1:20" x14ac:dyDescent="0.2">
      <c r="A86" t="str">
        <f t="shared" si="3"/>
        <v/>
      </c>
      <c r="T86">
        <f t="shared" si="4"/>
        <v>0</v>
      </c>
    </row>
    <row r="87" spans="1:20" x14ac:dyDescent="0.2">
      <c r="A87" cm="1">
        <f t="array" ref="A87">SUMPRODUCT((A7:A86&lt;&gt;"")/COUNTIF(A7:A86,A7:A86&amp;""))</f>
        <v>22</v>
      </c>
    </row>
    <row r="88" spans="1:20" x14ac:dyDescent="0.2">
      <c r="A88">
        <v>2</v>
      </c>
    </row>
    <row r="89" spans="1:20" x14ac:dyDescent="0.2">
      <c r="A89">
        <f>SUM(A87-A88)</f>
        <v>20</v>
      </c>
    </row>
  </sheetData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DF12-9FF5-4548-8C4B-D78EF5F26A71}">
  <sheetPr>
    <tabColor rgb="FF7030A0"/>
  </sheetPr>
  <dimension ref="A1:T102"/>
  <sheetViews>
    <sheetView zoomScale="60" zoomScaleNormal="60" workbookViewId="0">
      <selection activeCell="E22" sqref="E22"/>
    </sheetView>
  </sheetViews>
  <sheetFormatPr defaultColWidth="10" defaultRowHeight="12.75" x14ac:dyDescent="0.2"/>
  <cols>
    <col min="1" max="1" width="45.5703125" customWidth="1"/>
    <col min="2" max="2" width="16.85546875" bestFit="1" customWidth="1"/>
    <col min="3" max="3" width="5.42578125" bestFit="1" customWidth="1"/>
    <col min="4" max="4" width="19.140625" bestFit="1" customWidth="1"/>
    <col min="5" max="5" width="27.5703125" bestFit="1" customWidth="1"/>
    <col min="6" max="6" width="14.7109375" bestFit="1" customWidth="1"/>
    <col min="7" max="7" width="11.5703125" bestFit="1" customWidth="1"/>
    <col min="8" max="9" width="10.85546875" bestFit="1" customWidth="1"/>
    <col min="10" max="12" width="9.85546875" bestFit="1" customWidth="1"/>
    <col min="13" max="13" width="11.28515625" bestFit="1" customWidth="1"/>
    <col min="14" max="15" width="9.85546875" bestFit="1" customWidth="1"/>
    <col min="16" max="16" width="10.85546875" bestFit="1" customWidth="1"/>
    <col min="17" max="17" width="7.28515625" bestFit="1" customWidth="1"/>
    <col min="18" max="18" width="8.42578125" bestFit="1" customWidth="1"/>
    <col min="19" max="19" width="6.140625" bestFit="1" customWidth="1"/>
    <col min="20" max="20" width="11.85546875" bestFit="1" customWidth="1"/>
  </cols>
  <sheetData>
    <row r="1" spans="1:20" ht="26.25" customHeight="1" x14ac:dyDescent="0.2">
      <c r="B1" t="s">
        <v>252</v>
      </c>
      <c r="D1" t="s">
        <v>253</v>
      </c>
      <c r="M1" t="s">
        <v>255</v>
      </c>
    </row>
    <row r="2" spans="1:20" ht="18.75" customHeight="1" x14ac:dyDescent="0.2"/>
    <row r="3" spans="1:20" ht="26.25" customHeight="1" x14ac:dyDescent="0.2"/>
    <row r="4" spans="1:20" ht="18.75" customHeight="1" x14ac:dyDescent="0.2">
      <c r="B4" t="s">
        <v>257</v>
      </c>
      <c r="C4" t="s">
        <v>258</v>
      </c>
      <c r="D4" t="s">
        <v>259</v>
      </c>
      <c r="E4" t="s">
        <v>260</v>
      </c>
      <c r="F4" t="s">
        <v>295</v>
      </c>
      <c r="G4" t="s">
        <v>262</v>
      </c>
      <c r="H4" t="s">
        <v>263</v>
      </c>
      <c r="I4" t="s">
        <v>264</v>
      </c>
      <c r="M4" t="s">
        <v>318</v>
      </c>
      <c r="P4" t="s">
        <v>265</v>
      </c>
      <c r="R4" t="s">
        <v>266</v>
      </c>
      <c r="S4" t="s">
        <v>226</v>
      </c>
      <c r="T4" t="s">
        <v>267</v>
      </c>
    </row>
    <row r="5" spans="1:20" ht="18.75" customHeight="1" x14ac:dyDescent="0.2">
      <c r="H5" t="s">
        <v>268</v>
      </c>
      <c r="I5" t="s">
        <v>268</v>
      </c>
      <c r="M5" t="s">
        <v>268</v>
      </c>
      <c r="P5" t="s">
        <v>268</v>
      </c>
      <c r="R5" t="s">
        <v>268</v>
      </c>
    </row>
    <row r="6" spans="1:20" ht="18.75" customHeight="1" x14ac:dyDescent="0.2">
      <c r="G6" t="s">
        <v>269</v>
      </c>
      <c r="H6" t="s">
        <v>270</v>
      </c>
      <c r="I6" t="s">
        <v>270</v>
      </c>
      <c r="J6" t="s">
        <v>271</v>
      </c>
      <c r="K6" t="s">
        <v>272</v>
      </c>
      <c r="L6" t="s">
        <v>273</v>
      </c>
      <c r="M6" t="s">
        <v>274</v>
      </c>
      <c r="N6" t="s">
        <v>272</v>
      </c>
      <c r="O6" t="s">
        <v>273</v>
      </c>
      <c r="P6" t="s">
        <v>275</v>
      </c>
      <c r="Q6" t="s">
        <v>273</v>
      </c>
      <c r="R6" t="s">
        <v>276</v>
      </c>
    </row>
    <row r="7" spans="1:20" x14ac:dyDescent="0.2">
      <c r="A7" t="str">
        <f>CONCATENATE(B7," ",D7," ",E7)</f>
        <v>Prep Zenzie Manson Wendamar Mistletoe</v>
      </c>
      <c r="B7" s="11" t="s">
        <v>248</v>
      </c>
      <c r="C7" t="s">
        <v>297</v>
      </c>
      <c r="D7" t="s">
        <v>1189</v>
      </c>
      <c r="E7" t="s">
        <v>955</v>
      </c>
      <c r="F7" t="s">
        <v>183</v>
      </c>
      <c r="H7">
        <v>0.68420999999999998</v>
      </c>
      <c r="S7">
        <v>1</v>
      </c>
      <c r="T7">
        <f>IF(S7=1,7,IF(S7=2,6,IF(S7=3,5,IF(S7=4,4,IF(S7=5,3,IF(S7=6,2,IF(S7&gt;=6,1,0)))))))</f>
        <v>7</v>
      </c>
    </row>
    <row r="8" spans="1:20" x14ac:dyDescent="0.2">
      <c r="A8" t="str">
        <f t="shared" ref="A8:A39" si="0">CONCATENATE(B8,D8,E8)</f>
        <v>PrepZenzie MansonJudaroo Polka</v>
      </c>
      <c r="B8" s="11" t="s">
        <v>248</v>
      </c>
      <c r="C8" t="s">
        <v>297</v>
      </c>
      <c r="D8" t="s">
        <v>1189</v>
      </c>
      <c r="E8" t="s">
        <v>1190</v>
      </c>
      <c r="F8" t="s">
        <v>183</v>
      </c>
      <c r="H8">
        <v>0.64210999999999996</v>
      </c>
      <c r="S8">
        <v>2</v>
      </c>
      <c r="T8">
        <f>IF(S8=1,7,IF(S8=2,6,IF(S8=3,5,IF(S8=4,4,IF(S8=5,3,IF(S8=6,2,IF(S8&gt;=6,1,0)))))))</f>
        <v>6</v>
      </c>
    </row>
    <row r="9" spans="1:20" x14ac:dyDescent="0.2">
      <c r="A9" t="str">
        <f t="shared" si="0"/>
        <v>PrelimZenzie MansonWendamar Mistletoe</v>
      </c>
      <c r="B9" t="s">
        <v>213</v>
      </c>
      <c r="C9" t="s">
        <v>1191</v>
      </c>
      <c r="D9" t="s">
        <v>1189</v>
      </c>
      <c r="E9" t="s">
        <v>955</v>
      </c>
      <c r="F9" t="s">
        <v>183</v>
      </c>
      <c r="I9">
        <v>0.72857000000000005</v>
      </c>
      <c r="S9">
        <v>1</v>
      </c>
      <c r="T9">
        <f t="shared" ref="T9:T72" si="1">IF(S9=1,7,IF(S9=2,6,IF(S9=3,5,IF(S9=4,4,IF(S9=5,3,IF(S9=6,2,IF(S9&gt;=6,1,0)))))))</f>
        <v>7</v>
      </c>
    </row>
    <row r="10" spans="1:20" x14ac:dyDescent="0.2">
      <c r="A10" t="str">
        <f t="shared" si="0"/>
        <v>PrelimZenzie MansonJudaroo Polka</v>
      </c>
      <c r="B10" t="s">
        <v>213</v>
      </c>
      <c r="C10" t="s">
        <v>1191</v>
      </c>
      <c r="D10" t="s">
        <v>1189</v>
      </c>
      <c r="E10" t="s">
        <v>1190</v>
      </c>
      <c r="F10" t="s">
        <v>183</v>
      </c>
      <c r="I10">
        <v>0.68213999999999997</v>
      </c>
      <c r="S10">
        <v>2</v>
      </c>
      <c r="T10">
        <f t="shared" si="1"/>
        <v>6</v>
      </c>
    </row>
    <row r="11" spans="1:20" x14ac:dyDescent="0.2">
      <c r="A11" t="str">
        <f t="shared" si="0"/>
        <v>PrelimGrace MartinGunnadorah Talisman</v>
      </c>
      <c r="B11" t="s">
        <v>213</v>
      </c>
      <c r="C11" t="s">
        <v>1191</v>
      </c>
      <c r="D11" t="s">
        <v>501</v>
      </c>
      <c r="E11" t="s">
        <v>957</v>
      </c>
      <c r="F11" t="s">
        <v>183</v>
      </c>
      <c r="J11">
        <v>0.74463999999999997</v>
      </c>
      <c r="S11">
        <v>1</v>
      </c>
      <c r="T11">
        <f t="shared" si="1"/>
        <v>7</v>
      </c>
    </row>
    <row r="12" spans="1:20" x14ac:dyDescent="0.2">
      <c r="A12" t="str">
        <f t="shared" si="0"/>
        <v>PrelimPippa ReillyJudaroo Tassell</v>
      </c>
      <c r="B12" t="s">
        <v>213</v>
      </c>
      <c r="C12" t="s">
        <v>1191</v>
      </c>
      <c r="D12" t="s">
        <v>181</v>
      </c>
      <c r="E12" t="s">
        <v>550</v>
      </c>
      <c r="F12" t="s">
        <v>183</v>
      </c>
      <c r="J12">
        <v>0.73750000000000004</v>
      </c>
      <c r="S12">
        <v>2</v>
      </c>
      <c r="T12">
        <f t="shared" si="1"/>
        <v>6</v>
      </c>
    </row>
    <row r="13" spans="1:20" x14ac:dyDescent="0.2">
      <c r="A13" t="str">
        <f t="shared" si="0"/>
        <v>PrelimJorja WarehamNadalla Park Im So Special</v>
      </c>
      <c r="B13" t="s">
        <v>213</v>
      </c>
      <c r="C13" t="s">
        <v>1191</v>
      </c>
      <c r="D13" s="115" t="s">
        <v>146</v>
      </c>
      <c r="E13" s="28" t="s">
        <v>1224</v>
      </c>
      <c r="F13" t="s">
        <v>468</v>
      </c>
      <c r="J13">
        <v>0.66964000000000001</v>
      </c>
      <c r="S13">
        <v>3</v>
      </c>
      <c r="T13">
        <f t="shared" si="1"/>
        <v>5</v>
      </c>
    </row>
    <row r="14" spans="1:20" x14ac:dyDescent="0.2">
      <c r="A14" t="str">
        <f t="shared" si="0"/>
        <v>PrelimJorja Wareham,Tuaja Pk Fearless</v>
      </c>
      <c r="B14" t="s">
        <v>213</v>
      </c>
      <c r="C14" t="s">
        <v>1191</v>
      </c>
      <c r="D14" t="s">
        <v>1192</v>
      </c>
      <c r="E14" t="s">
        <v>1193</v>
      </c>
      <c r="F14" t="s">
        <v>468</v>
      </c>
      <c r="J14">
        <v>0.63929000000000002</v>
      </c>
      <c r="S14">
        <v>4</v>
      </c>
      <c r="T14">
        <f t="shared" si="1"/>
        <v>4</v>
      </c>
    </row>
    <row r="15" spans="1:20" x14ac:dyDescent="0.2">
      <c r="A15" t="str">
        <f t="shared" si="0"/>
        <v>PrelimRuby Bruce-McginnBrayside Temptation</v>
      </c>
      <c r="B15" t="s">
        <v>213</v>
      </c>
      <c r="C15" t="s">
        <v>1191</v>
      </c>
      <c r="D15" t="s">
        <v>1202</v>
      </c>
      <c r="E15" t="s">
        <v>1194</v>
      </c>
      <c r="J15">
        <v>0.61785999999999996</v>
      </c>
      <c r="S15">
        <v>5</v>
      </c>
      <c r="T15">
        <f t="shared" si="1"/>
        <v>3</v>
      </c>
    </row>
    <row r="16" spans="1:20" x14ac:dyDescent="0.2">
      <c r="A16" t="str">
        <f t="shared" si="0"/>
        <v>PrelimEbony GillanJoshue Brook Special Effects</v>
      </c>
      <c r="B16" t="s">
        <v>213</v>
      </c>
      <c r="C16" t="s">
        <v>1191</v>
      </c>
      <c r="D16" t="s">
        <v>502</v>
      </c>
      <c r="E16" t="s">
        <v>1195</v>
      </c>
      <c r="F16" t="s">
        <v>183</v>
      </c>
      <c r="K16">
        <v>0.77142999999999995</v>
      </c>
      <c r="S16">
        <v>1</v>
      </c>
      <c r="T16">
        <f t="shared" si="1"/>
        <v>7</v>
      </c>
    </row>
    <row r="17" spans="1:20" x14ac:dyDescent="0.2">
      <c r="A17" t="str">
        <f t="shared" si="0"/>
        <v>PrelimSophie MorrisonPoderbark Orliath</v>
      </c>
      <c r="B17" t="s">
        <v>213</v>
      </c>
      <c r="C17" t="s">
        <v>1191</v>
      </c>
      <c r="D17" t="s">
        <v>853</v>
      </c>
      <c r="E17" t="s">
        <v>1196</v>
      </c>
      <c r="F17" t="s">
        <v>183</v>
      </c>
      <c r="K17">
        <v>0.59286000000000005</v>
      </c>
      <c r="S17">
        <v>2</v>
      </c>
      <c r="T17">
        <f t="shared" si="1"/>
        <v>6</v>
      </c>
    </row>
    <row r="18" spans="1:20" x14ac:dyDescent="0.2">
      <c r="A18" t="str">
        <f t="shared" si="0"/>
        <v>PrelimKate EiszeleSanrose Prima Donna</v>
      </c>
      <c r="B18" t="s">
        <v>213</v>
      </c>
      <c r="C18" t="s">
        <v>1191</v>
      </c>
      <c r="D18" t="s">
        <v>83</v>
      </c>
      <c r="E18" t="s">
        <v>84</v>
      </c>
      <c r="F18" t="s">
        <v>623</v>
      </c>
      <c r="L18">
        <v>0.84106999999999998</v>
      </c>
      <c r="S18">
        <v>1</v>
      </c>
      <c r="T18">
        <f t="shared" si="1"/>
        <v>7</v>
      </c>
    </row>
    <row r="19" spans="1:20" x14ac:dyDescent="0.2">
      <c r="A19" t="str">
        <f t="shared" si="0"/>
        <v>PrelimJorja SilvesterJoshua Brook Laylarni</v>
      </c>
      <c r="B19" t="s">
        <v>213</v>
      </c>
      <c r="C19" t="s">
        <v>1191</v>
      </c>
      <c r="D19" t="s">
        <v>805</v>
      </c>
      <c r="E19" t="s">
        <v>915</v>
      </c>
      <c r="F19" t="s">
        <v>851</v>
      </c>
      <c r="L19">
        <v>0.77500000000000002</v>
      </c>
      <c r="S19">
        <v>2</v>
      </c>
      <c r="T19">
        <f t="shared" si="1"/>
        <v>6</v>
      </c>
    </row>
    <row r="20" spans="1:20" x14ac:dyDescent="0.2">
      <c r="A20" t="str">
        <f t="shared" si="0"/>
        <v>PrelimTiarlie WarehamTiaja Park Dream</v>
      </c>
      <c r="B20" t="s">
        <v>213</v>
      </c>
      <c r="C20" t="s">
        <v>1191</v>
      </c>
      <c r="D20" t="s">
        <v>81</v>
      </c>
      <c r="E20" t="s">
        <v>82</v>
      </c>
      <c r="F20" t="s">
        <v>468</v>
      </c>
      <c r="L20">
        <v>0.77500000000000002</v>
      </c>
      <c r="S20">
        <v>3</v>
      </c>
      <c r="T20">
        <f t="shared" si="1"/>
        <v>5</v>
      </c>
    </row>
    <row r="21" spans="1:20" x14ac:dyDescent="0.2">
      <c r="A21" t="str">
        <f t="shared" si="0"/>
        <v>NovHarriet ForrestOakover Too Much Chatter</v>
      </c>
      <c r="B21" s="11" t="s">
        <v>80</v>
      </c>
      <c r="C21" t="s">
        <v>1191</v>
      </c>
      <c r="D21" s="118" t="s">
        <v>557</v>
      </c>
      <c r="E21" s="49" t="s">
        <v>73</v>
      </c>
      <c r="F21" t="s">
        <v>623</v>
      </c>
      <c r="M21">
        <v>0.67059000000000002</v>
      </c>
      <c r="S21">
        <v>1</v>
      </c>
      <c r="T21">
        <f t="shared" si="1"/>
        <v>7</v>
      </c>
    </row>
    <row r="22" spans="1:20" x14ac:dyDescent="0.2">
      <c r="A22" t="str">
        <f t="shared" si="0"/>
        <v>NovJorja WarehamNadalla Park Im So Special</v>
      </c>
      <c r="B22" s="11" t="s">
        <v>80</v>
      </c>
      <c r="C22" t="s">
        <v>1191</v>
      </c>
      <c r="D22" s="115" t="s">
        <v>146</v>
      </c>
      <c r="E22" s="28" t="s">
        <v>1224</v>
      </c>
      <c r="F22" t="s">
        <v>468</v>
      </c>
      <c r="M22">
        <v>0.66029000000000004</v>
      </c>
      <c r="S22">
        <v>2</v>
      </c>
      <c r="T22">
        <f t="shared" si="1"/>
        <v>6</v>
      </c>
    </row>
    <row r="23" spans="1:20" x14ac:dyDescent="0.2">
      <c r="A23" t="str">
        <f t="shared" si="0"/>
        <v>NovAshlee BoardmanPura Raza Allliyana</v>
      </c>
      <c r="B23" s="11" t="s">
        <v>80</v>
      </c>
      <c r="C23" t="s">
        <v>1191</v>
      </c>
      <c r="D23" t="s">
        <v>1197</v>
      </c>
      <c r="E23" t="s">
        <v>1198</v>
      </c>
      <c r="M23">
        <v>0.65588000000000002</v>
      </c>
      <c r="S23">
        <v>3</v>
      </c>
      <c r="T23">
        <f t="shared" si="1"/>
        <v>5</v>
      </c>
    </row>
    <row r="24" spans="1:20" x14ac:dyDescent="0.2">
      <c r="A24" t="str">
        <f t="shared" si="0"/>
        <v>NovJessica RidleyCp Balmain</v>
      </c>
      <c r="B24" s="11" t="s">
        <v>80</v>
      </c>
      <c r="C24" t="s">
        <v>1191</v>
      </c>
      <c r="D24" t="s">
        <v>70</v>
      </c>
      <c r="E24" t="s">
        <v>932</v>
      </c>
      <c r="F24" t="s">
        <v>623</v>
      </c>
      <c r="N24">
        <v>0.68381999999999998</v>
      </c>
      <c r="S24">
        <v>1</v>
      </c>
      <c r="T24">
        <f t="shared" si="1"/>
        <v>7</v>
      </c>
    </row>
    <row r="25" spans="1:20" x14ac:dyDescent="0.2">
      <c r="A25" t="str">
        <f t="shared" si="0"/>
        <v>NovHannah SimpsonRuby Damask Rosa</v>
      </c>
      <c r="B25" s="11" t="s">
        <v>80</v>
      </c>
      <c r="C25" t="s">
        <v>1191</v>
      </c>
      <c r="D25" t="s">
        <v>61</v>
      </c>
      <c r="E25" t="s">
        <v>1038</v>
      </c>
      <c r="F25" t="s">
        <v>183</v>
      </c>
      <c r="N25">
        <v>0.66764999999999997</v>
      </c>
      <c r="S25">
        <v>2</v>
      </c>
      <c r="T25">
        <f t="shared" si="1"/>
        <v>6</v>
      </c>
    </row>
    <row r="26" spans="1:20" x14ac:dyDescent="0.2">
      <c r="A26" t="str">
        <f t="shared" si="0"/>
        <v>NovKate EiszeleSanrose Prima Donna</v>
      </c>
      <c r="B26" s="11" t="s">
        <v>80</v>
      </c>
      <c r="C26" t="s">
        <v>1191</v>
      </c>
      <c r="D26" t="s">
        <v>83</v>
      </c>
      <c r="E26" t="s">
        <v>84</v>
      </c>
      <c r="F26" t="s">
        <v>623</v>
      </c>
      <c r="O26">
        <v>0.68528999999999995</v>
      </c>
      <c r="S26">
        <v>1</v>
      </c>
      <c r="T26">
        <f t="shared" si="1"/>
        <v>7</v>
      </c>
    </row>
    <row r="27" spans="1:20" x14ac:dyDescent="0.2">
      <c r="A27" t="str">
        <f t="shared" si="0"/>
        <v>NovJorja SoilvesterJoshue Brook Laylarni</v>
      </c>
      <c r="B27" s="11" t="s">
        <v>80</v>
      </c>
      <c r="C27" t="s">
        <v>1191</v>
      </c>
      <c r="D27" t="s">
        <v>1199</v>
      </c>
      <c r="E27" t="s">
        <v>1200</v>
      </c>
      <c r="F27" t="s">
        <v>851</v>
      </c>
      <c r="O27">
        <v>0.67500000000000004</v>
      </c>
      <c r="S27">
        <v>2</v>
      </c>
      <c r="T27">
        <f t="shared" si="1"/>
        <v>6</v>
      </c>
    </row>
    <row r="28" spans="1:20" x14ac:dyDescent="0.2">
      <c r="A28" t="str">
        <f t="shared" si="0"/>
        <v>NovTiarlie WarehamTiaja Park Deam</v>
      </c>
      <c r="B28" s="11" t="s">
        <v>80</v>
      </c>
      <c r="C28" t="s">
        <v>1191</v>
      </c>
      <c r="D28" t="s">
        <v>81</v>
      </c>
      <c r="E28" t="s">
        <v>1201</v>
      </c>
      <c r="F28" t="s">
        <v>468</v>
      </c>
      <c r="O28">
        <v>0.66617999999999999</v>
      </c>
      <c r="S28">
        <v>3</v>
      </c>
      <c r="T28">
        <f t="shared" si="1"/>
        <v>5</v>
      </c>
    </row>
    <row r="29" spans="1:20" x14ac:dyDescent="0.2">
      <c r="A29" t="str">
        <f t="shared" si="0"/>
        <v>ElemHannah SimpsonRuby Damask Rosa</v>
      </c>
      <c r="B29" s="11" t="s">
        <v>46</v>
      </c>
      <c r="C29" t="s">
        <v>1191</v>
      </c>
      <c r="D29" t="s">
        <v>61</v>
      </c>
      <c r="E29" t="s">
        <v>1038</v>
      </c>
      <c r="F29" t="s">
        <v>183</v>
      </c>
      <c r="P29">
        <v>0.57250000000000001</v>
      </c>
      <c r="S29">
        <v>1</v>
      </c>
      <c r="T29">
        <f t="shared" si="1"/>
        <v>7</v>
      </c>
    </row>
    <row r="30" spans="1:20" x14ac:dyDescent="0.2">
      <c r="A30" t="str">
        <f t="shared" si="0"/>
        <v/>
      </c>
      <c r="T30">
        <f t="shared" si="1"/>
        <v>0</v>
      </c>
    </row>
    <row r="31" spans="1:20" x14ac:dyDescent="0.2">
      <c r="A31" t="str">
        <f t="shared" si="0"/>
        <v/>
      </c>
      <c r="T31">
        <f t="shared" si="1"/>
        <v>0</v>
      </c>
    </row>
    <row r="32" spans="1:20" x14ac:dyDescent="0.2">
      <c r="A32" t="str">
        <f t="shared" si="0"/>
        <v/>
      </c>
      <c r="T32">
        <f t="shared" si="1"/>
        <v>0</v>
      </c>
    </row>
    <row r="33" spans="1:20" x14ac:dyDescent="0.2">
      <c r="A33" t="str">
        <f t="shared" si="0"/>
        <v/>
      </c>
      <c r="T33">
        <f t="shared" si="1"/>
        <v>0</v>
      </c>
    </row>
    <row r="34" spans="1:20" x14ac:dyDescent="0.2">
      <c r="A34" t="str">
        <f t="shared" si="0"/>
        <v/>
      </c>
      <c r="T34">
        <f t="shared" si="1"/>
        <v>0</v>
      </c>
    </row>
    <row r="35" spans="1:20" x14ac:dyDescent="0.2">
      <c r="A35" t="str">
        <f t="shared" si="0"/>
        <v/>
      </c>
      <c r="T35">
        <f t="shared" si="1"/>
        <v>0</v>
      </c>
    </row>
    <row r="36" spans="1:20" x14ac:dyDescent="0.2">
      <c r="A36" t="str">
        <f t="shared" si="0"/>
        <v/>
      </c>
      <c r="T36">
        <f t="shared" si="1"/>
        <v>0</v>
      </c>
    </row>
    <row r="37" spans="1:20" x14ac:dyDescent="0.2">
      <c r="A37" t="str">
        <f t="shared" si="0"/>
        <v/>
      </c>
      <c r="T37">
        <f t="shared" si="1"/>
        <v>0</v>
      </c>
    </row>
    <row r="38" spans="1:20" x14ac:dyDescent="0.2">
      <c r="A38" t="str">
        <f t="shared" si="0"/>
        <v/>
      </c>
      <c r="T38">
        <f t="shared" si="1"/>
        <v>0</v>
      </c>
    </row>
    <row r="39" spans="1:20" x14ac:dyDescent="0.2">
      <c r="A39" t="str">
        <f t="shared" si="0"/>
        <v/>
      </c>
      <c r="T39">
        <f t="shared" si="1"/>
        <v>0</v>
      </c>
    </row>
    <row r="40" spans="1:20" x14ac:dyDescent="0.2">
      <c r="A40" t="str">
        <f t="shared" ref="A40:A71" si="2">CONCATENATE(B40,D40,E40)</f>
        <v/>
      </c>
      <c r="T40">
        <f t="shared" si="1"/>
        <v>0</v>
      </c>
    </row>
    <row r="41" spans="1:20" x14ac:dyDescent="0.2">
      <c r="A41" t="str">
        <f t="shared" si="2"/>
        <v/>
      </c>
      <c r="T41">
        <f t="shared" si="1"/>
        <v>0</v>
      </c>
    </row>
    <row r="42" spans="1:20" x14ac:dyDescent="0.2">
      <c r="A42" t="str">
        <f t="shared" si="2"/>
        <v/>
      </c>
      <c r="T42">
        <f t="shared" si="1"/>
        <v>0</v>
      </c>
    </row>
    <row r="43" spans="1:20" x14ac:dyDescent="0.2">
      <c r="A43" t="str">
        <f t="shared" si="2"/>
        <v/>
      </c>
      <c r="T43">
        <f t="shared" si="1"/>
        <v>0</v>
      </c>
    </row>
    <row r="44" spans="1:20" x14ac:dyDescent="0.2">
      <c r="A44" t="str">
        <f t="shared" si="2"/>
        <v/>
      </c>
      <c r="T44">
        <f t="shared" si="1"/>
        <v>0</v>
      </c>
    </row>
    <row r="45" spans="1:20" x14ac:dyDescent="0.2">
      <c r="A45" t="str">
        <f t="shared" si="2"/>
        <v/>
      </c>
      <c r="T45">
        <f t="shared" si="1"/>
        <v>0</v>
      </c>
    </row>
    <row r="46" spans="1:20" x14ac:dyDescent="0.2">
      <c r="A46" t="str">
        <f t="shared" si="2"/>
        <v/>
      </c>
      <c r="T46">
        <f t="shared" si="1"/>
        <v>0</v>
      </c>
    </row>
    <row r="47" spans="1:20" x14ac:dyDescent="0.2">
      <c r="A47" t="str">
        <f t="shared" si="2"/>
        <v/>
      </c>
      <c r="T47">
        <f t="shared" si="1"/>
        <v>0</v>
      </c>
    </row>
    <row r="48" spans="1:20" x14ac:dyDescent="0.2">
      <c r="A48" t="str">
        <f t="shared" si="2"/>
        <v/>
      </c>
      <c r="T48">
        <f t="shared" si="1"/>
        <v>0</v>
      </c>
    </row>
    <row r="49" spans="1:20" x14ac:dyDescent="0.2">
      <c r="A49" t="str">
        <f t="shared" si="2"/>
        <v/>
      </c>
      <c r="T49">
        <f t="shared" si="1"/>
        <v>0</v>
      </c>
    </row>
    <row r="50" spans="1:20" x14ac:dyDescent="0.2">
      <c r="A50" t="str">
        <f t="shared" si="2"/>
        <v/>
      </c>
      <c r="T50">
        <f t="shared" si="1"/>
        <v>0</v>
      </c>
    </row>
    <row r="51" spans="1:20" x14ac:dyDescent="0.2">
      <c r="A51" t="str">
        <f t="shared" si="2"/>
        <v/>
      </c>
      <c r="T51">
        <f t="shared" si="1"/>
        <v>0</v>
      </c>
    </row>
    <row r="52" spans="1:20" x14ac:dyDescent="0.2">
      <c r="A52" t="str">
        <f t="shared" si="2"/>
        <v/>
      </c>
      <c r="T52">
        <f t="shared" si="1"/>
        <v>0</v>
      </c>
    </row>
    <row r="53" spans="1:20" x14ac:dyDescent="0.2">
      <c r="A53" t="str">
        <f t="shared" si="2"/>
        <v/>
      </c>
      <c r="T53">
        <f t="shared" si="1"/>
        <v>0</v>
      </c>
    </row>
    <row r="54" spans="1:20" x14ac:dyDescent="0.2">
      <c r="A54" t="str">
        <f t="shared" si="2"/>
        <v/>
      </c>
      <c r="T54">
        <f t="shared" si="1"/>
        <v>0</v>
      </c>
    </row>
    <row r="55" spans="1:20" x14ac:dyDescent="0.2">
      <c r="A55" t="str">
        <f t="shared" si="2"/>
        <v/>
      </c>
      <c r="T55">
        <f t="shared" si="1"/>
        <v>0</v>
      </c>
    </row>
    <row r="56" spans="1:20" x14ac:dyDescent="0.2">
      <c r="A56" t="str">
        <f t="shared" si="2"/>
        <v/>
      </c>
      <c r="T56">
        <f t="shared" si="1"/>
        <v>0</v>
      </c>
    </row>
    <row r="57" spans="1:20" x14ac:dyDescent="0.2">
      <c r="A57" t="str">
        <f t="shared" si="2"/>
        <v/>
      </c>
      <c r="T57">
        <f t="shared" si="1"/>
        <v>0</v>
      </c>
    </row>
    <row r="58" spans="1:20" x14ac:dyDescent="0.2">
      <c r="A58" t="str">
        <f t="shared" si="2"/>
        <v/>
      </c>
      <c r="T58">
        <f t="shared" si="1"/>
        <v>0</v>
      </c>
    </row>
    <row r="59" spans="1:20" x14ac:dyDescent="0.2">
      <c r="A59" t="str">
        <f t="shared" si="2"/>
        <v/>
      </c>
      <c r="T59">
        <f t="shared" si="1"/>
        <v>0</v>
      </c>
    </row>
    <row r="60" spans="1:20" x14ac:dyDescent="0.2">
      <c r="A60" t="str">
        <f t="shared" si="2"/>
        <v/>
      </c>
      <c r="T60">
        <f t="shared" si="1"/>
        <v>0</v>
      </c>
    </row>
    <row r="61" spans="1:20" x14ac:dyDescent="0.2">
      <c r="A61" t="str">
        <f t="shared" si="2"/>
        <v/>
      </c>
      <c r="T61">
        <f t="shared" si="1"/>
        <v>0</v>
      </c>
    </row>
    <row r="62" spans="1:20" x14ac:dyDescent="0.2">
      <c r="A62" t="str">
        <f t="shared" si="2"/>
        <v/>
      </c>
      <c r="T62">
        <f t="shared" si="1"/>
        <v>0</v>
      </c>
    </row>
    <row r="63" spans="1:20" x14ac:dyDescent="0.2">
      <c r="A63" t="str">
        <f t="shared" si="2"/>
        <v/>
      </c>
      <c r="T63">
        <f t="shared" si="1"/>
        <v>0</v>
      </c>
    </row>
    <row r="64" spans="1:20" x14ac:dyDescent="0.2">
      <c r="A64" t="str">
        <f t="shared" si="2"/>
        <v/>
      </c>
      <c r="T64">
        <f t="shared" si="1"/>
        <v>0</v>
      </c>
    </row>
    <row r="65" spans="1:20" x14ac:dyDescent="0.2">
      <c r="A65" t="str">
        <f t="shared" si="2"/>
        <v/>
      </c>
      <c r="T65">
        <f t="shared" si="1"/>
        <v>0</v>
      </c>
    </row>
    <row r="66" spans="1:20" x14ac:dyDescent="0.2">
      <c r="A66" t="str">
        <f t="shared" si="2"/>
        <v/>
      </c>
      <c r="T66">
        <f t="shared" si="1"/>
        <v>0</v>
      </c>
    </row>
    <row r="67" spans="1:20" x14ac:dyDescent="0.2">
      <c r="A67" t="str">
        <f t="shared" si="2"/>
        <v/>
      </c>
      <c r="T67">
        <f t="shared" si="1"/>
        <v>0</v>
      </c>
    </row>
    <row r="68" spans="1:20" x14ac:dyDescent="0.2">
      <c r="A68" t="str">
        <f t="shared" si="2"/>
        <v/>
      </c>
      <c r="T68">
        <f t="shared" si="1"/>
        <v>0</v>
      </c>
    </row>
    <row r="69" spans="1:20" x14ac:dyDescent="0.2">
      <c r="A69" t="str">
        <f t="shared" si="2"/>
        <v/>
      </c>
      <c r="T69">
        <f t="shared" si="1"/>
        <v>0</v>
      </c>
    </row>
    <row r="70" spans="1:20" x14ac:dyDescent="0.2">
      <c r="A70" t="str">
        <f t="shared" si="2"/>
        <v/>
      </c>
      <c r="T70">
        <f t="shared" si="1"/>
        <v>0</v>
      </c>
    </row>
    <row r="71" spans="1:20" x14ac:dyDescent="0.2">
      <c r="A71" t="str">
        <f t="shared" si="2"/>
        <v/>
      </c>
      <c r="T71">
        <f t="shared" si="1"/>
        <v>0</v>
      </c>
    </row>
    <row r="72" spans="1:20" x14ac:dyDescent="0.2">
      <c r="A72" t="str">
        <f t="shared" ref="A72:A99" si="3">CONCATENATE(B72,D72,E72)</f>
        <v/>
      </c>
      <c r="T72">
        <f t="shared" si="1"/>
        <v>0</v>
      </c>
    </row>
    <row r="73" spans="1:20" x14ac:dyDescent="0.2">
      <c r="A73" t="str">
        <f t="shared" si="3"/>
        <v/>
      </c>
      <c r="T73">
        <f t="shared" ref="T73:T99" si="4">IF(S73=1,7,IF(S73=2,6,IF(S73=3,5,IF(S73=4,4,IF(S73=5,3,IF(S73=6,2,IF(S73&gt;=6,1,0)))))))</f>
        <v>0</v>
      </c>
    </row>
    <row r="74" spans="1:20" x14ac:dyDescent="0.2">
      <c r="A74" t="str">
        <f t="shared" si="3"/>
        <v/>
      </c>
      <c r="T74">
        <f t="shared" si="4"/>
        <v>0</v>
      </c>
    </row>
    <row r="75" spans="1:20" x14ac:dyDescent="0.2">
      <c r="A75" t="str">
        <f t="shared" si="3"/>
        <v/>
      </c>
      <c r="T75">
        <f t="shared" si="4"/>
        <v>0</v>
      </c>
    </row>
    <row r="76" spans="1:20" x14ac:dyDescent="0.2">
      <c r="A76" t="str">
        <f t="shared" si="3"/>
        <v/>
      </c>
      <c r="T76">
        <f t="shared" si="4"/>
        <v>0</v>
      </c>
    </row>
    <row r="77" spans="1:20" x14ac:dyDescent="0.2">
      <c r="A77" t="str">
        <f t="shared" si="3"/>
        <v/>
      </c>
      <c r="T77">
        <f t="shared" si="4"/>
        <v>0</v>
      </c>
    </row>
    <row r="78" spans="1:20" x14ac:dyDescent="0.2">
      <c r="A78" t="str">
        <f t="shared" si="3"/>
        <v/>
      </c>
      <c r="T78">
        <f t="shared" si="4"/>
        <v>0</v>
      </c>
    </row>
    <row r="79" spans="1:20" x14ac:dyDescent="0.2">
      <c r="A79" t="str">
        <f t="shared" si="3"/>
        <v/>
      </c>
      <c r="T79">
        <f t="shared" si="4"/>
        <v>0</v>
      </c>
    </row>
    <row r="80" spans="1:20" x14ac:dyDescent="0.2">
      <c r="A80" t="str">
        <f t="shared" si="3"/>
        <v/>
      </c>
      <c r="T80">
        <f t="shared" si="4"/>
        <v>0</v>
      </c>
    </row>
    <row r="81" spans="1:20" x14ac:dyDescent="0.2">
      <c r="A81" t="str">
        <f t="shared" si="3"/>
        <v/>
      </c>
      <c r="T81">
        <f t="shared" si="4"/>
        <v>0</v>
      </c>
    </row>
    <row r="82" spans="1:20" x14ac:dyDescent="0.2">
      <c r="A82" t="str">
        <f t="shared" si="3"/>
        <v/>
      </c>
      <c r="T82">
        <f t="shared" si="4"/>
        <v>0</v>
      </c>
    </row>
    <row r="83" spans="1:20" x14ac:dyDescent="0.2">
      <c r="A83" t="str">
        <f t="shared" si="3"/>
        <v/>
      </c>
      <c r="T83">
        <f t="shared" si="4"/>
        <v>0</v>
      </c>
    </row>
    <row r="84" spans="1:20" x14ac:dyDescent="0.2">
      <c r="A84" t="str">
        <f t="shared" si="3"/>
        <v/>
      </c>
      <c r="T84">
        <f t="shared" si="4"/>
        <v>0</v>
      </c>
    </row>
    <row r="85" spans="1:20" x14ac:dyDescent="0.2">
      <c r="A85" t="str">
        <f t="shared" si="3"/>
        <v/>
      </c>
      <c r="T85">
        <f t="shared" si="4"/>
        <v>0</v>
      </c>
    </row>
    <row r="86" spans="1:20" x14ac:dyDescent="0.2">
      <c r="A86" t="str">
        <f t="shared" si="3"/>
        <v/>
      </c>
      <c r="T86">
        <f t="shared" si="4"/>
        <v>0</v>
      </c>
    </row>
    <row r="87" spans="1:20" x14ac:dyDescent="0.2">
      <c r="A87" t="str">
        <f t="shared" si="3"/>
        <v/>
      </c>
      <c r="T87">
        <f t="shared" si="4"/>
        <v>0</v>
      </c>
    </row>
    <row r="88" spans="1:20" x14ac:dyDescent="0.2">
      <c r="A88" t="str">
        <f t="shared" si="3"/>
        <v/>
      </c>
      <c r="T88">
        <f t="shared" si="4"/>
        <v>0</v>
      </c>
    </row>
    <row r="89" spans="1:20" x14ac:dyDescent="0.2">
      <c r="A89" t="str">
        <f t="shared" si="3"/>
        <v/>
      </c>
      <c r="T89">
        <f t="shared" si="4"/>
        <v>0</v>
      </c>
    </row>
    <row r="90" spans="1:20" x14ac:dyDescent="0.2">
      <c r="A90" t="str">
        <f t="shared" si="3"/>
        <v/>
      </c>
      <c r="T90">
        <f t="shared" si="4"/>
        <v>0</v>
      </c>
    </row>
    <row r="91" spans="1:20" x14ac:dyDescent="0.2">
      <c r="A91" t="str">
        <f t="shared" si="3"/>
        <v/>
      </c>
      <c r="T91">
        <f t="shared" si="4"/>
        <v>0</v>
      </c>
    </row>
    <row r="92" spans="1:20" x14ac:dyDescent="0.2">
      <c r="A92" t="str">
        <f t="shared" si="3"/>
        <v/>
      </c>
      <c r="T92">
        <f t="shared" si="4"/>
        <v>0</v>
      </c>
    </row>
    <row r="93" spans="1:20" x14ac:dyDescent="0.2">
      <c r="A93" t="str">
        <f t="shared" si="3"/>
        <v/>
      </c>
      <c r="T93">
        <f t="shared" si="4"/>
        <v>0</v>
      </c>
    </row>
    <row r="94" spans="1:20" x14ac:dyDescent="0.2">
      <c r="A94" t="str">
        <f t="shared" si="3"/>
        <v/>
      </c>
      <c r="T94">
        <f t="shared" si="4"/>
        <v>0</v>
      </c>
    </row>
    <row r="95" spans="1:20" x14ac:dyDescent="0.2">
      <c r="A95" t="str">
        <f t="shared" si="3"/>
        <v/>
      </c>
      <c r="T95">
        <f t="shared" si="4"/>
        <v>0</v>
      </c>
    </row>
    <row r="96" spans="1:20" x14ac:dyDescent="0.2">
      <c r="A96" t="str">
        <f t="shared" si="3"/>
        <v/>
      </c>
      <c r="T96">
        <f t="shared" si="4"/>
        <v>0</v>
      </c>
    </row>
    <row r="97" spans="1:20" x14ac:dyDescent="0.2">
      <c r="A97" t="str">
        <f t="shared" si="3"/>
        <v/>
      </c>
      <c r="T97">
        <f t="shared" si="4"/>
        <v>0</v>
      </c>
    </row>
    <row r="98" spans="1:20" x14ac:dyDescent="0.2">
      <c r="A98" t="str">
        <f t="shared" si="3"/>
        <v/>
      </c>
      <c r="T98">
        <f t="shared" si="4"/>
        <v>0</v>
      </c>
    </row>
    <row r="99" spans="1:20" x14ac:dyDescent="0.2">
      <c r="A99" t="str">
        <f t="shared" si="3"/>
        <v/>
      </c>
      <c r="T99">
        <f t="shared" si="4"/>
        <v>0</v>
      </c>
    </row>
    <row r="100" spans="1:20" x14ac:dyDescent="0.2">
      <c r="A100">
        <f t="array" ref="A100">SUMPRODUCT((A7:A99&lt;&gt;"")/COUNTIF(A7:A99,A7:A99&amp;""))</f>
        <v>23</v>
      </c>
    </row>
    <row r="101" spans="1:20" x14ac:dyDescent="0.2">
      <c r="A101">
        <v>2</v>
      </c>
    </row>
    <row r="102" spans="1:20" x14ac:dyDescent="0.2">
      <c r="A102">
        <f>SUM(A100-A101)</f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2" ma:contentTypeDescription="Create a new document." ma:contentTypeScope="" ma:versionID="1f42d8b610322f08c2619ccff25552dc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ac6400f1891435d7aa79b2acbae0d51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63B0C-1324-4C85-B761-0F4B19985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13</vt:i4>
      </vt:variant>
    </vt:vector>
  </HeadingPairs>
  <TitlesOfParts>
    <vt:vector size="52" baseType="lpstr">
      <vt:lpstr>Front Cover</vt:lpstr>
      <vt:lpstr>Information</vt:lpstr>
      <vt:lpstr>Affiliates</vt:lpstr>
      <vt:lpstr>Med 8-24</vt:lpstr>
      <vt:lpstr>Elem 17-24</vt:lpstr>
      <vt:lpstr>Elem 8-16</vt:lpstr>
      <vt:lpstr>Nov 17-24</vt:lpstr>
      <vt:lpstr>Nov 14-16</vt:lpstr>
      <vt:lpstr>Nov 8-13</vt:lpstr>
      <vt:lpstr>Prelim 17-24</vt:lpstr>
      <vt:lpstr>Prelim 14-16</vt:lpstr>
      <vt:lpstr>Prelim 11-13</vt:lpstr>
      <vt:lpstr>Prelim 10&amp;U</vt:lpstr>
      <vt:lpstr>Prep 10&amp;U</vt:lpstr>
      <vt:lpstr>1Bus</vt:lpstr>
      <vt:lpstr>2ESP</vt:lpstr>
      <vt:lpstr>3RP</vt:lpstr>
      <vt:lpstr>4Mur</vt:lpstr>
      <vt:lpstr>5BAL</vt:lpstr>
      <vt:lpstr>6WP</vt:lpstr>
      <vt:lpstr>7SER</vt:lpstr>
      <vt:lpstr>8MR</vt:lpstr>
      <vt:lpstr>9ESP2</vt:lpstr>
      <vt:lpstr>10Bus2</vt:lpstr>
      <vt:lpstr>11OG</vt:lpstr>
      <vt:lpstr>12VIRT</vt:lpstr>
      <vt:lpstr>13BUN</vt:lpstr>
      <vt:lpstr>14SER</vt:lpstr>
      <vt:lpstr>15OG2</vt:lpstr>
      <vt:lpstr>16BAL2</vt:lpstr>
      <vt:lpstr>17DAR</vt:lpstr>
      <vt:lpstr>18WAL</vt:lpstr>
      <vt:lpstr>19LOG</vt:lpstr>
      <vt:lpstr>20BUN</vt:lpstr>
      <vt:lpstr>21SC</vt:lpstr>
      <vt:lpstr>22WAL3</vt:lpstr>
      <vt:lpstr>23OG3</vt:lpstr>
      <vt:lpstr>24WAL4</vt:lpstr>
      <vt:lpstr>25MR</vt:lpstr>
      <vt:lpstr>Affiliates!Print_Area</vt:lpstr>
      <vt:lpstr>'Elem 17-24'!Print_Area</vt:lpstr>
      <vt:lpstr>'Elem 8-16'!Print_Area</vt:lpstr>
      <vt:lpstr>Information!Print_Area</vt:lpstr>
      <vt:lpstr>'Med 8-24'!Print_Area</vt:lpstr>
      <vt:lpstr>'Nov 14-16'!Print_Area</vt:lpstr>
      <vt:lpstr>'Nov 17-24'!Print_Area</vt:lpstr>
      <vt:lpstr>'Nov 8-13'!Print_Area</vt:lpstr>
      <vt:lpstr>'Prelim 10&amp;U'!Print_Area</vt:lpstr>
      <vt:lpstr>'Prelim 11-13'!Print_Area</vt:lpstr>
      <vt:lpstr>'Prelim 14-16'!Print_Area</vt:lpstr>
      <vt:lpstr>'Prelim 17-24'!Print_Area</vt:lpstr>
      <vt:lpstr>'Prep 10&amp;U'!Print_Area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Pony Club WA</cp:lastModifiedBy>
  <cp:revision/>
  <dcterms:created xsi:type="dcterms:W3CDTF">2006-03-23T00:27:41Z</dcterms:created>
  <dcterms:modified xsi:type="dcterms:W3CDTF">2020-12-14T04:18:44Z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</Properties>
</file>